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rey\Documents\Outil de gestion Travaux\"/>
    </mc:Choice>
  </mc:AlternateContent>
  <xr:revisionPtr revIDLastSave="0" documentId="13_ncr:1_{0F44A0CB-29D7-4B79-8CCF-C28DFCF922FA}" xr6:coauthVersionLast="47" xr6:coauthVersionMax="47" xr10:uidLastSave="{00000000-0000-0000-0000-000000000000}"/>
  <bookViews>
    <workbookView xWindow="28680" yWindow="-120" windowWidth="29040" windowHeight="15720" xr2:uid="{34B8533E-2CEC-41CE-A0F6-6A70A49CEF26}"/>
  </bookViews>
  <sheets>
    <sheet name="Feuil1" sheetId="1" r:id="rId1"/>
    <sheet name="Feuil2" sheetId="2" r:id="rId2"/>
  </sheets>
  <definedNames>
    <definedName name="a">Feuil1!$H$16</definedName>
    <definedName name="a_x">Feuil1!$H$16</definedName>
    <definedName name="a_y">Feuil1!$I$16</definedName>
    <definedName name="f">Feuil1!#REF!</definedName>
    <definedName name="m">Feuil1!$H$13</definedName>
    <definedName name="M_1">Feuil1!$H$25</definedName>
    <definedName name="M_2">Feuil1!$H$32</definedName>
    <definedName name="M_3">Feuil1!$H$39</definedName>
    <definedName name="p">Feuil1!$H$14</definedName>
    <definedName name="P_1">Feuil1!$H$23</definedName>
    <definedName name="p_2">Feuil1!$H$30</definedName>
    <definedName name="p_3">Feuil1!$H$37</definedName>
    <definedName name="p_x">Feuil1!$H$14</definedName>
    <definedName name="p_y">Feuil1!$I$14</definedName>
    <definedName name="px">Feuil1!$H$14</definedName>
    <definedName name="q1x">Feuil1!$H$21</definedName>
    <definedName name="q1xy">Feuil1!$H$21</definedName>
    <definedName name="q1y">Feuil1!$I$21</definedName>
    <definedName name="q2x">Feuil1!$H$28</definedName>
    <definedName name="q2xy">Feuil1!$H$28</definedName>
    <definedName name="q2y">Feuil1!$I$28</definedName>
    <definedName name="q3x">Feuil1!$H$35</definedName>
    <definedName name="q3xy">Feuil1!$H$35</definedName>
    <definedName name="q3y">Feuil1!$I$35</definedName>
    <definedName name="r_1">Feuil1!$H$22</definedName>
    <definedName name="r_2">Feuil1!$H$29</definedName>
    <definedName name="r_3">Feuil1!$H$36</definedName>
    <definedName name="s">Feuil1!$H$17</definedName>
    <definedName name="t">Feuil1!$H$8</definedName>
    <definedName name="v">Feuil1!$H$15</definedName>
    <definedName name="V_1">Feuil1!$H$24</definedName>
    <definedName name="V_2">Feuil1!$H$31</definedName>
    <definedName name="V_3">Feuil1!$H$38</definedName>
    <definedName name="v_x">Feuil1!$H$15</definedName>
    <definedName name="v_y">Feuil1!$I$15</definedName>
    <definedName name="λ">Feuil1!$H$9</definedName>
    <definedName name="λ1">Feuil1!$H$26</definedName>
    <definedName name="λ2">Feuil1!$H$33</definedName>
    <definedName name="λ3">Feuil1!$H$40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7" i="1" s="1"/>
  <c r="S16" i="1"/>
  <c r="S17" i="1" s="1"/>
  <c r="S15" i="1"/>
  <c r="P15" i="1"/>
  <c r="H24" i="1"/>
  <c r="H39" i="1"/>
  <c r="I14" i="1"/>
  <c r="I41" i="2"/>
  <c r="I39" i="2"/>
  <c r="I34" i="2"/>
  <c r="I32" i="2"/>
  <c r="I27" i="2"/>
  <c r="I25" i="2"/>
  <c r="K9" i="2"/>
  <c r="H38" i="1"/>
  <c r="H31" i="1"/>
  <c r="H32" i="1" s="1"/>
  <c r="H25" i="1"/>
  <c r="H33" i="1"/>
  <c r="H40" i="1"/>
  <c r="H26" i="1"/>
  <c r="J9" i="1"/>
  <c r="I33" i="2" l="1"/>
  <c r="I40" i="2"/>
  <c r="I26" i="2"/>
</calcChain>
</file>

<file path=xl/sharedStrings.xml><?xml version="1.0" encoding="utf-8"?>
<sst xmlns="http://schemas.openxmlformats.org/spreadsheetml/2006/main" count="168" uniqueCount="59">
  <si>
    <t>Paramètres Généraux</t>
  </si>
  <si>
    <t>Base de temps</t>
  </si>
  <si>
    <t>t</t>
  </si>
  <si>
    <t>Ratio de la constante d'Aarseth</t>
  </si>
  <si>
    <t>Corps en mouvement</t>
  </si>
  <si>
    <t>Masse</t>
  </si>
  <si>
    <t>Position initiale</t>
  </si>
  <si>
    <t>Vitesse initiale</t>
  </si>
  <si>
    <t>Accélération initiale</t>
  </si>
  <si>
    <t>Dimension</t>
  </si>
  <si>
    <t>Trois corps statiques</t>
  </si>
  <si>
    <t>Corps 1</t>
  </si>
  <si>
    <t>Position</t>
  </si>
  <si>
    <t>Rayon</t>
  </si>
  <si>
    <t>Masse volumique moyenne</t>
  </si>
  <si>
    <t>Volume</t>
  </si>
  <si>
    <t>Masse totale</t>
  </si>
  <si>
    <t>Constante d'Aarseth</t>
  </si>
  <si>
    <t>Corps 2</t>
  </si>
  <si>
    <t>Corps 3</t>
  </si>
  <si>
    <t>λ</t>
  </si>
  <si>
    <t>m</t>
  </si>
  <si>
    <t>p0,0</t>
  </si>
  <si>
    <t>v0,0</t>
  </si>
  <si>
    <t>a0,0</t>
  </si>
  <si>
    <t>s</t>
  </si>
  <si>
    <t>r2</t>
  </si>
  <si>
    <t>p1</t>
  </si>
  <si>
    <t>q1xy</t>
  </si>
  <si>
    <t>r1</t>
  </si>
  <si>
    <t>M1</t>
  </si>
  <si>
    <t>V1</t>
  </si>
  <si>
    <t>λ1</t>
  </si>
  <si>
    <t>q3xy</t>
  </si>
  <si>
    <t>r3</t>
  </si>
  <si>
    <t>p3</t>
  </si>
  <si>
    <t>V3</t>
  </si>
  <si>
    <t>M3</t>
  </si>
  <si>
    <t>λ3</t>
  </si>
  <si>
    <t>M2</t>
  </si>
  <si>
    <t>V2</t>
  </si>
  <si>
    <t>p2</t>
  </si>
  <si>
    <t>q2xy</t>
  </si>
  <si>
    <t>seconde</t>
  </si>
  <si>
    <t>mètre/ seconde</t>
  </si>
  <si>
    <t>gramme</t>
  </si>
  <si>
    <t>mètre</t>
  </si>
  <si>
    <r>
      <t>mètre/seconde</t>
    </r>
    <r>
      <rPr>
        <sz val="11"/>
        <color theme="1"/>
        <rFont val="MS Reference Sans Serif"/>
        <family val="2"/>
      </rPr>
      <t>²</t>
    </r>
  </si>
  <si>
    <r>
      <t>gramme/mètre</t>
    </r>
    <r>
      <rPr>
        <sz val="11"/>
        <color theme="1"/>
        <rFont val="MS Reference Sans Serif"/>
        <family val="2"/>
      </rPr>
      <t>³</t>
    </r>
  </si>
  <si>
    <t>mètre³</t>
  </si>
  <si>
    <t>λ2</t>
  </si>
  <si>
    <t>Conditions initiales de la simulation</t>
  </si>
  <si>
    <t xml:space="preserve"> Représentation des conditions initiales</t>
  </si>
  <si>
    <t>Position courante en x</t>
  </si>
  <si>
    <t>Position initiale en x</t>
  </si>
  <si>
    <t>Position initiale en y</t>
  </si>
  <si>
    <t>position courante en y</t>
  </si>
  <si>
    <t xml:space="preserve">position finale x </t>
  </si>
  <si>
    <t>position finale en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</si>
</sst>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MS Reference Sans Serif"/>
      <family val="2"/>
    </font>
    <font>
      <b/>
      <i/>
      <u/>
      <sz val="2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theme="7" tint="0.39997558519241921"/>
      </left>
      <right/>
      <top style="double">
        <color theme="7" tint="0.39997558519241921"/>
      </top>
      <bottom/>
      <diagonal/>
    </border>
    <border>
      <left/>
      <right/>
      <top style="double">
        <color theme="7" tint="0.39997558519241921"/>
      </top>
      <bottom/>
      <diagonal/>
    </border>
    <border>
      <left/>
      <right style="double">
        <color theme="7" tint="0.39997558519241921"/>
      </right>
      <top style="double">
        <color theme="7" tint="0.39997558519241921"/>
      </top>
      <bottom/>
      <diagonal/>
    </border>
    <border>
      <left style="double">
        <color theme="7" tint="0.39997558519241921"/>
      </left>
      <right/>
      <top/>
      <bottom/>
      <diagonal/>
    </border>
    <border>
      <left/>
      <right style="double">
        <color theme="7" tint="0.39997558519241921"/>
      </right>
      <top/>
      <bottom/>
      <diagonal/>
    </border>
    <border>
      <left style="double">
        <color theme="7" tint="0.39997558519241921"/>
      </left>
      <right/>
      <top/>
      <bottom style="double">
        <color theme="7" tint="0.39997558519241921"/>
      </bottom>
      <diagonal/>
    </border>
    <border>
      <left/>
      <right/>
      <top/>
      <bottom style="double">
        <color theme="7" tint="0.39997558519241921"/>
      </bottom>
      <diagonal/>
    </border>
    <border>
      <left/>
      <right style="double">
        <color theme="7" tint="0.39997558519241921"/>
      </right>
      <top/>
      <bottom style="double">
        <color theme="7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6" borderId="15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930245972559842E-2"/>
          <c:y val="3.0334454059243964E-2"/>
          <c:w val="0.91911057410480179"/>
          <c:h val="0.95957239341414902"/>
        </c:manualLayout>
      </c:layout>
      <c:bubbleChart>
        <c:varyColors val="0"/>
        <c:ser>
          <c:idx val="0"/>
          <c:order val="0"/>
          <c:tx>
            <c:v>Corps 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Feuil1!$H$21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Feuil1!$I$21</c:f>
              <c:numCache>
                <c:formatCode>General</c:formatCode>
                <c:ptCount val="1"/>
                <c:pt idx="0">
                  <c:v>25000</c:v>
                </c:pt>
              </c:numCache>
            </c:numRef>
          </c:yVal>
          <c:bubbleSize>
            <c:numRef>
              <c:f>Feuil1!$H$24</c:f>
              <c:numCache>
                <c:formatCode>General</c:formatCode>
                <c:ptCount val="1"/>
                <c:pt idx="0">
                  <c:v>4188790204786.3906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8EF-43D1-A169-D21BC0C89343}"/>
            </c:ext>
          </c:extLst>
        </c:ser>
        <c:ser>
          <c:idx val="1"/>
          <c:order val="1"/>
          <c:tx>
            <c:v>Corps 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Feuil1!$H$28</c:f>
              <c:numCache>
                <c:formatCode>General</c:formatCode>
                <c:ptCount val="1"/>
                <c:pt idx="0">
                  <c:v>-20000</c:v>
                </c:pt>
              </c:numCache>
            </c:numRef>
          </c:xVal>
          <c:yVal>
            <c:numRef>
              <c:f>Feuil1!$I$28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yVal>
          <c:bubbleSize>
            <c:numRef>
              <c:f>Feuil1!$H$31</c:f>
              <c:numCache>
                <c:formatCode>General</c:formatCode>
                <c:ptCount val="1"/>
                <c:pt idx="0">
                  <c:v>179594380030.21649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8EF-43D1-A169-D21BC0C89343}"/>
            </c:ext>
          </c:extLst>
        </c:ser>
        <c:ser>
          <c:idx val="2"/>
          <c:order val="2"/>
          <c:tx>
            <c:v>Corps 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Feuil1!$H$35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Feuil1!$I$35</c:f>
              <c:numCache>
                <c:formatCode>General</c:formatCode>
                <c:ptCount val="1"/>
                <c:pt idx="0">
                  <c:v>-15000</c:v>
                </c:pt>
              </c:numCache>
            </c:numRef>
          </c:yVal>
          <c:bubbleSize>
            <c:numRef>
              <c:f>Feuil1!$H$38</c:f>
              <c:numCache>
                <c:formatCode>General</c:formatCode>
                <c:ptCount val="1"/>
                <c:pt idx="0">
                  <c:v>523598775598.29883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F8EF-43D1-A169-D21BC0C89343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C3-4076-A7D5-A57E61AB2782}"/>
              </c:ext>
            </c:extLst>
          </c:dPt>
          <c:xVal>
            <c:numRef>
              <c:f>Feuil1!$H$14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Feuil1!$I$14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2500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2-F8EF-43D1-A169-D21BC0C8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25482463"/>
        <c:axId val="2025481215"/>
      </c:bubbleChart>
      <c:valAx>
        <c:axId val="2025482463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5481215"/>
        <c:crosses val="autoZero"/>
        <c:crossBetween val="midCat"/>
      </c:valAx>
      <c:valAx>
        <c:axId val="2025481215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548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Feuil2!$I$15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Feuil2!$J$15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2500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C0D-4117-AF19-320B03EA9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27977151"/>
        <c:axId val="2027977567"/>
      </c:bubbleChart>
      <c:valAx>
        <c:axId val="2027977151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7977567"/>
        <c:crosses val="autoZero"/>
        <c:crossBetween val="midCat"/>
      </c:valAx>
      <c:valAx>
        <c:axId val="2027977567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797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521827</xdr:colOff>
      <xdr:row>5</xdr:row>
      <xdr:rowOff>54873</xdr:rowOff>
    </xdr:from>
    <xdr:to>
      <xdr:col>20</xdr:col>
      <xdr:colOff>156277</xdr:colOff>
      <xdr:row>39</xdr:row>
      <xdr:rowOff>32295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40EC6AA-2476-8CFD-A807-66282A7E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170447</xdr:colOff>
      <xdr:row>6</xdr:row>
      <xdr:rowOff>10027</xdr:rowOff>
    </xdr:from>
    <xdr:to>
      <xdr:col>20</xdr:col>
      <xdr:colOff>591553</xdr:colOff>
      <xdr:row>40</xdr:row>
      <xdr:rowOff>180474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D0DFA6-D493-5353-D10C-F4A411EC1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9244-DBD0-471D-A7CB-01107ADF6C07}">
  <dimension ref="B1:T40"/>
  <sheetViews>
    <sheetView tabSelected="1" zoomScale="85" zoomScaleNormal="85" workbookViewId="0">
      <selection activeCell="Y16" sqref="Y16"/>
    </sheetView>
  </sheetViews>
  <sheetFormatPr baseColWidth="10" defaultRowHeight="15" x14ac:dyDescent="0.25"/>
  <cols>
    <col min="10" max="10" width="15.85546875" bestFit="1" customWidth="1"/>
  </cols>
  <sheetData>
    <row r="1" spans="2:20" ht="15.75" thickBot="1" x14ac:dyDescent="0.3"/>
    <row r="2" spans="2:20" ht="15.75" customHeight="1" thickTop="1" x14ac:dyDescent="0.25">
      <c r="C2" s="15" t="s">
        <v>51</v>
      </c>
      <c r="D2" s="16"/>
      <c r="E2" s="16"/>
      <c r="F2" s="16"/>
      <c r="G2" s="16"/>
      <c r="H2" s="16"/>
      <c r="I2" s="16"/>
      <c r="J2" s="17"/>
      <c r="L2" s="15" t="s">
        <v>52</v>
      </c>
      <c r="M2" s="16"/>
      <c r="N2" s="16"/>
      <c r="O2" s="16"/>
      <c r="P2" s="16"/>
      <c r="Q2" s="16"/>
      <c r="R2" s="16"/>
      <c r="S2" s="16"/>
      <c r="T2" s="17"/>
    </row>
    <row r="3" spans="2:20" ht="15" customHeight="1" x14ac:dyDescent="0.25">
      <c r="C3" s="18"/>
      <c r="D3" s="19"/>
      <c r="E3" s="19"/>
      <c r="F3" s="19"/>
      <c r="G3" s="19"/>
      <c r="H3" s="19"/>
      <c r="I3" s="19"/>
      <c r="J3" s="20"/>
      <c r="L3" s="18"/>
      <c r="M3" s="19"/>
      <c r="N3" s="19"/>
      <c r="O3" s="19"/>
      <c r="P3" s="19"/>
      <c r="Q3" s="19"/>
      <c r="R3" s="19"/>
      <c r="S3" s="19"/>
      <c r="T3" s="20"/>
    </row>
    <row r="4" spans="2:20" ht="15.75" customHeight="1" thickBot="1" x14ac:dyDescent="0.3">
      <c r="C4" s="21"/>
      <c r="D4" s="22"/>
      <c r="E4" s="22"/>
      <c r="F4" s="22"/>
      <c r="G4" s="22"/>
      <c r="H4" s="22"/>
      <c r="I4" s="22"/>
      <c r="J4" s="23"/>
      <c r="L4" s="21"/>
      <c r="M4" s="22"/>
      <c r="N4" s="22"/>
      <c r="O4" s="22"/>
      <c r="P4" s="22"/>
      <c r="Q4" s="22"/>
      <c r="R4" s="22"/>
      <c r="S4" s="22"/>
      <c r="T4" s="23"/>
    </row>
    <row r="5" spans="2:20" ht="15.75" thickTop="1" x14ac:dyDescent="0.25"/>
    <row r="6" spans="2:20" ht="15.75" thickBot="1" x14ac:dyDescent="0.3"/>
    <row r="7" spans="2:20" ht="15" customHeight="1" thickBot="1" x14ac:dyDescent="0.3">
      <c r="C7" s="27" t="s">
        <v>0</v>
      </c>
      <c r="D7" s="28"/>
      <c r="E7" s="28"/>
      <c r="F7" s="28"/>
      <c r="G7" s="28"/>
      <c r="H7" s="28"/>
      <c r="I7" s="28"/>
      <c r="J7" s="29"/>
    </row>
    <row r="8" spans="2:20" ht="15.75" thickBot="1" x14ac:dyDescent="0.3">
      <c r="C8" s="33" t="s">
        <v>1</v>
      </c>
      <c r="D8" s="34"/>
      <c r="E8" s="34"/>
      <c r="F8" s="35"/>
      <c r="G8" s="8" t="s">
        <v>2</v>
      </c>
      <c r="H8" s="24">
        <v>15</v>
      </c>
      <c r="I8" s="25"/>
      <c r="J8" s="7" t="s">
        <v>43</v>
      </c>
    </row>
    <row r="9" spans="2:20" ht="15.75" thickBot="1" x14ac:dyDescent="0.3">
      <c r="B9" s="1"/>
      <c r="C9" s="36" t="s">
        <v>3</v>
      </c>
      <c r="D9" s="37"/>
      <c r="E9" s="37"/>
      <c r="F9" s="38"/>
      <c r="G9" s="13" t="s">
        <v>20</v>
      </c>
      <c r="H9" s="24"/>
      <c r="I9" s="25"/>
      <c r="J9" s="9" t="str">
        <f xml:space="preserve"> "-"</f>
        <v>-</v>
      </c>
    </row>
    <row r="11" spans="2:20" ht="15.75" thickBot="1" x14ac:dyDescent="0.3">
      <c r="C11" s="2"/>
      <c r="D11" s="2"/>
      <c r="E11" s="2"/>
      <c r="F11" s="2"/>
      <c r="G11" s="1"/>
    </row>
    <row r="12" spans="2:20" ht="15" customHeight="1" thickBot="1" x14ac:dyDescent="0.3">
      <c r="C12" s="27" t="s">
        <v>4</v>
      </c>
      <c r="D12" s="28"/>
      <c r="E12" s="28"/>
      <c r="F12" s="28"/>
      <c r="G12" s="28"/>
      <c r="H12" s="28"/>
      <c r="I12" s="28"/>
      <c r="J12" s="29"/>
    </row>
    <row r="13" spans="2:20" ht="15.75" thickBot="1" x14ac:dyDescent="0.3">
      <c r="C13" s="33" t="s">
        <v>5</v>
      </c>
      <c r="D13" s="34"/>
      <c r="E13" s="34"/>
      <c r="F13" s="35"/>
      <c r="G13" s="6" t="s">
        <v>21</v>
      </c>
      <c r="H13" s="24"/>
      <c r="I13" s="25"/>
      <c r="J13" s="10" t="s">
        <v>45</v>
      </c>
      <c r="O13" s="26"/>
      <c r="P13" s="26"/>
    </row>
    <row r="14" spans="2:20" ht="15.75" thickBot="1" x14ac:dyDescent="0.3">
      <c r="C14" s="33" t="s">
        <v>6</v>
      </c>
      <c r="D14" s="34"/>
      <c r="E14" s="34"/>
      <c r="F14" s="35"/>
      <c r="G14" s="6" t="s">
        <v>22</v>
      </c>
      <c r="H14" s="8">
        <v>0</v>
      </c>
      <c r="I14" s="8">
        <f>0</f>
        <v>0</v>
      </c>
      <c r="J14" s="10" t="s">
        <v>46</v>
      </c>
    </row>
    <row r="15" spans="2:20" ht="15.75" thickBot="1" x14ac:dyDescent="0.3">
      <c r="C15" s="33" t="s">
        <v>7</v>
      </c>
      <c r="D15" s="34"/>
      <c r="E15" s="34"/>
      <c r="F15" s="35"/>
      <c r="G15" s="11" t="s">
        <v>23</v>
      </c>
      <c r="H15" s="3"/>
      <c r="I15" s="3"/>
      <c r="J15" s="4" t="s">
        <v>44</v>
      </c>
      <c r="N15" s="26" t="s">
        <v>54</v>
      </c>
      <c r="O15" s="26"/>
      <c r="P15">
        <f>p</f>
        <v>0</v>
      </c>
      <c r="Q15" s="26" t="s">
        <v>55</v>
      </c>
      <c r="R15" s="26"/>
      <c r="S15">
        <f>p_y</f>
        <v>0</v>
      </c>
    </row>
    <row r="16" spans="2:20" ht="15.75" thickBot="1" x14ac:dyDescent="0.3">
      <c r="C16" s="33" t="s">
        <v>8</v>
      </c>
      <c r="D16" s="34"/>
      <c r="E16" s="34"/>
      <c r="F16" s="35"/>
      <c r="G16" s="14" t="s">
        <v>24</v>
      </c>
      <c r="H16" s="5"/>
      <c r="I16" s="5"/>
      <c r="J16" s="7" t="s">
        <v>47</v>
      </c>
      <c r="N16" s="26" t="s">
        <v>53</v>
      </c>
      <c r="O16" s="26"/>
      <c r="P16">
        <f>p-1 + v-1*DELTA(t)+0.5*a-1*DELTA(t)^2</f>
        <v>-1</v>
      </c>
      <c r="Q16" t="s">
        <v>56</v>
      </c>
      <c r="S16">
        <f>p_y-1+v_y-1*DELTA(t)+0.5*DELTA(t)^2</f>
        <v>-1</v>
      </c>
    </row>
    <row r="17" spans="3:19" ht="15.75" thickBot="1" x14ac:dyDescent="0.3">
      <c r="C17" s="33" t="s">
        <v>9</v>
      </c>
      <c r="D17" s="34"/>
      <c r="E17" s="34"/>
      <c r="F17" s="35"/>
      <c r="G17" s="6" t="s">
        <v>25</v>
      </c>
      <c r="H17" s="24">
        <v>2500</v>
      </c>
      <c r="I17" s="25"/>
      <c r="J17" s="10" t="s">
        <v>46</v>
      </c>
      <c r="N17" s="26" t="s">
        <v>57</v>
      </c>
      <c r="O17" s="26"/>
      <c r="P17">
        <f>P16*t</f>
        <v>-15</v>
      </c>
      <c r="Q17" t="s">
        <v>58</v>
      </c>
      <c r="S17">
        <f>S16*t</f>
        <v>-15</v>
      </c>
    </row>
    <row r="18" spans="3:19" ht="15.75" thickBot="1" x14ac:dyDescent="0.3">
      <c r="C18" s="2"/>
      <c r="D18" s="2"/>
      <c r="E18" s="2"/>
      <c r="F18" s="2"/>
    </row>
    <row r="19" spans="3:19" ht="15" customHeight="1" thickBot="1" x14ac:dyDescent="0.3">
      <c r="C19" s="27" t="s">
        <v>10</v>
      </c>
      <c r="D19" s="28"/>
      <c r="E19" s="28"/>
      <c r="F19" s="28"/>
      <c r="G19" s="28"/>
      <c r="H19" s="28"/>
      <c r="I19" s="28"/>
      <c r="J19" s="29"/>
    </row>
    <row r="20" spans="3:19" ht="15.75" thickBot="1" x14ac:dyDescent="0.3">
      <c r="C20" s="42" t="s">
        <v>11</v>
      </c>
      <c r="D20" s="43"/>
      <c r="E20" s="43"/>
      <c r="F20" s="43"/>
      <c r="G20" s="43"/>
      <c r="H20" s="43"/>
      <c r="I20" s="43"/>
      <c r="J20" s="44"/>
    </row>
    <row r="21" spans="3:19" ht="15.75" thickBot="1" x14ac:dyDescent="0.3">
      <c r="C21" s="33" t="s">
        <v>12</v>
      </c>
      <c r="D21" s="34"/>
      <c r="E21" s="34"/>
      <c r="F21" s="35"/>
      <c r="G21" s="6" t="s">
        <v>28</v>
      </c>
      <c r="H21" s="10">
        <v>0</v>
      </c>
      <c r="I21" s="10">
        <v>25000</v>
      </c>
      <c r="J21" s="10" t="s">
        <v>46</v>
      </c>
    </row>
    <row r="22" spans="3:19" ht="15.75" thickBot="1" x14ac:dyDescent="0.3">
      <c r="C22" s="36" t="s">
        <v>13</v>
      </c>
      <c r="D22" s="37"/>
      <c r="E22" s="37"/>
      <c r="F22" s="37"/>
      <c r="G22" s="11" t="s">
        <v>29</v>
      </c>
      <c r="H22" s="24">
        <v>10000</v>
      </c>
      <c r="I22" s="25"/>
      <c r="J22" s="10" t="s">
        <v>46</v>
      </c>
    </row>
    <row r="23" spans="3:19" ht="15.75" thickBot="1" x14ac:dyDescent="0.3">
      <c r="C23" s="33" t="s">
        <v>14</v>
      </c>
      <c r="D23" s="34"/>
      <c r="E23" s="34"/>
      <c r="F23" s="35"/>
      <c r="G23" s="6" t="s">
        <v>27</v>
      </c>
      <c r="H23" s="24">
        <v>1</v>
      </c>
      <c r="I23" s="25"/>
      <c r="J23" s="7" t="s">
        <v>48</v>
      </c>
    </row>
    <row r="24" spans="3:19" ht="15.75" thickBot="1" x14ac:dyDescent="0.3">
      <c r="C24" s="48" t="s">
        <v>15</v>
      </c>
      <c r="D24" s="49"/>
      <c r="E24" s="49"/>
      <c r="F24" s="49"/>
      <c r="G24" s="14" t="s">
        <v>31</v>
      </c>
      <c r="H24" s="24">
        <f xml:space="preserve"> ( (4/3) * (PI()) ) * (r_1^3)</f>
        <v>4188790204786.3906</v>
      </c>
      <c r="I24" s="25"/>
      <c r="J24" s="7" t="s">
        <v>49</v>
      </c>
    </row>
    <row r="25" spans="3:19" ht="15.75" thickBot="1" x14ac:dyDescent="0.3">
      <c r="C25" s="33" t="s">
        <v>16</v>
      </c>
      <c r="D25" s="34"/>
      <c r="E25" s="34"/>
      <c r="F25" s="35"/>
      <c r="G25" s="6" t="s">
        <v>30</v>
      </c>
      <c r="H25" s="24">
        <f>P_1*V_1</f>
        <v>4188790204786.3906</v>
      </c>
      <c r="I25" s="25"/>
      <c r="J25" s="10" t="s">
        <v>45</v>
      </c>
    </row>
    <row r="26" spans="3:19" ht="15.75" thickBot="1" x14ac:dyDescent="0.3">
      <c r="C26" s="36" t="s">
        <v>17</v>
      </c>
      <c r="D26" s="37"/>
      <c r="E26" s="37"/>
      <c r="F26" s="38"/>
      <c r="G26" s="11" t="s">
        <v>32</v>
      </c>
      <c r="H26" s="24">
        <f>r_1 * λ</f>
        <v>0</v>
      </c>
      <c r="I26" s="25"/>
      <c r="J26" s="12" t="s">
        <v>46</v>
      </c>
    </row>
    <row r="27" spans="3:19" ht="15.75" thickBot="1" x14ac:dyDescent="0.3">
      <c r="C27" s="45" t="s">
        <v>18</v>
      </c>
      <c r="D27" s="46"/>
      <c r="E27" s="46"/>
      <c r="F27" s="46"/>
      <c r="G27" s="46"/>
      <c r="H27" s="46"/>
      <c r="I27" s="46"/>
      <c r="J27" s="47"/>
    </row>
    <row r="28" spans="3:19" ht="15.75" thickBot="1" x14ac:dyDescent="0.3">
      <c r="C28" s="33" t="s">
        <v>12</v>
      </c>
      <c r="D28" s="34"/>
      <c r="E28" s="34"/>
      <c r="F28" s="35"/>
      <c r="G28" s="6" t="s">
        <v>42</v>
      </c>
      <c r="H28" s="10">
        <v>-20000</v>
      </c>
      <c r="I28" s="10">
        <v>10000</v>
      </c>
      <c r="J28" s="10" t="s">
        <v>46</v>
      </c>
    </row>
    <row r="29" spans="3:19" ht="15.75" thickBot="1" x14ac:dyDescent="0.3">
      <c r="C29" s="36" t="s">
        <v>13</v>
      </c>
      <c r="D29" s="37"/>
      <c r="E29" s="37"/>
      <c r="F29" s="38"/>
      <c r="G29" s="11" t="s">
        <v>26</v>
      </c>
      <c r="H29" s="24">
        <v>3500</v>
      </c>
      <c r="I29" s="25"/>
      <c r="J29" s="6" t="s">
        <v>46</v>
      </c>
    </row>
    <row r="30" spans="3:19" ht="15.75" thickBot="1" x14ac:dyDescent="0.3">
      <c r="C30" s="36" t="s">
        <v>14</v>
      </c>
      <c r="D30" s="37"/>
      <c r="E30" s="37"/>
      <c r="F30" s="38"/>
      <c r="G30" s="6" t="s">
        <v>41</v>
      </c>
      <c r="H30" s="24">
        <v>1</v>
      </c>
      <c r="I30" s="25"/>
      <c r="J30" s="8" t="s">
        <v>48</v>
      </c>
    </row>
    <row r="31" spans="3:19" ht="15.75" thickBot="1" x14ac:dyDescent="0.3">
      <c r="C31" s="36" t="s">
        <v>15</v>
      </c>
      <c r="D31" s="37"/>
      <c r="E31" s="37"/>
      <c r="F31" s="38"/>
      <c r="G31" s="14" t="s">
        <v>40</v>
      </c>
      <c r="H31" s="24">
        <f xml:space="preserve"> ( (4/3) * (PI()) ) * (r_2^3)</f>
        <v>179594380030.21649</v>
      </c>
      <c r="I31" s="25"/>
      <c r="J31" s="8" t="s">
        <v>49</v>
      </c>
    </row>
    <row r="32" spans="3:19" ht="15.75" thickBot="1" x14ac:dyDescent="0.3">
      <c r="C32" s="36" t="s">
        <v>16</v>
      </c>
      <c r="D32" s="37"/>
      <c r="E32" s="37"/>
      <c r="F32" s="38"/>
      <c r="G32" s="6" t="s">
        <v>39</v>
      </c>
      <c r="H32" s="24">
        <f>p_2*V_2</f>
        <v>179594380030.21649</v>
      </c>
      <c r="I32" s="25"/>
      <c r="J32" s="6" t="s">
        <v>45</v>
      </c>
    </row>
    <row r="33" spans="3:10" ht="15.75" thickBot="1" x14ac:dyDescent="0.3">
      <c r="C33" s="36" t="s">
        <v>17</v>
      </c>
      <c r="D33" s="37"/>
      <c r="E33" s="37"/>
      <c r="F33" s="38"/>
      <c r="G33" s="11" t="s">
        <v>50</v>
      </c>
      <c r="H33" s="24">
        <f>r_2*λ</f>
        <v>0</v>
      </c>
      <c r="I33" s="25"/>
      <c r="J33" s="11" t="s">
        <v>46</v>
      </c>
    </row>
    <row r="34" spans="3:10" ht="15.75" thickBot="1" x14ac:dyDescent="0.3">
      <c r="C34" s="39" t="s">
        <v>19</v>
      </c>
      <c r="D34" s="40"/>
      <c r="E34" s="40"/>
      <c r="F34" s="40"/>
      <c r="G34" s="40"/>
      <c r="H34" s="40"/>
      <c r="I34" s="40"/>
      <c r="J34" s="41"/>
    </row>
    <row r="35" spans="3:10" ht="15.75" thickBot="1" x14ac:dyDescent="0.3">
      <c r="C35" s="36" t="s">
        <v>12</v>
      </c>
      <c r="D35" s="37"/>
      <c r="E35" s="37"/>
      <c r="F35" s="38"/>
      <c r="G35" s="6" t="s">
        <v>33</v>
      </c>
      <c r="H35" s="11">
        <v>0</v>
      </c>
      <c r="I35" s="11">
        <v>-15000</v>
      </c>
      <c r="J35" s="6" t="s">
        <v>46</v>
      </c>
    </row>
    <row r="36" spans="3:10" ht="15.75" thickBot="1" x14ac:dyDescent="0.3">
      <c r="C36" s="30" t="s">
        <v>13</v>
      </c>
      <c r="D36" s="31"/>
      <c r="E36" s="31"/>
      <c r="F36" s="32"/>
      <c r="G36" s="11" t="s">
        <v>34</v>
      </c>
      <c r="H36" s="24">
        <v>5000</v>
      </c>
      <c r="I36" s="25"/>
      <c r="J36" s="6" t="s">
        <v>46</v>
      </c>
    </row>
    <row r="37" spans="3:10" ht="15.75" thickBot="1" x14ac:dyDescent="0.3">
      <c r="C37" s="30" t="s">
        <v>14</v>
      </c>
      <c r="D37" s="31"/>
      <c r="E37" s="31"/>
      <c r="F37" s="32"/>
      <c r="G37" s="6" t="s">
        <v>35</v>
      </c>
      <c r="H37" s="24">
        <v>1</v>
      </c>
      <c r="I37" s="25"/>
      <c r="J37" s="8" t="s">
        <v>48</v>
      </c>
    </row>
    <row r="38" spans="3:10" ht="15.75" thickBot="1" x14ac:dyDescent="0.3">
      <c r="C38" s="33" t="s">
        <v>15</v>
      </c>
      <c r="D38" s="34"/>
      <c r="E38" s="34"/>
      <c r="F38" s="35"/>
      <c r="G38" s="14" t="s">
        <v>36</v>
      </c>
      <c r="H38" s="24">
        <f xml:space="preserve"> ( (4/3) * (PI()) ) * (r_3^3)</f>
        <v>523598775598.29883</v>
      </c>
      <c r="I38" s="25"/>
      <c r="J38" s="8" t="s">
        <v>49</v>
      </c>
    </row>
    <row r="39" spans="3:10" ht="15.75" thickBot="1" x14ac:dyDescent="0.3">
      <c r="C39" s="33" t="s">
        <v>16</v>
      </c>
      <c r="D39" s="34"/>
      <c r="E39" s="34"/>
      <c r="F39" s="35"/>
      <c r="G39" s="6" t="s">
        <v>37</v>
      </c>
      <c r="H39" s="24">
        <f>p_3*V_3</f>
        <v>523598775598.29883</v>
      </c>
      <c r="I39" s="25"/>
      <c r="J39" s="6" t="s">
        <v>45</v>
      </c>
    </row>
    <row r="40" spans="3:10" ht="15.75" thickBot="1" x14ac:dyDescent="0.3">
      <c r="C40" s="33" t="s">
        <v>17</v>
      </c>
      <c r="D40" s="34"/>
      <c r="E40" s="34"/>
      <c r="F40" s="35"/>
      <c r="G40" s="11" t="s">
        <v>38</v>
      </c>
      <c r="H40" s="24">
        <f>r_3*λ</f>
        <v>0</v>
      </c>
      <c r="I40" s="25"/>
      <c r="J40" s="11" t="s">
        <v>46</v>
      </c>
    </row>
  </sheetData>
  <mergeCells count="57">
    <mergeCell ref="C21:F21"/>
    <mergeCell ref="C22:F22"/>
    <mergeCell ref="C23:F23"/>
    <mergeCell ref="C24:F24"/>
    <mergeCell ref="C16:F16"/>
    <mergeCell ref="C17:F17"/>
    <mergeCell ref="C12:J12"/>
    <mergeCell ref="C19:J19"/>
    <mergeCell ref="C20:J20"/>
    <mergeCell ref="C25:F25"/>
    <mergeCell ref="C26:F26"/>
    <mergeCell ref="C28:F28"/>
    <mergeCell ref="C29:F29"/>
    <mergeCell ref="C30:F30"/>
    <mergeCell ref="C27:J27"/>
    <mergeCell ref="C37:F37"/>
    <mergeCell ref="C38:F38"/>
    <mergeCell ref="C39:F39"/>
    <mergeCell ref="C40:F40"/>
    <mergeCell ref="C31:F31"/>
    <mergeCell ref="C32:F32"/>
    <mergeCell ref="C33:F33"/>
    <mergeCell ref="C35:F35"/>
    <mergeCell ref="C36:F36"/>
    <mergeCell ref="C34:J34"/>
    <mergeCell ref="H38:I38"/>
    <mergeCell ref="H39:I39"/>
    <mergeCell ref="H40:I40"/>
    <mergeCell ref="H8:I8"/>
    <mergeCell ref="H9:I9"/>
    <mergeCell ref="H26:I26"/>
    <mergeCell ref="H29:I29"/>
    <mergeCell ref="H30:I30"/>
    <mergeCell ref="H31:I31"/>
    <mergeCell ref="H32:I32"/>
    <mergeCell ref="H33:I33"/>
    <mergeCell ref="H17:I17"/>
    <mergeCell ref="H22:I22"/>
    <mergeCell ref="H23:I23"/>
    <mergeCell ref="H24:I24"/>
    <mergeCell ref="H25:I25"/>
    <mergeCell ref="N16:O16"/>
    <mergeCell ref="Q15:R15"/>
    <mergeCell ref="N17:O17"/>
    <mergeCell ref="H36:I36"/>
    <mergeCell ref="H37:I37"/>
    <mergeCell ref="C2:J4"/>
    <mergeCell ref="L2:T4"/>
    <mergeCell ref="H13:I13"/>
    <mergeCell ref="N15:O15"/>
    <mergeCell ref="O13:P13"/>
    <mergeCell ref="C7:J7"/>
    <mergeCell ref="C8:F8"/>
    <mergeCell ref="C9:F9"/>
    <mergeCell ref="C13:F13"/>
    <mergeCell ref="C14:F14"/>
    <mergeCell ref="C15:F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3F31-AED0-4F71-8C48-7BB463833E8A}">
  <dimension ref="D6:K41"/>
  <sheetViews>
    <sheetView zoomScale="76" workbookViewId="0">
      <selection activeCell="V25" sqref="V25"/>
    </sheetView>
  </sheetViews>
  <sheetFormatPr baseColWidth="10" defaultRowHeight="15" x14ac:dyDescent="0.25"/>
  <sheetData>
    <row r="6" spans="4:11" ht="15.75" thickBot="1" x14ac:dyDescent="0.3"/>
    <row r="7" spans="4:11" ht="16.5" thickBot="1" x14ac:dyDescent="0.3">
      <c r="D7" s="27" t="s">
        <v>0</v>
      </c>
      <c r="E7" s="28"/>
      <c r="F7" s="28"/>
      <c r="G7" s="28"/>
      <c r="H7" s="28"/>
      <c r="I7" s="28"/>
      <c r="J7" s="28"/>
      <c r="K7" s="29"/>
    </row>
    <row r="8" spans="4:11" ht="15.75" thickBot="1" x14ac:dyDescent="0.3">
      <c r="D8" s="33" t="s">
        <v>1</v>
      </c>
      <c r="E8" s="34"/>
      <c r="F8" s="34"/>
      <c r="G8" s="35"/>
      <c r="H8" s="8" t="s">
        <v>2</v>
      </c>
      <c r="I8" s="24"/>
      <c r="J8" s="25"/>
      <c r="K8" s="7" t="s">
        <v>43</v>
      </c>
    </row>
    <row r="9" spans="4:11" ht="15.75" thickBot="1" x14ac:dyDescent="0.3">
      <c r="D9" s="36" t="s">
        <v>3</v>
      </c>
      <c r="E9" s="37"/>
      <c r="F9" s="37"/>
      <c r="G9" s="38"/>
      <c r="H9" s="13" t="s">
        <v>20</v>
      </c>
      <c r="I9" s="24"/>
      <c r="J9" s="25"/>
      <c r="K9" s="9" t="str">
        <f xml:space="preserve"> "-"</f>
        <v>-</v>
      </c>
    </row>
    <row r="12" spans="4:11" ht="15.75" thickBot="1" x14ac:dyDescent="0.3"/>
    <row r="13" spans="4:11" ht="16.5" thickBot="1" x14ac:dyDescent="0.3">
      <c r="D13" s="27" t="s">
        <v>4</v>
      </c>
      <c r="E13" s="28"/>
      <c r="F13" s="28"/>
      <c r="G13" s="28"/>
      <c r="H13" s="28"/>
      <c r="I13" s="28"/>
      <c r="J13" s="28"/>
      <c r="K13" s="29"/>
    </row>
    <row r="14" spans="4:11" ht="15.75" thickBot="1" x14ac:dyDescent="0.3">
      <c r="D14" s="33" t="s">
        <v>5</v>
      </c>
      <c r="E14" s="34"/>
      <c r="F14" s="34"/>
      <c r="G14" s="35"/>
      <c r="H14" s="6" t="s">
        <v>21</v>
      </c>
      <c r="I14" s="24"/>
      <c r="J14" s="25"/>
      <c r="K14" s="10" t="s">
        <v>45</v>
      </c>
    </row>
    <row r="15" spans="4:11" ht="15.75" thickBot="1" x14ac:dyDescent="0.3">
      <c r="D15" s="33" t="s">
        <v>6</v>
      </c>
      <c r="E15" s="34"/>
      <c r="F15" s="34"/>
      <c r="G15" s="35"/>
      <c r="H15" s="6" t="s">
        <v>22</v>
      </c>
      <c r="I15" s="8">
        <v>0</v>
      </c>
      <c r="J15" s="8">
        <v>0</v>
      </c>
      <c r="K15" s="10" t="s">
        <v>46</v>
      </c>
    </row>
    <row r="16" spans="4:11" ht="15.75" thickBot="1" x14ac:dyDescent="0.3">
      <c r="D16" s="33" t="s">
        <v>7</v>
      </c>
      <c r="E16" s="34"/>
      <c r="F16" s="34"/>
      <c r="G16" s="35"/>
      <c r="H16" s="11" t="s">
        <v>23</v>
      </c>
      <c r="I16" s="3"/>
      <c r="J16" s="3"/>
      <c r="K16" s="4" t="s">
        <v>44</v>
      </c>
    </row>
    <row r="17" spans="4:11" ht="15.75" thickBot="1" x14ac:dyDescent="0.3">
      <c r="D17" s="33" t="s">
        <v>8</v>
      </c>
      <c r="E17" s="34"/>
      <c r="F17" s="34"/>
      <c r="G17" s="35"/>
      <c r="H17" s="14" t="s">
        <v>24</v>
      </c>
      <c r="I17" s="5"/>
      <c r="J17" s="5"/>
      <c r="K17" s="7" t="s">
        <v>47</v>
      </c>
    </row>
    <row r="18" spans="4:11" ht="15.75" thickBot="1" x14ac:dyDescent="0.3">
      <c r="D18" s="33" t="s">
        <v>9</v>
      </c>
      <c r="E18" s="34"/>
      <c r="F18" s="34"/>
      <c r="G18" s="35"/>
      <c r="H18" s="6" t="s">
        <v>25</v>
      </c>
      <c r="I18" s="24">
        <v>2500</v>
      </c>
      <c r="J18" s="25"/>
      <c r="K18" s="10" t="s">
        <v>46</v>
      </c>
    </row>
    <row r="19" spans="4:11" ht="15.75" thickBot="1" x14ac:dyDescent="0.3">
      <c r="D19" s="2"/>
      <c r="E19" s="2"/>
      <c r="F19" s="2"/>
      <c r="G19" s="2"/>
    </row>
    <row r="20" spans="4:11" ht="16.5" thickBot="1" x14ac:dyDescent="0.3">
      <c r="D20" s="27" t="s">
        <v>10</v>
      </c>
      <c r="E20" s="28"/>
      <c r="F20" s="28"/>
      <c r="G20" s="28"/>
      <c r="H20" s="28"/>
      <c r="I20" s="28"/>
      <c r="J20" s="28"/>
      <c r="K20" s="29"/>
    </row>
    <row r="21" spans="4:11" ht="15.75" thickBot="1" x14ac:dyDescent="0.3">
      <c r="D21" s="42" t="s">
        <v>11</v>
      </c>
      <c r="E21" s="43"/>
      <c r="F21" s="43"/>
      <c r="G21" s="43"/>
      <c r="H21" s="43"/>
      <c r="I21" s="43"/>
      <c r="J21" s="43"/>
      <c r="K21" s="44"/>
    </row>
    <row r="22" spans="4:11" ht="15.75" thickBot="1" x14ac:dyDescent="0.3">
      <c r="D22" s="33" t="s">
        <v>12</v>
      </c>
      <c r="E22" s="34"/>
      <c r="F22" s="34"/>
      <c r="G22" s="35"/>
      <c r="H22" s="6" t="s">
        <v>28</v>
      </c>
      <c r="I22" s="10">
        <v>0</v>
      </c>
      <c r="J22" s="10">
        <v>25000</v>
      </c>
      <c r="K22" s="10" t="s">
        <v>46</v>
      </c>
    </row>
    <row r="23" spans="4:11" ht="15.75" thickBot="1" x14ac:dyDescent="0.3">
      <c r="D23" s="36" t="s">
        <v>13</v>
      </c>
      <c r="E23" s="37"/>
      <c r="F23" s="37"/>
      <c r="G23" s="37"/>
      <c r="H23" s="11" t="s">
        <v>29</v>
      </c>
      <c r="I23" s="24">
        <v>10000</v>
      </c>
      <c r="J23" s="25"/>
      <c r="K23" s="10" t="s">
        <v>46</v>
      </c>
    </row>
    <row r="24" spans="4:11" ht="15.75" thickBot="1" x14ac:dyDescent="0.3">
      <c r="D24" s="33" t="s">
        <v>14</v>
      </c>
      <c r="E24" s="34"/>
      <c r="F24" s="34"/>
      <c r="G24" s="35"/>
      <c r="H24" s="6" t="s">
        <v>27</v>
      </c>
      <c r="I24" s="24">
        <v>1</v>
      </c>
      <c r="J24" s="25"/>
      <c r="K24" s="7" t="s">
        <v>48</v>
      </c>
    </row>
    <row r="25" spans="4:11" ht="15.75" thickBot="1" x14ac:dyDescent="0.3">
      <c r="D25" s="48" t="s">
        <v>15</v>
      </c>
      <c r="E25" s="49"/>
      <c r="F25" s="49"/>
      <c r="G25" s="49"/>
      <c r="H25" s="14" t="s">
        <v>31</v>
      </c>
      <c r="I25" s="24">
        <f xml:space="preserve"> ( (4/3) * (PI()) ) * (r_1^3)</f>
        <v>4188790204786.3906</v>
      </c>
      <c r="J25" s="25"/>
      <c r="K25" s="7" t="s">
        <v>49</v>
      </c>
    </row>
    <row r="26" spans="4:11" ht="15.75" thickBot="1" x14ac:dyDescent="0.3">
      <c r="D26" s="33" t="s">
        <v>16</v>
      </c>
      <c r="E26" s="34"/>
      <c r="F26" s="34"/>
      <c r="G26" s="35"/>
      <c r="H26" s="6" t="s">
        <v>30</v>
      </c>
      <c r="I26" s="24">
        <f>P_1*V_1</f>
        <v>4188790204786.3906</v>
      </c>
      <c r="J26" s="25"/>
      <c r="K26" s="10" t="s">
        <v>45</v>
      </c>
    </row>
    <row r="27" spans="4:11" ht="15.75" thickBot="1" x14ac:dyDescent="0.3">
      <c r="D27" s="36" t="s">
        <v>17</v>
      </c>
      <c r="E27" s="37"/>
      <c r="F27" s="37"/>
      <c r="G27" s="38"/>
      <c r="H27" s="11" t="s">
        <v>32</v>
      </c>
      <c r="I27" s="24">
        <f>r_1 * λ</f>
        <v>0</v>
      </c>
      <c r="J27" s="25"/>
      <c r="K27" s="12" t="s">
        <v>46</v>
      </c>
    </row>
    <row r="28" spans="4:11" ht="15.75" thickBot="1" x14ac:dyDescent="0.3">
      <c r="D28" s="45" t="s">
        <v>18</v>
      </c>
      <c r="E28" s="46"/>
      <c r="F28" s="46"/>
      <c r="G28" s="46"/>
      <c r="H28" s="46"/>
      <c r="I28" s="46"/>
      <c r="J28" s="46"/>
      <c r="K28" s="47"/>
    </row>
    <row r="29" spans="4:11" ht="15.75" thickBot="1" x14ac:dyDescent="0.3">
      <c r="D29" s="33" t="s">
        <v>12</v>
      </c>
      <c r="E29" s="34"/>
      <c r="F29" s="34"/>
      <c r="G29" s="35"/>
      <c r="H29" s="6" t="s">
        <v>42</v>
      </c>
      <c r="I29" s="10">
        <v>-20000</v>
      </c>
      <c r="J29" s="10">
        <v>10000</v>
      </c>
      <c r="K29" s="10" t="s">
        <v>46</v>
      </c>
    </row>
    <row r="30" spans="4:11" ht="15.75" thickBot="1" x14ac:dyDescent="0.3">
      <c r="D30" s="36" t="s">
        <v>13</v>
      </c>
      <c r="E30" s="37"/>
      <c r="F30" s="37"/>
      <c r="G30" s="38"/>
      <c r="H30" s="11" t="s">
        <v>26</v>
      </c>
      <c r="I30" s="24">
        <v>3500</v>
      </c>
      <c r="J30" s="25"/>
      <c r="K30" s="6" t="s">
        <v>46</v>
      </c>
    </row>
    <row r="31" spans="4:11" ht="15.75" thickBot="1" x14ac:dyDescent="0.3">
      <c r="D31" s="36" t="s">
        <v>14</v>
      </c>
      <c r="E31" s="37"/>
      <c r="F31" s="37"/>
      <c r="G31" s="38"/>
      <c r="H31" s="6" t="s">
        <v>41</v>
      </c>
      <c r="I31" s="24">
        <v>1</v>
      </c>
      <c r="J31" s="25"/>
      <c r="K31" s="8" t="s">
        <v>48</v>
      </c>
    </row>
    <row r="32" spans="4:11" ht="15.75" thickBot="1" x14ac:dyDescent="0.3">
      <c r="D32" s="36" t="s">
        <v>15</v>
      </c>
      <c r="E32" s="37"/>
      <c r="F32" s="37"/>
      <c r="G32" s="38"/>
      <c r="H32" s="14" t="s">
        <v>40</v>
      </c>
      <c r="I32" s="24">
        <f xml:space="preserve"> ( (4/3) * (PI()) ) * (r_2^3)</f>
        <v>179594380030.21649</v>
      </c>
      <c r="J32" s="25"/>
      <c r="K32" s="8" t="s">
        <v>49</v>
      </c>
    </row>
    <row r="33" spans="4:11" ht="15.75" thickBot="1" x14ac:dyDescent="0.3">
      <c r="D33" s="36" t="s">
        <v>16</v>
      </c>
      <c r="E33" s="37"/>
      <c r="F33" s="37"/>
      <c r="G33" s="38"/>
      <c r="H33" s="6" t="s">
        <v>39</v>
      </c>
      <c r="I33" s="24">
        <f>p_2*V_2</f>
        <v>179594380030.21649</v>
      </c>
      <c r="J33" s="25"/>
      <c r="K33" s="6" t="s">
        <v>45</v>
      </c>
    </row>
    <row r="34" spans="4:11" ht="15.75" thickBot="1" x14ac:dyDescent="0.3">
      <c r="D34" s="36" t="s">
        <v>17</v>
      </c>
      <c r="E34" s="37"/>
      <c r="F34" s="37"/>
      <c r="G34" s="38"/>
      <c r="H34" s="11" t="s">
        <v>50</v>
      </c>
      <c r="I34" s="24">
        <f>r_2*λ</f>
        <v>0</v>
      </c>
      <c r="J34" s="25"/>
      <c r="K34" s="11" t="s">
        <v>46</v>
      </c>
    </row>
    <row r="35" spans="4:11" ht="15.75" thickBot="1" x14ac:dyDescent="0.3">
      <c r="D35" s="39" t="s">
        <v>19</v>
      </c>
      <c r="E35" s="40"/>
      <c r="F35" s="40"/>
      <c r="G35" s="40"/>
      <c r="H35" s="40"/>
      <c r="I35" s="40"/>
      <c r="J35" s="40"/>
      <c r="K35" s="41"/>
    </row>
    <row r="36" spans="4:11" ht="15.75" thickBot="1" x14ac:dyDescent="0.3">
      <c r="D36" s="36" t="s">
        <v>12</v>
      </c>
      <c r="E36" s="37"/>
      <c r="F36" s="37"/>
      <c r="G36" s="38"/>
      <c r="H36" s="6" t="s">
        <v>33</v>
      </c>
      <c r="I36" s="11">
        <v>0</v>
      </c>
      <c r="J36" s="11">
        <v>-15000</v>
      </c>
      <c r="K36" s="6" t="s">
        <v>46</v>
      </c>
    </row>
    <row r="37" spans="4:11" ht="15.75" thickBot="1" x14ac:dyDescent="0.3">
      <c r="D37" s="30" t="s">
        <v>13</v>
      </c>
      <c r="E37" s="31"/>
      <c r="F37" s="31"/>
      <c r="G37" s="32"/>
      <c r="H37" s="11" t="s">
        <v>34</v>
      </c>
      <c r="I37" s="24">
        <v>5000</v>
      </c>
      <c r="J37" s="25"/>
      <c r="K37" s="6" t="s">
        <v>46</v>
      </c>
    </row>
    <row r="38" spans="4:11" ht="15.75" thickBot="1" x14ac:dyDescent="0.3">
      <c r="D38" s="30" t="s">
        <v>14</v>
      </c>
      <c r="E38" s="31"/>
      <c r="F38" s="31"/>
      <c r="G38" s="32"/>
      <c r="H38" s="6" t="s">
        <v>35</v>
      </c>
      <c r="I38" s="24">
        <v>1</v>
      </c>
      <c r="J38" s="25"/>
      <c r="K38" s="8" t="s">
        <v>48</v>
      </c>
    </row>
    <row r="39" spans="4:11" ht="15.75" thickBot="1" x14ac:dyDescent="0.3">
      <c r="D39" s="33" t="s">
        <v>15</v>
      </c>
      <c r="E39" s="34"/>
      <c r="F39" s="34"/>
      <c r="G39" s="35"/>
      <c r="H39" s="14" t="s">
        <v>36</v>
      </c>
      <c r="I39" s="24">
        <f xml:space="preserve"> ( (4/3) * (PI()) ) * (r_3^3)</f>
        <v>523598775598.29883</v>
      </c>
      <c r="J39" s="25"/>
      <c r="K39" s="8" t="s">
        <v>49</v>
      </c>
    </row>
    <row r="40" spans="4:11" ht="15.75" thickBot="1" x14ac:dyDescent="0.3">
      <c r="D40" s="33" t="s">
        <v>16</v>
      </c>
      <c r="E40" s="34"/>
      <c r="F40" s="34"/>
      <c r="G40" s="35"/>
      <c r="H40" s="6" t="s">
        <v>37</v>
      </c>
      <c r="I40" s="24">
        <f>p_3*V_3</f>
        <v>523598775598.29883</v>
      </c>
      <c r="J40" s="25"/>
      <c r="K40" s="6" t="s">
        <v>45</v>
      </c>
    </row>
    <row r="41" spans="4:11" ht="15.75" thickBot="1" x14ac:dyDescent="0.3">
      <c r="D41" s="33" t="s">
        <v>17</v>
      </c>
      <c r="E41" s="34"/>
      <c r="F41" s="34"/>
      <c r="G41" s="35"/>
      <c r="H41" s="11" t="s">
        <v>38</v>
      </c>
      <c r="I41" s="24">
        <f>r_3*λ</f>
        <v>0</v>
      </c>
      <c r="J41" s="25"/>
      <c r="K41" s="11" t="s">
        <v>46</v>
      </c>
    </row>
  </sheetData>
  <mergeCells count="50">
    <mergeCell ref="D13:K13"/>
    <mergeCell ref="D7:K7"/>
    <mergeCell ref="D8:G8"/>
    <mergeCell ref="I8:J8"/>
    <mergeCell ref="D9:G9"/>
    <mergeCell ref="I9:J9"/>
    <mergeCell ref="D24:G24"/>
    <mergeCell ref="I24:J24"/>
    <mergeCell ref="D14:G14"/>
    <mergeCell ref="I14:J14"/>
    <mergeCell ref="D15:G15"/>
    <mergeCell ref="D16:G16"/>
    <mergeCell ref="D17:G17"/>
    <mergeCell ref="D18:G18"/>
    <mergeCell ref="I18:J18"/>
    <mergeCell ref="D20:K20"/>
    <mergeCell ref="D21:K21"/>
    <mergeCell ref="D22:G22"/>
    <mergeCell ref="D23:G23"/>
    <mergeCell ref="I23:J23"/>
    <mergeCell ref="D25:G25"/>
    <mergeCell ref="I25:J25"/>
    <mergeCell ref="D26:G26"/>
    <mergeCell ref="I26:J26"/>
    <mergeCell ref="D27:G27"/>
    <mergeCell ref="I27:J27"/>
    <mergeCell ref="D28:K28"/>
    <mergeCell ref="D29:G29"/>
    <mergeCell ref="D30:G30"/>
    <mergeCell ref="I30:J30"/>
    <mergeCell ref="D31:G31"/>
    <mergeCell ref="I31:J31"/>
    <mergeCell ref="D32:G32"/>
    <mergeCell ref="I32:J32"/>
    <mergeCell ref="D33:G33"/>
    <mergeCell ref="I33:J33"/>
    <mergeCell ref="D34:G34"/>
    <mergeCell ref="I34:J34"/>
    <mergeCell ref="D35:K35"/>
    <mergeCell ref="D36:G36"/>
    <mergeCell ref="D37:G37"/>
    <mergeCell ref="I37:J37"/>
    <mergeCell ref="D38:G38"/>
    <mergeCell ref="I38:J38"/>
    <mergeCell ref="D39:G39"/>
    <mergeCell ref="I39:J39"/>
    <mergeCell ref="D40:G40"/>
    <mergeCell ref="I40:J40"/>
    <mergeCell ref="D41:G41"/>
    <mergeCell ref="I41:J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38</vt:i4>
      </vt:variant>
    </vt:vector>
  </HeadingPairs>
  <TitlesOfParts>
    <vt:vector size="40" baseType="lpstr">
      <vt:lpstr>Feuil1</vt:lpstr>
      <vt:lpstr>Feuil2</vt:lpstr>
      <vt:lpstr>a</vt:lpstr>
      <vt:lpstr>a_x</vt:lpstr>
      <vt:lpstr>a_y</vt:lpstr>
      <vt:lpstr>m</vt:lpstr>
      <vt:lpstr>M_1</vt:lpstr>
      <vt:lpstr>M_2</vt:lpstr>
      <vt:lpstr>M_3</vt:lpstr>
      <vt:lpstr>p</vt:lpstr>
      <vt:lpstr>P_1</vt:lpstr>
      <vt:lpstr>p_2</vt:lpstr>
      <vt:lpstr>p_3</vt:lpstr>
      <vt:lpstr>p_x</vt:lpstr>
      <vt:lpstr>p_y</vt:lpstr>
      <vt:lpstr>px</vt:lpstr>
      <vt:lpstr>q1x</vt:lpstr>
      <vt:lpstr>q1xy</vt:lpstr>
      <vt:lpstr>q1y</vt:lpstr>
      <vt:lpstr>q2x</vt:lpstr>
      <vt:lpstr>q2xy</vt:lpstr>
      <vt:lpstr>q2y</vt:lpstr>
      <vt:lpstr>q3x</vt:lpstr>
      <vt:lpstr>q3xy</vt:lpstr>
      <vt:lpstr>q3y</vt:lpstr>
      <vt:lpstr>r_1</vt:lpstr>
      <vt:lpstr>r_2</vt:lpstr>
      <vt:lpstr>r_3</vt:lpstr>
      <vt:lpstr>s</vt:lpstr>
      <vt:lpstr>t</vt:lpstr>
      <vt:lpstr>v</vt:lpstr>
      <vt:lpstr>V_1</vt:lpstr>
      <vt:lpstr>V_2</vt:lpstr>
      <vt:lpstr>V_3</vt:lpstr>
      <vt:lpstr>v_x</vt:lpstr>
      <vt:lpstr>v_y</vt:lpstr>
      <vt:lpstr>λ</vt:lpstr>
      <vt:lpstr>λ1</vt:lpstr>
      <vt:lpstr>λ2</vt:lpstr>
      <vt:lpstr>λ3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</dc:creator>
  <cp:lastModifiedBy>Geoffrey</cp:lastModifiedBy>
  <dcterms:created xsi:type="dcterms:W3CDTF">2022-12-17T03:37:42Z</dcterms:created>
  <dcterms:modified xsi:type="dcterms:W3CDTF">2022-12-17T23:17:49Z</dcterms:modified>
</cp:coreProperties>
</file>