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bc27be60b4978/Others/Full Raw material/Nano/"/>
    </mc:Choice>
  </mc:AlternateContent>
  <xr:revisionPtr revIDLastSave="8" documentId="8_{066BDE9C-CD72-46BD-8C3F-021D47BE8F38}" xr6:coauthVersionLast="47" xr6:coauthVersionMax="47" xr10:uidLastSave="{86E9A563-9FBD-4181-8B2D-D71DA0207D7C}"/>
  <bookViews>
    <workbookView xWindow="28680" yWindow="-120" windowWidth="29040" windowHeight="15720" xr2:uid="{00000000-000D-0000-FFFF-FFFF00000000}"/>
  </bookViews>
  <sheets>
    <sheet name="ACTIVE INGREDIENTS" sheetId="5" r:id="rId1"/>
    <sheet name="Tabela de Preços" sheetId="4" state="hidden" r:id="rId2"/>
    <sheet name="BULK - READY TO PACK FORMULAS" sheetId="6" r:id="rId3"/>
  </sheets>
  <definedNames>
    <definedName name="_xlnm._FilterDatabase" localSheetId="0" hidden="1">'ACTIVE INGREDIENTS'!$A$1:$O$64</definedName>
    <definedName name="_xlnm._FilterDatabase" localSheetId="2" hidden="1">'BULK - READY TO PACK FORMULAS'!$A$1:$M$76</definedName>
    <definedName name="_xlnm._FilterDatabase" localSheetId="1" hidden="1">'Tabela de Preços'!$A$1:$O$195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5" l="1"/>
  <c r="K11" i="5"/>
  <c r="L11" i="5"/>
  <c r="M11" i="5"/>
  <c r="N11" i="5"/>
  <c r="I11" i="5"/>
  <c r="L55" i="5"/>
  <c r="M55" i="5"/>
  <c r="N55" i="5"/>
  <c r="K55" i="5"/>
  <c r="I23" i="5"/>
  <c r="M62" i="5"/>
  <c r="L62" i="5"/>
  <c r="K62" i="5"/>
  <c r="J62" i="5"/>
  <c r="I62" i="5"/>
  <c r="H62" i="5"/>
  <c r="H15" i="5"/>
  <c r="H35" i="5"/>
  <c r="N56" i="5"/>
  <c r="M56" i="5"/>
  <c r="L56" i="5"/>
  <c r="K56" i="5"/>
  <c r="J56" i="5"/>
  <c r="I56" i="5"/>
  <c r="H56" i="5" s="1"/>
  <c r="J5" i="5"/>
  <c r="H2" i="6"/>
  <c r="H3" i="6"/>
  <c r="I30" i="5"/>
  <c r="H30" i="5" s="1"/>
  <c r="I38" i="5"/>
  <c r="H38" i="5" s="1"/>
  <c r="J38" i="5"/>
  <c r="K38" i="5"/>
  <c r="L38" i="5"/>
  <c r="M38" i="5"/>
  <c r="I59" i="5"/>
  <c r="I58" i="5"/>
  <c r="I57" i="5"/>
  <c r="I54" i="5"/>
  <c r="I53" i="5"/>
  <c r="I52" i="5"/>
  <c r="I51" i="5"/>
  <c r="I50" i="5"/>
  <c r="I49" i="5"/>
  <c r="I48" i="5"/>
  <c r="H48" i="5" s="1"/>
  <c r="I47" i="5"/>
  <c r="I46" i="5"/>
  <c r="I45" i="5"/>
  <c r="I44" i="5"/>
  <c r="I43" i="5"/>
  <c r="I42" i="5"/>
  <c r="I41" i="5"/>
  <c r="I40" i="5"/>
  <c r="I39" i="5"/>
  <c r="I37" i="5"/>
  <c r="I36" i="5"/>
  <c r="I34" i="5"/>
  <c r="I33" i="5"/>
  <c r="I32" i="5"/>
  <c r="I29" i="5"/>
  <c r="I28" i="5"/>
  <c r="I27" i="5"/>
  <c r="I26" i="5"/>
  <c r="I25" i="5"/>
  <c r="I24" i="5"/>
  <c r="I20" i="5"/>
  <c r="I17" i="5"/>
  <c r="H17" i="5" s="1"/>
  <c r="I16" i="5"/>
  <c r="I9" i="5"/>
  <c r="I8" i="5"/>
  <c r="I7" i="5"/>
  <c r="I6" i="5"/>
  <c r="I5" i="5"/>
  <c r="I3" i="5"/>
  <c r="I18" i="5"/>
  <c r="I2" i="5"/>
  <c r="H59" i="5"/>
  <c r="H58" i="5"/>
  <c r="H57" i="5"/>
  <c r="H54" i="5"/>
  <c r="H53" i="5"/>
  <c r="H52" i="5"/>
  <c r="H51" i="5"/>
  <c r="H50" i="5"/>
  <c r="H49" i="5"/>
  <c r="H47" i="5"/>
  <c r="H46" i="5"/>
  <c r="H45" i="5"/>
  <c r="H44" i="5"/>
  <c r="H43" i="5"/>
  <c r="H42" i="5"/>
  <c r="H41" i="5"/>
  <c r="H40" i="5"/>
  <c r="H39" i="5"/>
  <c r="H37" i="5"/>
  <c r="H36" i="5"/>
  <c r="H34" i="5"/>
  <c r="H33" i="5"/>
  <c r="H32" i="5"/>
  <c r="H29" i="5"/>
  <c r="H28" i="5"/>
  <c r="H27" i="5"/>
  <c r="H26" i="5"/>
  <c r="H25" i="5"/>
  <c r="H24" i="5"/>
  <c r="H23" i="5"/>
  <c r="H20" i="5"/>
  <c r="H18" i="5"/>
  <c r="H16" i="5"/>
  <c r="H9" i="5"/>
  <c r="H8" i="5"/>
  <c r="H7" i="5"/>
  <c r="H6" i="5"/>
  <c r="H5" i="5"/>
  <c r="H3" i="5"/>
  <c r="H2" i="5"/>
  <c r="L76" i="6"/>
  <c r="K76" i="6"/>
  <c r="J76" i="6"/>
  <c r="I76" i="6"/>
  <c r="H76" i="6"/>
  <c r="L75" i="6"/>
  <c r="K75" i="6"/>
  <c r="J75" i="6"/>
  <c r="I75" i="6"/>
  <c r="H75" i="6"/>
  <c r="L74" i="6"/>
  <c r="K74" i="6"/>
  <c r="J74" i="6"/>
  <c r="I74" i="6"/>
  <c r="H74" i="6"/>
  <c r="L73" i="6"/>
  <c r="K73" i="6"/>
  <c r="J73" i="6"/>
  <c r="I73" i="6"/>
  <c r="H73" i="6"/>
  <c r="L72" i="6"/>
  <c r="K72" i="6"/>
  <c r="J72" i="6"/>
  <c r="I72" i="6"/>
  <c r="H72" i="6"/>
  <c r="L71" i="6"/>
  <c r="K71" i="6"/>
  <c r="J71" i="6"/>
  <c r="I71" i="6"/>
  <c r="H71" i="6"/>
  <c r="L70" i="6"/>
  <c r="K70" i="6"/>
  <c r="J70" i="6"/>
  <c r="I70" i="6"/>
  <c r="H70" i="6"/>
  <c r="L69" i="6"/>
  <c r="K69" i="6"/>
  <c r="J69" i="6"/>
  <c r="I69" i="6"/>
  <c r="H69" i="6"/>
  <c r="L68" i="6"/>
  <c r="K68" i="6"/>
  <c r="J68" i="6"/>
  <c r="I68" i="6"/>
  <c r="H68" i="6"/>
  <c r="L67" i="6"/>
  <c r="K67" i="6"/>
  <c r="J67" i="6"/>
  <c r="I67" i="6"/>
  <c r="H67" i="6"/>
  <c r="L66" i="6"/>
  <c r="K66" i="6"/>
  <c r="J66" i="6"/>
  <c r="I66" i="6"/>
  <c r="H66" i="6"/>
  <c r="L65" i="6"/>
  <c r="K65" i="6"/>
  <c r="J65" i="6"/>
  <c r="I65" i="6"/>
  <c r="H65" i="6"/>
  <c r="L64" i="6"/>
  <c r="K64" i="6"/>
  <c r="J64" i="6"/>
  <c r="I64" i="6"/>
  <c r="H64" i="6"/>
  <c r="L63" i="6"/>
  <c r="K63" i="6"/>
  <c r="J63" i="6"/>
  <c r="I63" i="6"/>
  <c r="H63" i="6"/>
  <c r="L62" i="6"/>
  <c r="K62" i="6"/>
  <c r="J62" i="6"/>
  <c r="I62" i="6"/>
  <c r="H62" i="6"/>
  <c r="L61" i="6"/>
  <c r="K61" i="6"/>
  <c r="J61" i="6"/>
  <c r="I61" i="6"/>
  <c r="H61" i="6"/>
  <c r="L60" i="6"/>
  <c r="K60" i="6"/>
  <c r="J60" i="6"/>
  <c r="I60" i="6"/>
  <c r="H60" i="6"/>
  <c r="L59" i="6"/>
  <c r="K59" i="6"/>
  <c r="J59" i="6"/>
  <c r="I59" i="6"/>
  <c r="H59" i="6"/>
  <c r="L58" i="6"/>
  <c r="K58" i="6"/>
  <c r="J58" i="6"/>
  <c r="I58" i="6"/>
  <c r="H58" i="6"/>
  <c r="L57" i="6"/>
  <c r="K57" i="6"/>
  <c r="J57" i="6"/>
  <c r="I57" i="6"/>
  <c r="L56" i="6"/>
  <c r="K56" i="6"/>
  <c r="J56" i="6"/>
  <c r="I56" i="6"/>
  <c r="L55" i="6"/>
  <c r="K55" i="6"/>
  <c r="J55" i="6"/>
  <c r="I55" i="6"/>
  <c r="L54" i="6"/>
  <c r="K54" i="6"/>
  <c r="J54" i="6"/>
  <c r="I54" i="6"/>
  <c r="L53" i="6"/>
  <c r="K53" i="6"/>
  <c r="J53" i="6"/>
  <c r="I53" i="6"/>
  <c r="L52" i="6"/>
  <c r="K52" i="6"/>
  <c r="J52" i="6"/>
  <c r="I52" i="6"/>
  <c r="H52" i="6"/>
  <c r="L51" i="6"/>
  <c r="K51" i="6"/>
  <c r="J51" i="6"/>
  <c r="I51" i="6"/>
  <c r="H51" i="6"/>
  <c r="L50" i="6"/>
  <c r="K50" i="6"/>
  <c r="J50" i="6"/>
  <c r="I50" i="6"/>
  <c r="L49" i="6"/>
  <c r="K49" i="6"/>
  <c r="J49" i="6"/>
  <c r="I49" i="6"/>
  <c r="H49" i="6"/>
  <c r="L48" i="6"/>
  <c r="K48" i="6"/>
  <c r="J48" i="6"/>
  <c r="I48" i="6"/>
  <c r="H48" i="6"/>
  <c r="L47" i="6"/>
  <c r="K47" i="6"/>
  <c r="J47" i="6"/>
  <c r="I47" i="6"/>
  <c r="H47" i="6"/>
  <c r="L46" i="6"/>
  <c r="K46" i="6"/>
  <c r="J46" i="6"/>
  <c r="I46" i="6"/>
  <c r="H46" i="6"/>
  <c r="L45" i="6"/>
  <c r="K45" i="6"/>
  <c r="J45" i="6"/>
  <c r="I45" i="6"/>
  <c r="H45" i="6"/>
  <c r="L44" i="6"/>
  <c r="K44" i="6"/>
  <c r="J44" i="6"/>
  <c r="I44" i="6"/>
  <c r="H44" i="6"/>
  <c r="L43" i="6"/>
  <c r="K43" i="6"/>
  <c r="J43" i="6"/>
  <c r="I43" i="6"/>
  <c r="H43" i="6"/>
  <c r="L42" i="6"/>
  <c r="K42" i="6"/>
  <c r="J42" i="6"/>
  <c r="I42" i="6"/>
  <c r="H42" i="6"/>
  <c r="L41" i="6"/>
  <c r="K41" i="6"/>
  <c r="J41" i="6"/>
  <c r="I41" i="6"/>
  <c r="H41" i="6"/>
  <c r="L40" i="6"/>
  <c r="K40" i="6"/>
  <c r="J40" i="6"/>
  <c r="I40" i="6"/>
  <c r="H40" i="6"/>
  <c r="L39" i="6"/>
  <c r="K39" i="6"/>
  <c r="J39" i="6"/>
  <c r="I39" i="6"/>
  <c r="H39" i="6"/>
  <c r="L38" i="6"/>
  <c r="K38" i="6"/>
  <c r="J38" i="6"/>
  <c r="I38" i="6"/>
  <c r="H38" i="6"/>
  <c r="L37" i="6"/>
  <c r="K37" i="6"/>
  <c r="J37" i="6"/>
  <c r="I37" i="6"/>
  <c r="H37" i="6"/>
  <c r="L36" i="6"/>
  <c r="K36" i="6"/>
  <c r="J36" i="6"/>
  <c r="I36" i="6"/>
  <c r="H36" i="6"/>
  <c r="L35" i="6"/>
  <c r="K35" i="6"/>
  <c r="J35" i="6"/>
  <c r="I35" i="6"/>
  <c r="H35" i="6"/>
  <c r="L34" i="6"/>
  <c r="K34" i="6"/>
  <c r="J34" i="6"/>
  <c r="I34" i="6"/>
  <c r="H34" i="6"/>
  <c r="L33" i="6"/>
  <c r="K33" i="6"/>
  <c r="J33" i="6"/>
  <c r="I33" i="6"/>
  <c r="H33" i="6"/>
  <c r="L32" i="6"/>
  <c r="K32" i="6"/>
  <c r="J32" i="6"/>
  <c r="I32" i="6"/>
  <c r="H32" i="6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L2" i="6"/>
  <c r="K2" i="6"/>
  <c r="J2" i="6"/>
  <c r="I2" i="6"/>
  <c r="J2" i="5"/>
  <c r="K2" i="5"/>
  <c r="L2" i="5"/>
  <c r="M2" i="5"/>
  <c r="N2" i="5"/>
  <c r="J3" i="5"/>
  <c r="K3" i="5"/>
  <c r="L3" i="5"/>
  <c r="M3" i="5"/>
  <c r="N3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20" i="5"/>
  <c r="K20" i="5"/>
  <c r="L20" i="5"/>
  <c r="M20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2" i="5"/>
  <c r="K32" i="5"/>
  <c r="L32" i="5"/>
  <c r="M32" i="5"/>
  <c r="J33" i="5"/>
  <c r="K33" i="5"/>
  <c r="L33" i="5"/>
  <c r="M33" i="5"/>
  <c r="J34" i="5"/>
  <c r="K34" i="5"/>
  <c r="L34" i="5"/>
  <c r="M34" i="5"/>
  <c r="J36" i="5"/>
  <c r="K36" i="5"/>
  <c r="L36" i="5"/>
  <c r="M36" i="5"/>
  <c r="J37" i="5"/>
  <c r="K37" i="5"/>
  <c r="L37" i="5"/>
  <c r="M37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J51" i="5"/>
  <c r="K51" i="5"/>
  <c r="L51" i="5"/>
  <c r="M51" i="5"/>
  <c r="N51" i="5"/>
  <c r="J52" i="5"/>
  <c r="K52" i="5"/>
  <c r="L52" i="5"/>
  <c r="M52" i="5"/>
  <c r="N52" i="5"/>
  <c r="J53" i="5"/>
  <c r="K53" i="5"/>
  <c r="L53" i="5"/>
  <c r="M53" i="5"/>
  <c r="N53" i="5"/>
  <c r="J54" i="5"/>
  <c r="K54" i="5"/>
  <c r="L54" i="5"/>
  <c r="M54" i="5"/>
  <c r="N54" i="5"/>
  <c r="J57" i="5"/>
  <c r="K57" i="5"/>
  <c r="L57" i="5"/>
  <c r="M57" i="5"/>
  <c r="N57" i="5"/>
  <c r="J58" i="5"/>
  <c r="K58" i="5"/>
  <c r="L58" i="5"/>
  <c r="M58" i="5"/>
  <c r="J59" i="5"/>
  <c r="K59" i="5"/>
  <c r="L59" i="5"/>
  <c r="M59" i="5"/>
</calcChain>
</file>

<file path=xl/sharedStrings.xml><?xml version="1.0" encoding="utf-8"?>
<sst xmlns="http://schemas.openxmlformats.org/spreadsheetml/2006/main" count="1078" uniqueCount="359">
  <si>
    <t>LINE</t>
  </si>
  <si>
    <t>PRODUCTS</t>
  </si>
  <si>
    <t>Estabilidade</t>
  </si>
  <si>
    <t>Segurança</t>
  </si>
  <si>
    <t>Clínico</t>
  </si>
  <si>
    <t>Promocionados</t>
  </si>
  <si>
    <t>Lote Min. Produçao</t>
  </si>
  <si>
    <t>5 L</t>
  </si>
  <si>
    <t>ABOVE 10 L</t>
  </si>
  <si>
    <t>ABOVE 50 L</t>
  </si>
  <si>
    <t>ABOVE 100 L</t>
  </si>
  <si>
    <t>ABOVE 250 L</t>
  </si>
  <si>
    <t>ABOVE 500 L</t>
  </si>
  <si>
    <t>ABOVE 1000 L</t>
  </si>
  <si>
    <t>NCM</t>
  </si>
  <si>
    <t>HAIR CARE</t>
  </si>
  <si>
    <t>Nano CaribbeanOil</t>
  </si>
  <si>
    <t>3302.90.19</t>
  </si>
  <si>
    <t>Nano Glossy</t>
  </si>
  <si>
    <t>Nano Liss</t>
  </si>
  <si>
    <t>Sim</t>
  </si>
  <si>
    <t>Nano Oil Control</t>
  </si>
  <si>
    <t>Sim (Sérum com Nano Oil Control 5% - versão sem O7PH)</t>
  </si>
  <si>
    <t>Nano Repair</t>
  </si>
  <si>
    <t xml:space="preserve">Nano Revival </t>
  </si>
  <si>
    <t>Nano T Growth</t>
  </si>
  <si>
    <t>Sim (Sérum com Nano T-Growth Hair 10% - versão sem O7PH)</t>
  </si>
  <si>
    <t>Nano Fresh</t>
  </si>
  <si>
    <t>NV Redensifier</t>
  </si>
  <si>
    <t>NV R-Growth</t>
  </si>
  <si>
    <t>FACE CARE</t>
  </si>
  <si>
    <t>NV Cysteamine</t>
  </si>
  <si>
    <t>USD 185,5</t>
  </si>
  <si>
    <t>2930.90.19</t>
  </si>
  <si>
    <t xml:space="preserve">NV HyaloCollagreen </t>
  </si>
  <si>
    <t>2918.19.29</t>
  </si>
  <si>
    <t>NV Ascorbic Acid</t>
  </si>
  <si>
    <t>-</t>
  </si>
  <si>
    <t xml:space="preserve"> 2936.27.90 </t>
  </si>
  <si>
    <t>Nano Hyaluronic Acid</t>
  </si>
  <si>
    <t>Sim (para Creme com Nano Ascorbic Acid 10%)</t>
  </si>
  <si>
    <t xml:space="preserve">Nano Hyaluronic Acid Eco </t>
  </si>
  <si>
    <t>Nano Glycolic Acid</t>
  </si>
  <si>
    <t xml:space="preserve">2918.19.29 </t>
  </si>
  <si>
    <t>Nano Hydroxy Acids</t>
  </si>
  <si>
    <t>Sim (CREME COM NANO HYDROXY ACIDS 10% - na versão sem O7PH)</t>
  </si>
  <si>
    <t>Nano Kojic Acid</t>
  </si>
  <si>
    <t>Nano Up Lift</t>
  </si>
  <si>
    <t>Sim (na versão sem O7PH - CREME COM NANO UP LIFT 10%) -contém fórmula aberta desatualizada</t>
  </si>
  <si>
    <t xml:space="preserve">Nanovetor DMAE </t>
  </si>
  <si>
    <t>Sim (na versão sem O7PH - CREME COM NANO UP LIFT 15% + NANOVETOR DMAE 15% ; Não (CREME COM NANOVETOR DMAE 10%)</t>
  </si>
  <si>
    <t xml:space="preserve">Sim (na versão sem O7PH - CREME COM NANO UP LIFT 15% + NANOVETOR DMAE 15% </t>
  </si>
  <si>
    <t xml:space="preserve">2922.19.51 </t>
  </si>
  <si>
    <t>Nano Eye Lashes</t>
  </si>
  <si>
    <t>Sim (para GEL NANO EYELASHES 10%)</t>
  </si>
  <si>
    <t>Sim (para GEL NANO EYELASHES 10%); Sim CREME COM NANOVETOR DMAE 10%)</t>
  </si>
  <si>
    <t xml:space="preserve">Nano Jambu  </t>
  </si>
  <si>
    <t>Nano Luminous Eyes</t>
  </si>
  <si>
    <t>NV Eternity</t>
  </si>
  <si>
    <t>Nanovetor Melaleuca</t>
  </si>
  <si>
    <t>Sim (GEL CREME COM NANOVETOR MELALEUCA 5% - versão sem O7PH)</t>
  </si>
  <si>
    <t>sim</t>
  </si>
  <si>
    <t>Nanovetor Q-10</t>
  </si>
  <si>
    <t>2914.62.00</t>
  </si>
  <si>
    <t>Nanovetor Resveratrol</t>
  </si>
  <si>
    <t>Sim (In Pearls  Resveratrol 20% ); Sim (SERUM FACIAL COM NANOVETOR RESVERATROL 5%)</t>
  </si>
  <si>
    <t>Sim (In Pearls  Resveratrol 20% ); Não (SERUM FACIAL COM NANOVETOR RESVERATROL 5%)</t>
  </si>
  <si>
    <t>Nanovetor Vitamina A</t>
  </si>
  <si>
    <t>2936.21.13</t>
  </si>
  <si>
    <t>Nanovetor Vitamina C</t>
  </si>
  <si>
    <t>Sim (CREME COM NANOVETOR VITAMINA C 10% - versão sem O7PH); In Pearls  Vitamina C</t>
  </si>
  <si>
    <t>2936.27.90</t>
  </si>
  <si>
    <t>NV Retinol</t>
  </si>
  <si>
    <t>Sim (In Pearls  Retinol)</t>
  </si>
  <si>
    <t xml:space="preserve">Nano Salicylic Acid </t>
  </si>
  <si>
    <t xml:space="preserve">Nano Caviar </t>
  </si>
  <si>
    <t>Sim (In Pearls Caviar 20% )</t>
  </si>
  <si>
    <t>Sim  (In Pearls Caviar 20% )</t>
  </si>
  <si>
    <t xml:space="preserve"> 3302.90.19</t>
  </si>
  <si>
    <t xml:space="preserve">Nano Alfa Arbutin </t>
  </si>
  <si>
    <t>2938.90.90</t>
  </si>
  <si>
    <t>NV Niacinamide</t>
  </si>
  <si>
    <t>NV Tranexamic Acid</t>
  </si>
  <si>
    <t>Symbiocaps LA</t>
  </si>
  <si>
    <t>Sim (SERUM COM SYMBIOCAPS)</t>
  </si>
  <si>
    <t xml:space="preserve"> 2102 .10.90</t>
  </si>
  <si>
    <t>Nano Mandelic Acid</t>
  </si>
  <si>
    <t>BODY CARE</t>
  </si>
  <si>
    <t>Nano 3C</t>
  </si>
  <si>
    <t>Sim - para o Instant 3C (na versão sem O7PH); Loção com Nano 3C 10% (na versão sem O7PH), (Spray Aticelulite com Nano 3C 10%)</t>
  </si>
  <si>
    <t>Sim para o Loção com Nano 3C 10% (na versão sem O7PH); sim Spray Aticelulite com Nano 3C 10%</t>
  </si>
  <si>
    <t>NV Caffeine ECO</t>
  </si>
  <si>
    <t xml:space="preserve">Nano Cellulitech </t>
  </si>
  <si>
    <t>Sim (Serum Corporal Cellulitech Hot); Loção com Nanovetor Cellulitech 10% (Antiga)</t>
  </si>
  <si>
    <t>Nano Arnica Montana</t>
  </si>
  <si>
    <t>Sim (sem fórmula aberta)</t>
  </si>
  <si>
    <t>Não (sem fórmula aberta)</t>
  </si>
  <si>
    <t>Nano Bioprotect</t>
  </si>
  <si>
    <t>Nano Body Lift</t>
  </si>
  <si>
    <t>Sim (para Loção Corporal com Nano Body Lift 10% - versão sem O7PH)</t>
  </si>
  <si>
    <t>Nano Delicate Skin</t>
  </si>
  <si>
    <t xml:space="preserve">Nano Jambu </t>
  </si>
  <si>
    <t>Nano Ladies</t>
  </si>
  <si>
    <t>Nano Relief</t>
  </si>
  <si>
    <t>Sim para Gel Creme com Nano Relief 10% (na versão sem O7PH)</t>
  </si>
  <si>
    <t>Sim Gel Creme com Nano Relief 10% (na versão sem O7PH)</t>
  </si>
  <si>
    <t>Nano Repellent</t>
  </si>
  <si>
    <t>Nano Rose Hips</t>
  </si>
  <si>
    <t>Nano Skin Healer</t>
  </si>
  <si>
    <t>Nano Skin Therapy</t>
  </si>
  <si>
    <t>Nanovetor Slim</t>
  </si>
  <si>
    <t xml:space="preserve">NV Hydratech  </t>
  </si>
  <si>
    <t>NV Magnesium</t>
  </si>
  <si>
    <t>Nano 5C</t>
  </si>
  <si>
    <t>NanoIcaridina</t>
  </si>
  <si>
    <t>Sim (Spray com Nano Icaridina)</t>
  </si>
  <si>
    <t>NAIL CARE</t>
  </si>
  <si>
    <t>Nano Fungi</t>
  </si>
  <si>
    <t xml:space="preserve">Nano Nails </t>
  </si>
  <si>
    <t>FRAGRANCE</t>
  </si>
  <si>
    <t>NANO SENSATIONS</t>
  </si>
  <si>
    <t>NV PLUMPING</t>
  </si>
  <si>
    <t>Linhas</t>
  </si>
  <si>
    <t>Produtos</t>
  </si>
  <si>
    <t xml:space="preserve">Acima de 10 litros </t>
  </si>
  <si>
    <t>Acima de 50 litros</t>
  </si>
  <si>
    <t>Acima de 100 litros</t>
  </si>
  <si>
    <t>Acima de 250  litros</t>
  </si>
  <si>
    <t>Acima 500 litros</t>
  </si>
  <si>
    <t>Acima de 1000 litros</t>
  </si>
  <si>
    <t>IPI</t>
  </si>
  <si>
    <t>CAPILAR</t>
  </si>
  <si>
    <t>Nano Blond</t>
  </si>
  <si>
    <t>Nano Gray</t>
  </si>
  <si>
    <t>Nano Macadâmia</t>
  </si>
  <si>
    <t>Nano Moist</t>
  </si>
  <si>
    <t>Nano Protection</t>
  </si>
  <si>
    <t>Nano Smooth</t>
  </si>
  <si>
    <t>Nano Wavy</t>
  </si>
  <si>
    <t>Nanovetor Argan</t>
  </si>
  <si>
    <t>Nano Color Hair Azul</t>
  </si>
  <si>
    <t>Nano Color Hair Cobre</t>
  </si>
  <si>
    <t>Nano Color Hair Marrom</t>
  </si>
  <si>
    <t>Nano Color Hair Platinado</t>
  </si>
  <si>
    <t>Nano Color Hair Preto</t>
  </si>
  <si>
    <t>Nano Color Hair Vermelho</t>
  </si>
  <si>
    <t>Nano Berries</t>
  </si>
  <si>
    <t>NVPlatinum Pro</t>
  </si>
  <si>
    <t>CAPILAR (GRANEL)</t>
  </si>
  <si>
    <r>
      <t>Curly Condicionador</t>
    </r>
    <r>
      <rPr>
        <b/>
        <sz val="9"/>
        <color rgb="FFFF0000"/>
        <rFont val="Calibri"/>
        <family val="2"/>
      </rPr>
      <t xml:space="preserve"> </t>
    </r>
  </si>
  <si>
    <t>Curly Shampoo</t>
  </si>
  <si>
    <t xml:space="preserve">Curly Serum </t>
  </si>
  <si>
    <t xml:space="preserve">Curly Máscara </t>
  </si>
  <si>
    <t>Instant Color Hair Azul</t>
  </si>
  <si>
    <t>Instant Color Hair Cobre</t>
  </si>
  <si>
    <t>Instant Color Hair Platinado</t>
  </si>
  <si>
    <t>Instant Color Hair Preto</t>
  </si>
  <si>
    <t>Instant Macadâmia</t>
  </si>
  <si>
    <t>Instant Argan</t>
  </si>
  <si>
    <t>Instant CaribbeanOil</t>
  </si>
  <si>
    <t>Instant Color Hair Marrom</t>
  </si>
  <si>
    <t>Instant Color Hair Vermelho</t>
  </si>
  <si>
    <t>Instant Glossy</t>
  </si>
  <si>
    <t>Instant Gray</t>
  </si>
  <si>
    <t>Instant Moist</t>
  </si>
  <si>
    <t xml:space="preserve">1505.00.10 </t>
  </si>
  <si>
    <t>Instant Protection</t>
  </si>
  <si>
    <t>Instant Repair</t>
  </si>
  <si>
    <t>Instant Revival</t>
  </si>
  <si>
    <t>Instant Smooth</t>
  </si>
  <si>
    <t>Instant Wavy</t>
  </si>
  <si>
    <t>Spray Nano Liss 25%</t>
  </si>
  <si>
    <t>Não</t>
  </si>
  <si>
    <t>Sérum com Nano Oil Control 5%</t>
  </si>
  <si>
    <t>Sim (versão sem O7PH)</t>
  </si>
  <si>
    <t xml:space="preserve">3302.90.19  </t>
  </si>
  <si>
    <t>Sérum com Nano T-Growth Hair 10%</t>
  </si>
  <si>
    <t>FACIAL</t>
  </si>
  <si>
    <r>
      <t>Nano Ascorbic ACID</t>
    </r>
    <r>
      <rPr>
        <b/>
        <sz val="9"/>
        <color rgb="FFFF0000"/>
        <rFont val="Calibri"/>
        <family val="2"/>
      </rPr>
      <t xml:space="preserve"> (Consultar black list de clientes antes de oferecer produto)</t>
    </r>
  </si>
  <si>
    <t>****</t>
  </si>
  <si>
    <r>
      <t xml:space="preserve">Nano Hyaluronic Acid </t>
    </r>
    <r>
      <rPr>
        <b/>
        <sz val="9"/>
        <color rgb="FFFF0000"/>
        <rFont val="Calibri"/>
        <family val="2"/>
      </rPr>
      <t>Eco (NOVO)</t>
    </r>
  </si>
  <si>
    <t>Nano Tensor</t>
  </si>
  <si>
    <t xml:space="preserve">1302.19.99 </t>
  </si>
  <si>
    <t>Nano Thioglycolic Acid</t>
  </si>
  <si>
    <t>3302.9019</t>
  </si>
  <si>
    <r>
      <t xml:space="preserve">Nano Jambu  </t>
    </r>
    <r>
      <rPr>
        <b/>
        <sz val="9"/>
        <color rgb="FFFF0000"/>
        <rFont val="Calibri"/>
        <family val="2"/>
      </rPr>
      <t>(NOVO)</t>
    </r>
  </si>
  <si>
    <r>
      <t>NV Eternity</t>
    </r>
    <r>
      <rPr>
        <b/>
        <sz val="9"/>
        <color rgb="FFFF0000"/>
        <rFont val="Calibri"/>
        <family val="2"/>
      </rPr>
      <t xml:space="preserve">  (antigo Nano Millennial Face)</t>
    </r>
  </si>
  <si>
    <r>
      <t xml:space="preserve">Nanovetores VCPMG </t>
    </r>
    <r>
      <rPr>
        <b/>
        <sz val="9"/>
        <color rgb="FFFF0000"/>
        <rFont val="Calibri"/>
        <family val="2"/>
      </rPr>
      <t>(NOVO)</t>
    </r>
  </si>
  <si>
    <t>Nanovetor Vitamina E</t>
  </si>
  <si>
    <t>2936.28.12</t>
  </si>
  <si>
    <t>Nano Retinol</t>
  </si>
  <si>
    <r>
      <t xml:space="preserve">Nano Tranexâmico </t>
    </r>
    <r>
      <rPr>
        <b/>
        <sz val="9"/>
        <color rgb="FFFF0000"/>
        <rFont val="Calibri"/>
        <family val="2"/>
      </rPr>
      <t xml:space="preserve"> </t>
    </r>
  </si>
  <si>
    <t>Symbiocaps</t>
  </si>
  <si>
    <t>FACIAL  (GRANEL)</t>
  </si>
  <si>
    <t>Água Micelar</t>
  </si>
  <si>
    <t>Nano Peel Off Melaleuca 5%</t>
  </si>
  <si>
    <t>Nano Peel Off Tensor 5%</t>
  </si>
  <si>
    <t>Nano Peel Off DMAE 5%</t>
  </si>
  <si>
    <t xml:space="preserve">Nano Peel Off Up Lift 5% </t>
  </si>
  <si>
    <t xml:space="preserve">Nano Peel Off Hyaluronic Acid 5%  </t>
  </si>
  <si>
    <t xml:space="preserve">Nano Peel Off Caviar 5% </t>
  </si>
  <si>
    <t xml:space="preserve">Nano Peel Off Resveratrol  </t>
  </si>
  <si>
    <t xml:space="preserve">3302.90.19 </t>
  </si>
  <si>
    <t xml:space="preserve">Nano Peel Off Ascorbic Acid  </t>
  </si>
  <si>
    <t xml:space="preserve">Nano Ageless Complex </t>
  </si>
  <si>
    <t xml:space="preserve">Sim  </t>
  </si>
  <si>
    <t>GEL NANO EYELASHES 10%</t>
  </si>
  <si>
    <t>DEMAQUILANTE COM NANO UP LIFT 10%</t>
  </si>
  <si>
    <r>
      <t xml:space="preserve">CREME COM NV ETERNITY </t>
    </r>
    <r>
      <rPr>
        <b/>
        <sz val="9"/>
        <color rgb="FFFF0000"/>
        <rFont val="Calibri"/>
        <family val="2"/>
      </rPr>
      <t>(ANTIGO CREME COM MILLENIAL FACE 10%)</t>
    </r>
  </si>
  <si>
    <r>
      <t>CREME COM KOJIC ACIDS 10%</t>
    </r>
    <r>
      <rPr>
        <b/>
        <sz val="9"/>
        <color rgb="FFFF0000"/>
        <rFont val="Calibri"/>
        <family val="2"/>
      </rPr>
      <t xml:space="preserve"> </t>
    </r>
  </si>
  <si>
    <t>CREME COM NANO HYDROXY ACIDS 10%</t>
  </si>
  <si>
    <t>Sim (na versão sem O7PH)</t>
  </si>
  <si>
    <t>Sim (na versão sem O7PH0)</t>
  </si>
  <si>
    <t>CREME COM NANO UP LIFT 10%</t>
  </si>
  <si>
    <t>Sim (na versão sem O7PH) -contém fórmula aberta desatualizada</t>
  </si>
  <si>
    <t>GEL CREME COM NANOVETOR MELALEUCA 5%</t>
  </si>
  <si>
    <t>sim (na versão sem O7PH)</t>
  </si>
  <si>
    <t xml:space="preserve">CREME FACIAL COM NANOVETOR VITAMINA A 5% </t>
  </si>
  <si>
    <t xml:space="preserve">CREME COM NANOVETOR Q-10 5%  </t>
  </si>
  <si>
    <t>CREME COM NANOVETOR VITAMINA C 10%</t>
  </si>
  <si>
    <t>Creme com Nano Ascorbic Acid 10% (NOVO)</t>
  </si>
  <si>
    <t xml:space="preserve">Sim </t>
  </si>
  <si>
    <t>CREME COM NANOVETOR DMAE 10%</t>
  </si>
  <si>
    <t>CREME COM NANO LUMINOUS EYES 5%</t>
  </si>
  <si>
    <t xml:space="preserve">CREME COM DMAE15% + UPLIFT15%  </t>
  </si>
  <si>
    <t>CREME COM NANOVETOR RESVERATROL 10%</t>
  </si>
  <si>
    <t xml:space="preserve">SERUM FACIAL COM NANOVETOR RESVERATROL 5% </t>
  </si>
  <si>
    <t>SERUM COM SYMBIOCAPS</t>
  </si>
  <si>
    <t>SERUM COM VITAMINA C 20%</t>
  </si>
  <si>
    <t xml:space="preserve">PILL MASK UP LIFT </t>
  </si>
  <si>
    <t xml:space="preserve">PILL MASK MELALEUCA </t>
  </si>
  <si>
    <t xml:space="preserve">PILL MASK DELICATE SKIN </t>
  </si>
  <si>
    <t xml:space="preserve">PILL MASK MILLENNIAL FACE </t>
  </si>
  <si>
    <t>IN PEARLS</t>
  </si>
  <si>
    <t xml:space="preserve">In Pearls Caviar 20% </t>
  </si>
  <si>
    <t>***</t>
  </si>
  <si>
    <t xml:space="preserve">In Pearls  Resveratrol 20% </t>
  </si>
  <si>
    <t>In Pearls  Retinol</t>
  </si>
  <si>
    <t>In Pearls  Vitamina C</t>
  </si>
  <si>
    <t>In Pearls Symbiocaps</t>
  </si>
  <si>
    <t>In Pearls Gonden Blue</t>
  </si>
  <si>
    <t>In Pearls Oriente</t>
  </si>
  <si>
    <t>In Pearls Cafeina</t>
  </si>
  <si>
    <t>In Pearls Hyaluronic Acids</t>
  </si>
  <si>
    <t>CORPORAL</t>
  </si>
  <si>
    <t>Nano Revitalize</t>
  </si>
  <si>
    <t xml:space="preserve">2936.24.90 </t>
  </si>
  <si>
    <r>
      <t xml:space="preserve">NV Caffeine Eco  </t>
    </r>
    <r>
      <rPr>
        <b/>
        <sz val="9"/>
        <color rgb="FFFF0000"/>
        <rFont val="Calibri"/>
        <family val="2"/>
      </rPr>
      <t>(NOVO)</t>
    </r>
  </si>
  <si>
    <t>Nano Camelia Sinensis</t>
  </si>
  <si>
    <r>
      <t xml:space="preserve">Nano HidraPLUS </t>
    </r>
    <r>
      <rPr>
        <b/>
        <sz val="9"/>
        <color rgb="FFFF0000"/>
        <rFont val="Calibri"/>
        <family val="2"/>
      </rPr>
      <t xml:space="preserve">  (NOVO)</t>
    </r>
  </si>
  <si>
    <t>Nanovetor Ultra Hidratante</t>
  </si>
  <si>
    <r>
      <t xml:space="preserve">Nano Jambu </t>
    </r>
    <r>
      <rPr>
        <b/>
        <sz val="9"/>
        <color rgb="FFFF0000"/>
        <rFont val="Calibri"/>
        <family val="2"/>
      </rPr>
      <t xml:space="preserve"> (NOVO)</t>
    </r>
  </si>
  <si>
    <t>Nano Sunset</t>
  </si>
  <si>
    <t>Nano Sweet Milk</t>
  </si>
  <si>
    <t>Nano Repellent Pet*</t>
  </si>
  <si>
    <t>Nano Icaridina</t>
  </si>
  <si>
    <t>Nano Hair Away</t>
  </si>
  <si>
    <t>Nano Hot</t>
  </si>
  <si>
    <t xml:space="preserve">   CORPORAL  (GRANEL)</t>
  </si>
  <si>
    <t>Instant 3C</t>
  </si>
  <si>
    <t>Instant Relief</t>
  </si>
  <si>
    <t>Instant Ultra Hidratante</t>
  </si>
  <si>
    <t>Instant Cellulitech</t>
  </si>
  <si>
    <t>Instant Slim</t>
  </si>
  <si>
    <t>Gel Creme com Nano Relief 10%</t>
  </si>
  <si>
    <t>**</t>
  </si>
  <si>
    <t>Gel Creme Relief 5% Arnica 5%</t>
  </si>
  <si>
    <t>Spray Aticelulite com Nano 3C 10%</t>
  </si>
  <si>
    <t>Loção Corporal com Nano Body Lift 10%</t>
  </si>
  <si>
    <t>Loção com Nanovetor Cellulitech 10% (Formula Nova)</t>
  </si>
  <si>
    <t>Loção com Nanovetor Cellulitech 10% (Antiga)</t>
  </si>
  <si>
    <t>Serum Corporal Cellulitech Hot</t>
  </si>
  <si>
    <t>Loção com Nano 3C 10%</t>
  </si>
  <si>
    <t>Loção Hidratante com NV Hydratech 10%</t>
  </si>
  <si>
    <t>Spray Com Nanovetor Slim 10%</t>
  </si>
  <si>
    <t>Spray com Nano Icaridina (seguir politica de full service)</t>
  </si>
  <si>
    <t>UNHAS</t>
  </si>
  <si>
    <t>Nano Nails (Insumo)</t>
  </si>
  <si>
    <t>Nano Nails Whitening (Insumo)</t>
  </si>
  <si>
    <t>UNHAS (GRANEL)</t>
  </si>
  <si>
    <t>Nano Fungi em Base Ultra-fluída</t>
  </si>
  <si>
    <t>Nano Nails (insumo+Base) - base creme</t>
  </si>
  <si>
    <t>Nano Nails (insumo+Base) - base líquida nanoestruturada</t>
  </si>
  <si>
    <t>Nano Nails Whitening (insumo+Base) - base líquida nanoestruturada</t>
  </si>
  <si>
    <t>BASES</t>
  </si>
  <si>
    <t>Base Creme (somente para full service)</t>
  </si>
  <si>
    <t>Base Int nanoestruturada corporal</t>
  </si>
  <si>
    <t>Nano Peel Off (somente base)</t>
  </si>
  <si>
    <t>Base Gel Creme</t>
  </si>
  <si>
    <t>Base Int nanoestruturada capilar</t>
  </si>
  <si>
    <t>Base Líquida Nanoestruturada (somente para full service)</t>
  </si>
  <si>
    <t>Base Serum</t>
  </si>
  <si>
    <t>Base Ultra Fluida Nanoestruturada</t>
  </si>
  <si>
    <t>Mask Hair</t>
  </si>
  <si>
    <t>Loção Base LNI</t>
  </si>
  <si>
    <t>Loção Base Catiônica</t>
  </si>
  <si>
    <t xml:space="preserve">Loção Base Aniônica  </t>
  </si>
  <si>
    <t>Demaquilante Multifuncional</t>
  </si>
  <si>
    <t>Crene Base Aniônica</t>
  </si>
  <si>
    <t>Creme Facial Base Catiônica</t>
  </si>
  <si>
    <t>TÊXTIL</t>
  </si>
  <si>
    <t xml:space="preserve">Não </t>
  </si>
  <si>
    <t>Sim (talas sem fórmula aberta)</t>
  </si>
  <si>
    <t>Nano Hidratante Textil</t>
  </si>
  <si>
    <t>1505.00.10</t>
  </si>
  <si>
    <t>Nano Hidratante Textil + 5C</t>
  </si>
  <si>
    <t>NV Fix</t>
  </si>
  <si>
    <t>Nano Sensations</t>
  </si>
  <si>
    <t xml:space="preserve">ABOVE 100 L </t>
  </si>
  <si>
    <t>HAIR</t>
  </si>
  <si>
    <t>Curly Mask</t>
  </si>
  <si>
    <t>Sérum Nano Oil Control 5%</t>
  </si>
  <si>
    <t>Sérum Nano T-Growth Hair 10%</t>
  </si>
  <si>
    <t>FACE</t>
  </si>
  <si>
    <t>Micellar Water</t>
  </si>
  <si>
    <t>NV ETERNITY CREAM 10%</t>
  </si>
  <si>
    <t>KOJIC ACID CREAM 10%</t>
  </si>
  <si>
    <t>HYDROXY ACIDS CREAM 10%</t>
  </si>
  <si>
    <t>UP LIFT CREAM 10%</t>
  </si>
  <si>
    <t>MELALEUCA CREAM 10%</t>
  </si>
  <si>
    <t>VITAMINA C CREAM 10%</t>
  </si>
  <si>
    <t>ASCORBIC ACID CREAM 10%</t>
  </si>
  <si>
    <t>DMAE CREAM 10%</t>
  </si>
  <si>
    <t>DMAE15% + UPLIFT15%  CREAM</t>
  </si>
  <si>
    <t>RESVERATROL 10% CREAM</t>
  </si>
  <si>
    <t>RESVERATROL 5% SERUM</t>
  </si>
  <si>
    <t>SYMBIOCAPS SERUM</t>
  </si>
  <si>
    <t>VITAMINA C SERUM 20%</t>
  </si>
  <si>
    <t>In Pearls Eternity C</t>
  </si>
  <si>
    <t>In Pearls Caffeine</t>
  </si>
  <si>
    <t>In Pearls Hyaluronic Acid</t>
  </si>
  <si>
    <t>BODY</t>
  </si>
  <si>
    <t>Nano Relief 10% CREAM</t>
  </si>
  <si>
    <t>Relief 5% Arnica 5% CREAM</t>
  </si>
  <si>
    <t>Nano 3C 10% SPRAY</t>
  </si>
  <si>
    <t>Nano Body Lift 10% LOTION</t>
  </si>
  <si>
    <t>Nano Cellulitech 10% LOTION</t>
  </si>
  <si>
    <t>Cellulitech Hot SERUM</t>
  </si>
  <si>
    <t>Nano 3C 10% LOTION</t>
  </si>
  <si>
    <t>NV Hydratech 10% LOTION</t>
  </si>
  <si>
    <t>Nanovetor Slim 10% SPRAY</t>
  </si>
  <si>
    <t>Nano Icaridina SPRAY</t>
  </si>
  <si>
    <t>NAILS</t>
  </si>
  <si>
    <t>Nano Fungi in Ultra Fluid Base</t>
  </si>
  <si>
    <t>Nano Nails Cream</t>
  </si>
  <si>
    <t>Nano Nails Nano Liquid Base</t>
  </si>
  <si>
    <t>Cream Base</t>
  </si>
  <si>
    <t>Instant Body Base</t>
  </si>
  <si>
    <t>Peel Off Base</t>
  </si>
  <si>
    <t>Gel Cream Base</t>
  </si>
  <si>
    <t>Instant Hair Base</t>
  </si>
  <si>
    <t>Nano Liquid Base</t>
  </si>
  <si>
    <t>Serum Base</t>
  </si>
  <si>
    <t>Nano Ultra Fluid Base</t>
  </si>
  <si>
    <t>LNI Lotion</t>
  </si>
  <si>
    <t>Cationic Lotion</t>
  </si>
  <si>
    <t>Anionic Lotion</t>
  </si>
  <si>
    <t>Anionic Cream</t>
  </si>
  <si>
    <t>Cationic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</si>
</sst>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&quot;R$&quot;\ * #,##0.00_-;\-&quot;R$&quot;\ * #,##0.00_-;_-&quot;R$&quot;\ * &quot;-&quot;??_-;_-@"/>
    <numFmt numFmtId="166" formatCode="[$USD]\ #,##0.00"/>
  </numFmts>
  <fonts count="11" x14ac:knownFonts="1">
    <font>
      <sz val="11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b/>
      <sz val="9"/>
      <color rgb="FFFF0000"/>
      <name val="Calibri"/>
      <family val="2"/>
    </font>
    <font>
      <sz val="11"/>
      <color rgb="FF000000"/>
      <name val="Calibri"/>
      <family val="2"/>
    </font>
    <font>
      <b/>
      <sz val="14"/>
      <color rgb="FF3F3F3F"/>
      <name val="Calibri"/>
      <family val="2"/>
    </font>
    <font>
      <sz val="14"/>
      <color rgb="FF000000"/>
      <name val="Calibri"/>
      <family val="2"/>
    </font>
    <font>
      <b/>
      <u/>
      <sz val="9"/>
      <name val="Calibri"/>
      <family val="2"/>
    </font>
    <font>
      <b/>
      <sz val="9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99FF66"/>
        <bgColor rgb="FF99FF66"/>
      </patternFill>
    </fill>
    <fill>
      <patternFill patternType="solid">
        <fgColor rgb="FFCCFF99"/>
        <bgColor rgb="FFCCFF99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99594"/>
        <bgColor rgb="FFD99594"/>
      </patternFill>
    </fill>
    <fill>
      <patternFill patternType="solid">
        <fgColor rgb="FF00B0F0"/>
        <bgColor rgb="FF00B0F0"/>
      </patternFill>
    </fill>
    <fill>
      <patternFill patternType="solid">
        <fgColor rgb="FFB8CCE4"/>
        <bgColor rgb="FFB8CCE4"/>
      </patternFill>
    </fill>
    <fill>
      <patternFill patternType="solid">
        <fgColor rgb="FFFFFF66"/>
        <bgColor rgb="FFFFFF66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99FF66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rgb="FFDFA5FE"/>
        <bgColor rgb="FFFFFF99"/>
      </patternFill>
    </fill>
    <fill>
      <patternFill patternType="solid">
        <fgColor rgb="FFDFA5FE"/>
        <bgColor rgb="FFFABF8F"/>
      </patternFill>
    </fill>
    <fill>
      <patternFill patternType="solid">
        <fgColor rgb="FFDFA5FE"/>
        <bgColor rgb="FFC6D9F0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8EA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165" fontId="4" fillId="3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 vertical="center"/>
    </xf>
    <xf numFmtId="9" fontId="3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 vertical="center"/>
    </xf>
    <xf numFmtId="9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165" fontId="3" fillId="11" borderId="1" xfId="0" applyNumberFormat="1" applyFont="1" applyFill="1" applyBorder="1" applyAlignment="1">
      <alignment horizontal="center" vertical="center"/>
    </xf>
    <xf numFmtId="9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 vertical="center"/>
    </xf>
    <xf numFmtId="165" fontId="3" fillId="13" borderId="1" xfId="0" applyNumberFormat="1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4" fontId="3" fillId="3" borderId="1" xfId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4" fontId="3" fillId="6" borderId="1" xfId="1" applyFont="1" applyFill="1" applyBorder="1" applyAlignment="1">
      <alignment horizontal="center" vertical="center"/>
    </xf>
    <xf numFmtId="164" fontId="3" fillId="5" borderId="1" xfId="1" applyFont="1" applyFill="1" applyBorder="1" applyAlignment="1">
      <alignment horizontal="center" vertical="center"/>
    </xf>
    <xf numFmtId="164" fontId="3" fillId="8" borderId="1" xfId="1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164" fontId="3" fillId="10" borderId="1" xfId="1" applyFont="1" applyFill="1" applyBorder="1" applyAlignment="1">
      <alignment horizontal="center" vertical="center"/>
    </xf>
    <xf numFmtId="164" fontId="3" fillId="11" borderId="1" xfId="1" applyFont="1" applyFill="1" applyBorder="1" applyAlignment="1">
      <alignment horizontal="center" vertical="center"/>
    </xf>
    <xf numFmtId="164" fontId="3" fillId="13" borderId="1" xfId="1" applyFont="1" applyFill="1" applyBorder="1" applyAlignment="1">
      <alignment horizontal="center" vertical="center"/>
    </xf>
    <xf numFmtId="0" fontId="3" fillId="14" borderId="1" xfId="0" applyFont="1" applyFill="1" applyBorder="1"/>
    <xf numFmtId="0" fontId="3" fillId="14" borderId="1" xfId="0" applyFont="1" applyFill="1" applyBorder="1" applyAlignment="1">
      <alignment horizontal="center"/>
    </xf>
    <xf numFmtId="165" fontId="3" fillId="14" borderId="1" xfId="0" applyNumberFormat="1" applyFont="1" applyFill="1" applyBorder="1" applyAlignment="1">
      <alignment horizontal="center" vertical="center"/>
    </xf>
    <xf numFmtId="164" fontId="3" fillId="14" borderId="1" xfId="1" applyFont="1" applyFill="1" applyBorder="1" applyAlignment="1">
      <alignment horizontal="center" vertical="center"/>
    </xf>
    <xf numFmtId="9" fontId="3" fillId="14" borderId="1" xfId="0" applyNumberFormat="1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4" fillId="16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165" fontId="3" fillId="16" borderId="1" xfId="0" applyNumberFormat="1" applyFont="1" applyFill="1" applyBorder="1" applyAlignment="1">
      <alignment horizontal="center" vertical="center"/>
    </xf>
    <xf numFmtId="164" fontId="3" fillId="16" borderId="1" xfId="1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9" fontId="3" fillId="16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/>
    </xf>
    <xf numFmtId="164" fontId="3" fillId="15" borderId="1" xfId="1" applyFont="1" applyFill="1" applyBorder="1" applyAlignment="1">
      <alignment horizontal="center" vertical="center"/>
    </xf>
    <xf numFmtId="9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/>
    <xf numFmtId="0" fontId="4" fillId="15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 wrapText="1"/>
    </xf>
    <xf numFmtId="164" fontId="1" fillId="2" borderId="2" xfId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 indent="2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9" fillId="4" borderId="1" xfId="0" applyFont="1" applyFill="1" applyBorder="1"/>
    <xf numFmtId="0" fontId="3" fillId="19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/>
    <xf numFmtId="0" fontId="3" fillId="20" borderId="1" xfId="0" applyFont="1" applyFill="1" applyBorder="1"/>
    <xf numFmtId="0" fontId="3" fillId="20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4" fillId="20" borderId="1" xfId="0" applyFont="1" applyFill="1" applyBorder="1"/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3" fillId="22" borderId="1" xfId="0" applyFont="1" applyFill="1" applyBorder="1"/>
    <xf numFmtId="0" fontId="3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wrapText="1"/>
    </xf>
    <xf numFmtId="0" fontId="4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/>
    </xf>
    <xf numFmtId="0" fontId="3" fillId="24" borderId="1" xfId="0" applyFont="1" applyFill="1" applyBorder="1"/>
    <xf numFmtId="0" fontId="3" fillId="24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 wrapText="1"/>
    </xf>
    <xf numFmtId="0" fontId="3" fillId="24" borderId="1" xfId="0" applyFont="1" applyFill="1" applyBorder="1" applyAlignment="1">
      <alignment vertical="center" wrapText="1"/>
    </xf>
    <xf numFmtId="0" fontId="3" fillId="24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vertical="center"/>
    </xf>
    <xf numFmtId="0" fontId="3" fillId="25" borderId="1" xfId="0" applyFont="1" applyFill="1" applyBorder="1"/>
    <xf numFmtId="0" fontId="1" fillId="25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 vertical="top" wrapText="1"/>
    </xf>
    <xf numFmtId="0" fontId="3" fillId="26" borderId="1" xfId="0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3" fillId="26" borderId="1" xfId="0" applyFont="1" applyFill="1" applyBorder="1"/>
    <xf numFmtId="0" fontId="4" fillId="26" borderId="1" xfId="0" applyFont="1" applyFill="1" applyBorder="1"/>
    <xf numFmtId="166" fontId="3" fillId="8" borderId="1" xfId="0" applyNumberFormat="1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66" fontId="3" fillId="19" borderId="1" xfId="0" applyNumberFormat="1" applyFont="1" applyFill="1" applyBorder="1" applyAlignment="1">
      <alignment horizontal="center" vertical="center"/>
    </xf>
    <xf numFmtId="166" fontId="3" fillId="20" borderId="1" xfId="0" applyNumberFormat="1" applyFont="1" applyFill="1" applyBorder="1" applyAlignment="1">
      <alignment horizontal="center" vertical="center"/>
    </xf>
    <xf numFmtId="166" fontId="3" fillId="21" borderId="1" xfId="0" applyNumberFormat="1" applyFont="1" applyFill="1" applyBorder="1" applyAlignment="1">
      <alignment horizontal="center" vertical="center"/>
    </xf>
    <xf numFmtId="166" fontId="3" fillId="22" borderId="1" xfId="0" applyNumberFormat="1" applyFont="1" applyFill="1" applyBorder="1" applyAlignment="1">
      <alignment horizontal="center" vertical="center"/>
    </xf>
    <xf numFmtId="166" fontId="3" fillId="27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24" borderId="1" xfId="0" applyNumberFormat="1" applyFont="1" applyFill="1" applyBorder="1" applyAlignment="1">
      <alignment horizontal="center" vertical="center"/>
    </xf>
    <xf numFmtId="166" fontId="3" fillId="23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left" vertical="center"/>
    </xf>
    <xf numFmtId="0" fontId="3" fillId="28" borderId="1" xfId="0" applyFont="1" applyFill="1" applyBorder="1"/>
    <xf numFmtId="0" fontId="10" fillId="28" borderId="1" xfId="0" applyFont="1" applyFill="1" applyBorder="1" applyAlignment="1">
      <alignment horizontal="center" vertical="center"/>
    </xf>
    <xf numFmtId="2" fontId="10" fillId="28" borderId="1" xfId="0" applyNumberFormat="1" applyFont="1" applyFill="1" applyBorder="1"/>
    <xf numFmtId="166" fontId="3" fillId="28" borderId="1" xfId="0" applyNumberFormat="1" applyFont="1" applyFill="1" applyBorder="1" applyAlignment="1">
      <alignment horizontal="center" vertical="center"/>
    </xf>
    <xf numFmtId="0" fontId="0" fillId="28" borderId="0" xfId="0" applyFill="1"/>
    <xf numFmtId="166" fontId="0" fillId="0" borderId="0" xfId="0" applyNumberFormat="1"/>
    <xf numFmtId="0" fontId="7" fillId="21" borderId="5" xfId="0" applyFont="1" applyFill="1" applyBorder="1" applyAlignment="1">
      <alignment horizontal="center" vertical="center" textRotation="90"/>
    </xf>
    <xf numFmtId="0" fontId="7" fillId="21" borderId="7" xfId="0" applyFont="1" applyFill="1" applyBorder="1" applyAlignment="1">
      <alignment horizontal="center" vertical="center" textRotation="90"/>
    </xf>
    <xf numFmtId="0" fontId="7" fillId="20" borderId="3" xfId="0" applyFont="1" applyFill="1" applyBorder="1" applyAlignment="1">
      <alignment horizontal="center" vertical="center" textRotation="90"/>
    </xf>
    <xf numFmtId="0" fontId="7" fillId="19" borderId="5" xfId="0" applyFont="1" applyFill="1" applyBorder="1" applyAlignment="1">
      <alignment horizontal="center" vertical="center" textRotation="90"/>
    </xf>
    <xf numFmtId="0" fontId="7" fillId="19" borderId="6" xfId="0" applyFont="1" applyFill="1" applyBorder="1" applyAlignment="1">
      <alignment horizontal="center" vertical="center" textRotation="90"/>
    </xf>
    <xf numFmtId="0" fontId="7" fillId="19" borderId="7" xfId="0" applyFont="1" applyFill="1" applyBorder="1" applyAlignment="1">
      <alignment horizontal="center" vertical="center" textRotation="90"/>
    </xf>
    <xf numFmtId="0" fontId="7" fillId="28" borderId="5" xfId="0" applyFont="1" applyFill="1" applyBorder="1" applyAlignment="1">
      <alignment horizontal="center" vertical="center" textRotation="90"/>
    </xf>
    <xf numFmtId="0" fontId="7" fillId="28" borderId="7" xfId="0" applyFont="1" applyFill="1" applyBorder="1" applyAlignment="1">
      <alignment horizontal="center" vertical="center" textRotation="90"/>
    </xf>
    <xf numFmtId="0" fontId="7" fillId="8" borderId="6" xfId="0" applyFont="1" applyFill="1" applyBorder="1" applyAlignment="1">
      <alignment horizontal="center" vertical="center" textRotation="90" wrapText="1"/>
    </xf>
    <xf numFmtId="0" fontId="7" fillId="8" borderId="7" xfId="0" applyFont="1" applyFill="1" applyBorder="1" applyAlignment="1">
      <alignment horizontal="center" vertical="center" textRotation="90" wrapText="1"/>
    </xf>
    <xf numFmtId="0" fontId="7" fillId="4" borderId="5" xfId="0" applyFont="1" applyFill="1" applyBorder="1" applyAlignment="1">
      <alignment horizontal="center" vertical="center" textRotation="90" wrapText="1"/>
    </xf>
    <xf numFmtId="0" fontId="7" fillId="4" borderId="6" xfId="0" applyFont="1" applyFill="1" applyBorder="1" applyAlignment="1">
      <alignment horizontal="center" vertical="center" textRotation="90" wrapText="1"/>
    </xf>
    <xf numFmtId="0" fontId="7" fillId="4" borderId="7" xfId="0" applyFont="1" applyFill="1" applyBorder="1" applyAlignment="1">
      <alignment horizontal="center" vertical="center" textRotation="90" wrapText="1"/>
    </xf>
    <xf numFmtId="0" fontId="7" fillId="5" borderId="5" xfId="0" applyFont="1" applyFill="1" applyBorder="1" applyAlignment="1">
      <alignment horizontal="center" vertical="center" textRotation="90"/>
    </xf>
    <xf numFmtId="0" fontId="7" fillId="5" borderId="6" xfId="0" applyFont="1" applyFill="1" applyBorder="1" applyAlignment="1">
      <alignment horizontal="center" vertical="center" textRotation="90"/>
    </xf>
    <xf numFmtId="0" fontId="7" fillId="5" borderId="7" xfId="0" applyFont="1" applyFill="1" applyBorder="1" applyAlignment="1">
      <alignment horizontal="center" vertical="center" textRotation="90"/>
    </xf>
    <xf numFmtId="0" fontId="7" fillId="7" borderId="5" xfId="0" applyFont="1" applyFill="1" applyBorder="1" applyAlignment="1">
      <alignment horizontal="center" vertical="center" textRotation="90" wrapText="1"/>
    </xf>
    <xf numFmtId="0" fontId="7" fillId="7" borderId="6" xfId="0" applyFont="1" applyFill="1" applyBorder="1" applyAlignment="1">
      <alignment horizontal="center" vertical="center" textRotation="90" wrapText="1"/>
    </xf>
    <xf numFmtId="0" fontId="7" fillId="7" borderId="7" xfId="0" applyFont="1" applyFill="1" applyBorder="1" applyAlignment="1">
      <alignment horizontal="center" vertical="center" textRotation="90" wrapText="1"/>
    </xf>
    <xf numFmtId="0" fontId="7" fillId="15" borderId="3" xfId="0" applyFont="1" applyFill="1" applyBorder="1" applyAlignment="1">
      <alignment horizontal="center" vertical="center" textRotation="90"/>
    </xf>
    <xf numFmtId="0" fontId="7" fillId="15" borderId="4" xfId="0" applyFont="1" applyFill="1" applyBorder="1" applyAlignment="1">
      <alignment horizontal="center" vertical="center" textRotation="90"/>
    </xf>
    <xf numFmtId="0" fontId="7" fillId="12" borderId="2" xfId="0" applyFont="1" applyFill="1" applyBorder="1" applyAlignment="1">
      <alignment horizontal="center" vertical="center" textRotation="90"/>
    </xf>
    <xf numFmtId="0" fontId="7" fillId="12" borderId="3" xfId="0" applyFont="1" applyFill="1" applyBorder="1" applyAlignment="1">
      <alignment horizontal="center" vertical="center" textRotation="90"/>
    </xf>
    <xf numFmtId="0" fontId="7" fillId="12" borderId="4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7" fillId="3" borderId="3" xfId="0" applyFont="1" applyFill="1" applyBorder="1" applyAlignment="1">
      <alignment horizontal="center" vertical="center" textRotation="90"/>
    </xf>
    <xf numFmtId="0" fontId="7" fillId="3" borderId="4" xfId="0" applyFont="1" applyFill="1" applyBorder="1" applyAlignment="1">
      <alignment horizontal="center" vertical="center" textRotation="90"/>
    </xf>
    <xf numFmtId="0" fontId="7" fillId="8" borderId="5" xfId="0" applyFont="1" applyFill="1" applyBorder="1" applyAlignment="1">
      <alignment horizontal="center" vertical="center" textRotation="90" wrapText="1"/>
    </xf>
    <xf numFmtId="0" fontId="7" fillId="9" borderId="5" xfId="0" applyFont="1" applyFill="1" applyBorder="1" applyAlignment="1">
      <alignment horizontal="center" vertical="center" textRotation="90" wrapText="1"/>
    </xf>
    <xf numFmtId="0" fontId="7" fillId="9" borderId="6" xfId="0" applyFont="1" applyFill="1" applyBorder="1" applyAlignment="1">
      <alignment horizontal="center" vertical="center" textRotation="90" wrapText="1"/>
    </xf>
    <xf numFmtId="0" fontId="7" fillId="9" borderId="7" xfId="0" applyFont="1" applyFill="1" applyBorder="1" applyAlignment="1">
      <alignment horizontal="center" vertical="center" textRotation="90" wrapText="1"/>
    </xf>
    <xf numFmtId="0" fontId="7" fillId="10" borderId="5" xfId="0" applyFont="1" applyFill="1" applyBorder="1" applyAlignment="1">
      <alignment horizontal="center" vertical="center" textRotation="90"/>
    </xf>
    <xf numFmtId="0" fontId="7" fillId="10" borderId="6" xfId="0" applyFont="1" applyFill="1" applyBorder="1" applyAlignment="1">
      <alignment horizontal="center" vertical="center" textRotation="90"/>
    </xf>
    <xf numFmtId="0" fontId="7" fillId="11" borderId="6" xfId="0" applyFont="1" applyFill="1" applyBorder="1" applyAlignment="1">
      <alignment horizontal="center" vertical="center" textRotation="90" wrapText="1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7" fillId="24" borderId="5" xfId="0" applyFont="1" applyFill="1" applyBorder="1" applyAlignment="1">
      <alignment horizontal="center" vertical="center" textRotation="90" wrapText="1"/>
    </xf>
    <xf numFmtId="0" fontId="7" fillId="24" borderId="6" xfId="0" applyFont="1" applyFill="1" applyBorder="1" applyAlignment="1">
      <alignment horizontal="center" vertical="center" textRotation="90" wrapText="1"/>
    </xf>
    <xf numFmtId="0" fontId="7" fillId="24" borderId="7" xfId="0" applyFont="1" applyFill="1" applyBorder="1" applyAlignment="1">
      <alignment horizontal="center" vertical="center" textRotation="90" wrapText="1"/>
    </xf>
    <xf numFmtId="0" fontId="7" fillId="25" borderId="5" xfId="0" applyFont="1" applyFill="1" applyBorder="1" applyAlignment="1">
      <alignment horizontal="center" vertical="center" textRotation="90" wrapText="1"/>
    </xf>
    <xf numFmtId="0" fontId="7" fillId="25" borderId="6" xfId="0" applyFont="1" applyFill="1" applyBorder="1" applyAlignment="1">
      <alignment horizontal="center" vertical="center" textRotation="90" wrapText="1"/>
    </xf>
    <xf numFmtId="0" fontId="7" fillId="26" borderId="3" xfId="0" applyFont="1" applyFill="1" applyBorder="1" applyAlignment="1">
      <alignment horizontal="center" vertical="center" textRotation="90"/>
    </xf>
    <xf numFmtId="0" fontId="7" fillId="26" borderId="4" xfId="0" applyFont="1" applyFill="1" applyBorder="1" applyAlignment="1">
      <alignment horizontal="center" vertical="center" textRotation="90"/>
    </xf>
    <xf numFmtId="0" fontId="7" fillId="22" borderId="5" xfId="0" applyFont="1" applyFill="1" applyBorder="1" applyAlignment="1">
      <alignment horizontal="center" vertical="center" textRotation="90" wrapText="1"/>
    </xf>
    <xf numFmtId="0" fontId="7" fillId="22" borderId="6" xfId="0" applyFont="1" applyFill="1" applyBorder="1" applyAlignment="1">
      <alignment horizontal="center" vertical="center" textRotation="90" wrapText="1"/>
    </xf>
    <xf numFmtId="0" fontId="7" fillId="22" borderId="7" xfId="0" applyFont="1" applyFill="1" applyBorder="1" applyAlignment="1">
      <alignment horizontal="center" vertical="center" textRotation="90" wrapText="1"/>
    </xf>
    <xf numFmtId="0" fontId="7" fillId="19" borderId="6" xfId="0" applyFont="1" applyFill="1" applyBorder="1" applyAlignment="1">
      <alignment horizontal="center" vertical="center" textRotation="90" wrapText="1"/>
    </xf>
    <xf numFmtId="0" fontId="7" fillId="23" borderId="5" xfId="0" applyFont="1" applyFill="1" applyBorder="1" applyAlignment="1">
      <alignment horizontal="center" vertical="center" textRotation="90"/>
    </xf>
    <xf numFmtId="0" fontId="7" fillId="23" borderId="6" xfId="0" applyFont="1" applyFill="1" applyBorder="1" applyAlignment="1">
      <alignment horizontal="center" vertic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8EA5"/>
      <color rgb="FFDFA5FE"/>
      <color rgb="FFD883FF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5A3B-C69F-4B6A-AA19-9D19D393A3B8}">
  <sheetPr>
    <pageSetUpPr fitToPage="1"/>
  </sheetPr>
  <dimension ref="A1:BI71"/>
  <sheetViews>
    <sheetView tabSelected="1" zoomScale="155" zoomScaleNormal="155" workbookViewId="0">
      <pane xSplit="2" ySplit="1" topLeftCell="E2" activePane="bottomRight" state="frozen"/>
      <selection pane="topRight"/>
      <selection pane="bottomLeft"/>
      <selection pane="bottomRight" activeCell="E8" sqref="E8"/>
    </sheetView>
  </sheetViews>
  <sheetFormatPr defaultColWidth="14.453125" defaultRowHeight="18.5" x14ac:dyDescent="0.35"/>
  <cols>
    <col min="1" max="1" width="16.54296875" style="89" customWidth="1"/>
    <col min="2" max="2" width="18.90625" customWidth="1"/>
    <col min="3" max="3" width="12.36328125" customWidth="1"/>
    <col min="4" max="4" width="92.36328125" customWidth="1"/>
    <col min="5" max="5" width="69.54296875" customWidth="1"/>
    <col min="6" max="6" width="14.6328125" customWidth="1"/>
    <col min="7" max="7" width="17.36328125" customWidth="1"/>
    <col min="8" max="10" width="16.6328125" customWidth="1"/>
    <col min="11" max="11" width="17.90625" customWidth="1"/>
    <col min="12" max="12" width="18.36328125" customWidth="1"/>
    <col min="13" max="13" width="21.08984375" customWidth="1"/>
    <col min="14" max="14" width="23.36328125" customWidth="1"/>
    <col min="15" max="15" width="25.453125" customWidth="1"/>
    <col min="16" max="27" width="8.6328125" customWidth="1"/>
  </cols>
  <sheetData>
    <row r="1" spans="1:61" s="50" customFormat="1" ht="58.5" customHeight="1" x14ac:dyDescent="0.35">
      <c r="A1" s="75" t="s">
        <v>0</v>
      </c>
      <c r="B1" s="75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4" t="s">
        <v>6</v>
      </c>
      <c r="H1" s="1" t="s">
        <v>7</v>
      </c>
      <c r="I1" s="1" t="s">
        <v>8</v>
      </c>
      <c r="J1" s="87" t="s">
        <v>9</v>
      </c>
      <c r="K1" s="1" t="s">
        <v>10</v>
      </c>
      <c r="L1" s="1" t="s">
        <v>11</v>
      </c>
      <c r="M1" s="1" t="s">
        <v>12</v>
      </c>
      <c r="N1" s="88" t="s">
        <v>13</v>
      </c>
      <c r="O1" s="85" t="s">
        <v>14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</row>
    <row r="2" spans="1:61" ht="15.75" customHeight="1" x14ac:dyDescent="0.35">
      <c r="A2" s="159" t="s">
        <v>15</v>
      </c>
      <c r="B2" s="24" t="s">
        <v>16</v>
      </c>
      <c r="C2" s="25"/>
      <c r="D2" s="25"/>
      <c r="E2" s="25"/>
      <c r="F2" s="25"/>
      <c r="G2" s="25"/>
      <c r="H2" s="134">
        <f>I2*1.1</f>
        <v>94.922119346977041</v>
      </c>
      <c r="I2" s="134">
        <f>'Tabela de Preços'!H3/4</f>
        <v>86.292835769979121</v>
      </c>
      <c r="J2" s="134">
        <f>'Tabela de Preços'!I3/4</f>
        <v>83.704050696879747</v>
      </c>
      <c r="K2" s="134">
        <f>'Tabela de Preços'!J3/4</f>
        <v>81.115265623780374</v>
      </c>
      <c r="L2" s="134">
        <f>'Tabela de Preços'!K3/4</f>
        <v>75.937695477581627</v>
      </c>
      <c r="M2" s="134">
        <f>'Tabela de Preços'!L3/4</f>
        <v>70.760125331382881</v>
      </c>
      <c r="N2" s="134">
        <f>'Tabela de Preços'!M3/4</f>
        <v>60.40498503898538</v>
      </c>
      <c r="O2" s="25" t="s">
        <v>17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</row>
    <row r="3" spans="1:61" ht="15.75" customHeight="1" x14ac:dyDescent="0.35">
      <c r="A3" s="159"/>
      <c r="B3" s="28" t="s">
        <v>18</v>
      </c>
      <c r="C3" s="25"/>
      <c r="D3" s="25"/>
      <c r="E3" s="25"/>
      <c r="F3" s="25"/>
      <c r="G3" s="25"/>
      <c r="H3" s="134">
        <f t="shared" ref="H3:H59" si="0">I3*1.1</f>
        <v>73.496625940177623</v>
      </c>
      <c r="I3" s="134">
        <f>'Tabela de Preços'!H4/4</f>
        <v>66.81511449107056</v>
      </c>
      <c r="J3" s="134">
        <f>'Tabela de Preços'!I4/4</f>
        <v>64.810661056338446</v>
      </c>
      <c r="K3" s="134">
        <f>'Tabela de Preços'!J4/4</f>
        <v>62.806207621606319</v>
      </c>
      <c r="L3" s="134">
        <f>'Tabela de Preços'!K4/4</f>
        <v>58.797300752142093</v>
      </c>
      <c r="M3" s="134">
        <f>'Tabela de Preços'!L4/4</f>
        <v>54.788393882677866</v>
      </c>
      <c r="N3" s="134">
        <f>'Tabela de Preços'!M4/4</f>
        <v>46.770580143749392</v>
      </c>
      <c r="O3" s="25" t="s">
        <v>17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</row>
    <row r="4" spans="1:61" ht="15.75" customHeight="1" x14ac:dyDescent="0.35">
      <c r="A4" s="159"/>
      <c r="B4" s="24" t="s">
        <v>19</v>
      </c>
      <c r="C4" s="25"/>
      <c r="D4" s="25"/>
      <c r="E4" s="25"/>
      <c r="F4" s="25" t="s">
        <v>20</v>
      </c>
      <c r="G4" s="25"/>
      <c r="H4" s="134">
        <v>36.921470817102062</v>
      </c>
      <c r="I4" s="134">
        <v>30.879775592485363</v>
      </c>
      <c r="J4" s="134">
        <v>29.953382324710798</v>
      </c>
      <c r="K4" s="134">
        <v>29.026989056936237</v>
      </c>
      <c r="L4" s="134">
        <v>27.174202521387116</v>
      </c>
      <c r="M4" s="134">
        <v>25.321415985837998</v>
      </c>
      <c r="N4" s="134">
        <v>21.615842914739751</v>
      </c>
      <c r="O4" s="25" t="s">
        <v>17</v>
      </c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</row>
    <row r="5" spans="1:61" ht="15.75" customHeight="1" x14ac:dyDescent="0.35">
      <c r="A5" s="159"/>
      <c r="B5" s="24" t="s">
        <v>21</v>
      </c>
      <c r="C5" s="25"/>
      <c r="D5" s="100" t="s">
        <v>22</v>
      </c>
      <c r="E5" s="100" t="s">
        <v>22</v>
      </c>
      <c r="F5" s="25" t="s">
        <v>20</v>
      </c>
      <c r="G5" s="25"/>
      <c r="H5" s="134">
        <f t="shared" si="0"/>
        <v>86.852184387802794</v>
      </c>
      <c r="I5" s="134">
        <f>'Tabela de Preços'!H9/4</f>
        <v>78.956531261638901</v>
      </c>
      <c r="J5" s="134">
        <f>'Tabela de Preços'!I9/4</f>
        <v>76.587835323789733</v>
      </c>
      <c r="K5" s="134">
        <f>'Tabela de Preços'!J9/4</f>
        <v>74.219139385940565</v>
      </c>
      <c r="L5" s="134">
        <f>'Tabela de Preços'!K9/4</f>
        <v>69.481747510242229</v>
      </c>
      <c r="M5" s="134">
        <f>'Tabela de Preços'!L9/4</f>
        <v>64.744355634543908</v>
      </c>
      <c r="N5" s="134">
        <f>'Tabela de Preços'!M9/4</f>
        <v>55.269571883147229</v>
      </c>
      <c r="O5" s="25" t="s">
        <v>17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</row>
    <row r="6" spans="1:61" ht="15.75" customHeight="1" x14ac:dyDescent="0.35">
      <c r="A6" s="159"/>
      <c r="B6" s="24" t="s">
        <v>23</v>
      </c>
      <c r="C6" s="25"/>
      <c r="D6" s="25"/>
      <c r="E6" s="25"/>
      <c r="F6" s="25" t="s">
        <v>20</v>
      </c>
      <c r="G6" s="25"/>
      <c r="H6" s="134">
        <f t="shared" si="0"/>
        <v>80.835388988220842</v>
      </c>
      <c r="I6" s="134">
        <f>'Tabela de Preços'!H11/4</f>
        <v>73.486717262018942</v>
      </c>
      <c r="J6" s="134">
        <f>'Tabela de Preços'!I11/4</f>
        <v>71.282115744158375</v>
      </c>
      <c r="K6" s="134">
        <f>'Tabela de Preços'!J11/4</f>
        <v>69.077514226297808</v>
      </c>
      <c r="L6" s="134">
        <f>'Tabela de Preços'!K11/4</f>
        <v>64.668311190576674</v>
      </c>
      <c r="M6" s="134">
        <f>'Tabela de Preços'!L11/4</f>
        <v>60.259108154855539</v>
      </c>
      <c r="N6" s="134">
        <f>'Tabela de Preços'!M11/4</f>
        <v>51.440702083413257</v>
      </c>
      <c r="O6" s="25" t="s">
        <v>17</v>
      </c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</row>
    <row r="7" spans="1:61" ht="15.75" customHeight="1" x14ac:dyDescent="0.35">
      <c r="A7" s="159"/>
      <c r="B7" s="24" t="s">
        <v>24</v>
      </c>
      <c r="C7" s="25"/>
      <c r="D7" s="25"/>
      <c r="E7" s="25"/>
      <c r="F7" s="25" t="s">
        <v>20</v>
      </c>
      <c r="G7" s="25"/>
      <c r="H7" s="134">
        <f t="shared" si="0"/>
        <v>69.265071463870726</v>
      </c>
      <c r="I7" s="134">
        <f>'Tabela de Preços'!H12/4</f>
        <v>62.968246785337023</v>
      </c>
      <c r="J7" s="134">
        <f>'Tabela de Preços'!I12/4</f>
        <v>61.07919938177691</v>
      </c>
      <c r="K7" s="134">
        <f>'Tabela de Preços'!J12/4</f>
        <v>59.190151978216797</v>
      </c>
      <c r="L7" s="134">
        <f>'Tabela de Preços'!K12/4</f>
        <v>55.412057171096578</v>
      </c>
      <c r="M7" s="134">
        <f>'Tabela de Preços'!L12/4</f>
        <v>51.633962363976366</v>
      </c>
      <c r="N7" s="134">
        <f>'Tabela de Preços'!M12/4</f>
        <v>44.077772749735914</v>
      </c>
      <c r="O7" s="25" t="s">
        <v>17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</row>
    <row r="8" spans="1:61" ht="15.75" customHeight="1" x14ac:dyDescent="0.35">
      <c r="A8" s="159"/>
      <c r="B8" s="28" t="s">
        <v>25</v>
      </c>
      <c r="C8" s="25"/>
      <c r="D8" s="100" t="s">
        <v>26</v>
      </c>
      <c r="E8" s="100" t="s">
        <v>26</v>
      </c>
      <c r="F8" s="25" t="s">
        <v>20</v>
      </c>
      <c r="G8" s="25"/>
      <c r="H8" s="134">
        <f t="shared" si="0"/>
        <v>127.91677548612267</v>
      </c>
      <c r="I8" s="134">
        <f>'Tabela de Preços'!H14/4</f>
        <v>116.28797771465696</v>
      </c>
      <c r="J8" s="134">
        <f>'Tabela de Preços'!I14/4</f>
        <v>112.79933838321725</v>
      </c>
      <c r="K8" s="134">
        <f>'Tabela de Preços'!J14/4</f>
        <v>109.31069905177753</v>
      </c>
      <c r="L8" s="134">
        <f>'Tabela de Preços'!K14/4</f>
        <v>102.33342038889812</v>
      </c>
      <c r="M8" s="134">
        <f>'Tabela de Preços'!L14/4</f>
        <v>95.35614172601872</v>
      </c>
      <c r="N8" s="134">
        <f>'Tabela de Preços'!M14/4</f>
        <v>81.401584400259864</v>
      </c>
      <c r="O8" s="25" t="s">
        <v>17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</row>
    <row r="9" spans="1:61" ht="15.75" customHeight="1" x14ac:dyDescent="0.35">
      <c r="A9" s="159"/>
      <c r="B9" s="24" t="s">
        <v>27</v>
      </c>
      <c r="C9" s="25"/>
      <c r="D9" s="25"/>
      <c r="E9" s="25"/>
      <c r="F9" s="25" t="s">
        <v>20</v>
      </c>
      <c r="G9" s="25"/>
      <c r="H9" s="134">
        <f t="shared" si="0"/>
        <v>68.302072399919552</v>
      </c>
      <c r="I9" s="134">
        <f>'Tabela de Preços'!H22/4</f>
        <v>62.092793090835947</v>
      </c>
      <c r="J9" s="134">
        <f>'Tabela de Preços'!I22/4</f>
        <v>60.230009298110865</v>
      </c>
      <c r="K9" s="134">
        <f>'Tabela de Preços'!J22/4</f>
        <v>58.36722550538579</v>
      </c>
      <c r="L9" s="134">
        <f>'Tabela de Preços'!K22/4</f>
        <v>54.641657919935632</v>
      </c>
      <c r="M9" s="134">
        <f>'Tabela de Preços'!L22/4</f>
        <v>50.916090334485482</v>
      </c>
      <c r="N9" s="134">
        <f>'Tabela de Preços'!M22/4</f>
        <v>43.464955163585159</v>
      </c>
      <c r="O9" s="25" t="s">
        <v>17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</row>
    <row r="10" spans="1:61" ht="15.75" customHeight="1" x14ac:dyDescent="0.35">
      <c r="A10" s="159"/>
      <c r="B10" s="24" t="s">
        <v>28</v>
      </c>
      <c r="C10" s="25"/>
      <c r="D10" s="25"/>
      <c r="E10" s="25"/>
      <c r="F10" s="25"/>
      <c r="G10" s="25"/>
      <c r="H10" s="135">
        <v>152</v>
      </c>
      <c r="I10" s="135">
        <v>126.67</v>
      </c>
      <c r="J10" s="135">
        <v>122.86</v>
      </c>
      <c r="K10" s="135">
        <v>119.06</v>
      </c>
      <c r="L10" s="135">
        <v>111.46</v>
      </c>
      <c r="M10" s="135">
        <v>101.33</v>
      </c>
      <c r="N10" s="135">
        <v>88.66</v>
      </c>
      <c r="O10" s="25" t="s">
        <v>17</v>
      </c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</row>
    <row r="11" spans="1:61" ht="15.75" customHeight="1" x14ac:dyDescent="0.35">
      <c r="A11" s="160"/>
      <c r="B11" s="24" t="s">
        <v>29</v>
      </c>
      <c r="C11" s="25"/>
      <c r="D11" s="25"/>
      <c r="E11" s="25"/>
      <c r="F11" s="25"/>
      <c r="G11" s="25"/>
      <c r="H11" s="135"/>
      <c r="I11" s="135">
        <f>0.92*I64/4.5</f>
        <v>153.12888888888889</v>
      </c>
      <c r="J11" s="135">
        <f t="shared" ref="J11:N11" si="1">0.92*J64/4.5</f>
        <v>148.53502222222221</v>
      </c>
      <c r="K11" s="135">
        <f t="shared" si="1"/>
        <v>143.94115555555555</v>
      </c>
      <c r="L11" s="135">
        <f t="shared" si="1"/>
        <v>134.75342222222221</v>
      </c>
      <c r="M11" s="135">
        <f t="shared" si="1"/>
        <v>122.50311111111111</v>
      </c>
      <c r="N11" s="135">
        <f t="shared" si="1"/>
        <v>107.19022222222222</v>
      </c>
      <c r="O11" s="25" t="s">
        <v>17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</row>
    <row r="12" spans="1:61" ht="15.75" customHeight="1" x14ac:dyDescent="0.35">
      <c r="A12" s="154" t="s">
        <v>30</v>
      </c>
      <c r="B12" s="144" t="s">
        <v>31</v>
      </c>
      <c r="C12" s="103"/>
      <c r="D12" s="103"/>
      <c r="E12" s="103"/>
      <c r="F12" s="103"/>
      <c r="G12" s="136"/>
      <c r="H12" s="136">
        <v>204.05</v>
      </c>
      <c r="I12" s="136" t="s">
        <v>32</v>
      </c>
      <c r="J12" s="136">
        <v>179.93</v>
      </c>
      <c r="K12" s="136">
        <v>174.37</v>
      </c>
      <c r="L12" s="136">
        <v>163.24</v>
      </c>
      <c r="M12" s="136">
        <v>148.4</v>
      </c>
      <c r="N12" s="136">
        <v>129.85</v>
      </c>
      <c r="O12" s="103" t="s">
        <v>33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</row>
    <row r="13" spans="1:61" ht="15.75" customHeight="1" x14ac:dyDescent="0.35">
      <c r="A13" s="155"/>
      <c r="B13" s="144" t="s">
        <v>34</v>
      </c>
      <c r="C13" s="103"/>
      <c r="D13" s="103"/>
      <c r="E13" s="103"/>
      <c r="F13" s="103"/>
      <c r="G13" s="136"/>
      <c r="H13" s="136">
        <v>151.25</v>
      </c>
      <c r="I13" s="136">
        <v>137.5</v>
      </c>
      <c r="J13" s="136">
        <v>133.37</v>
      </c>
      <c r="K13" s="136">
        <v>129.25</v>
      </c>
      <c r="L13" s="136">
        <v>121</v>
      </c>
      <c r="M13" s="136">
        <v>110</v>
      </c>
      <c r="N13" s="136">
        <v>96.25</v>
      </c>
      <c r="O13" s="103" t="s">
        <v>35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</row>
    <row r="14" spans="1:61" ht="15.75" customHeight="1" x14ac:dyDescent="0.35">
      <c r="A14" s="155"/>
      <c r="B14" s="102" t="s">
        <v>36</v>
      </c>
      <c r="C14" s="103"/>
      <c r="D14" s="103"/>
      <c r="E14" s="103"/>
      <c r="F14" s="103"/>
      <c r="G14" s="103"/>
      <c r="H14" s="136">
        <v>158.24</v>
      </c>
      <c r="I14" s="136">
        <v>137.68</v>
      </c>
      <c r="J14" s="136">
        <v>128.30000000000001</v>
      </c>
      <c r="K14" s="136">
        <v>109.52</v>
      </c>
      <c r="L14" s="136">
        <v>98.57</v>
      </c>
      <c r="M14" s="136">
        <v>88.71</v>
      </c>
      <c r="N14" s="136" t="s">
        <v>37</v>
      </c>
      <c r="O14" s="103" t="s">
        <v>38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</row>
    <row r="15" spans="1:61" ht="15.75" customHeight="1" x14ac:dyDescent="0.35">
      <c r="A15" s="155"/>
      <c r="B15" s="102" t="s">
        <v>39</v>
      </c>
      <c r="C15" s="103"/>
      <c r="D15" s="104" t="s">
        <v>40</v>
      </c>
      <c r="E15" s="104" t="s">
        <v>40</v>
      </c>
      <c r="F15" s="103"/>
      <c r="G15" s="103"/>
      <c r="H15" s="136">
        <f>I15*1.1</f>
        <v>90.2</v>
      </c>
      <c r="I15" s="136">
        <v>82</v>
      </c>
      <c r="J15" s="136">
        <f>'Tabela de Preços'!I52/4</f>
        <v>77.487999638362993</v>
      </c>
      <c r="K15" s="136">
        <f>'Tabela de Preços'!J52/4</f>
        <v>72.541957108254721</v>
      </c>
      <c r="L15" s="136">
        <f>'Tabela de Preços'!K52/4</f>
        <v>67.595914578146449</v>
      </c>
      <c r="M15" s="136">
        <f>'Tabela de Preços'!L52/4</f>
        <v>57.70382951792989</v>
      </c>
      <c r="N15" s="136" t="s">
        <v>37</v>
      </c>
      <c r="O15" s="103" t="s">
        <v>35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</row>
    <row r="16" spans="1:61" ht="15.75" customHeight="1" x14ac:dyDescent="0.35">
      <c r="A16" s="155"/>
      <c r="B16" s="102" t="s">
        <v>41</v>
      </c>
      <c r="C16" s="103"/>
      <c r="D16" s="103"/>
      <c r="E16" s="103"/>
      <c r="F16" s="103"/>
      <c r="G16" s="103"/>
      <c r="H16" s="136">
        <f t="shared" si="0"/>
        <v>112.47500000000001</v>
      </c>
      <c r="I16" s="136">
        <f>'Tabela de Preços'!H53/4</f>
        <v>102.25</v>
      </c>
      <c r="J16" s="136">
        <f>'Tabela de Preços'!I53/4</f>
        <v>99.182500000000005</v>
      </c>
      <c r="K16" s="136">
        <f>'Tabela de Preços'!J53/4</f>
        <v>96.114999999999995</v>
      </c>
      <c r="L16" s="136">
        <f>'Tabela de Preços'!K53/4</f>
        <v>89.98</v>
      </c>
      <c r="M16" s="136">
        <f>'Tabela de Preços'!L53/4</f>
        <v>81.8</v>
      </c>
      <c r="N16" s="136" t="s">
        <v>37</v>
      </c>
      <c r="O16" s="103" t="s">
        <v>35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</row>
    <row r="17" spans="1:61" ht="15.75" customHeight="1" x14ac:dyDescent="0.35">
      <c r="A17" s="155"/>
      <c r="B17" s="105" t="s">
        <v>42</v>
      </c>
      <c r="C17" s="103"/>
      <c r="D17" s="103"/>
      <c r="E17" s="103"/>
      <c r="F17" s="103"/>
      <c r="G17" s="103"/>
      <c r="H17" s="136">
        <f t="shared" si="0"/>
        <v>62.962362869466993</v>
      </c>
      <c r="I17" s="136">
        <f>'Tabela de Preços'!H55/4</f>
        <v>57.238511699515442</v>
      </c>
      <c r="J17" s="136">
        <f>'Tabela de Preços'!I55/4</f>
        <v>53.804200997544513</v>
      </c>
      <c r="K17" s="136">
        <f>'Tabela de Preços'!J55/4</f>
        <v>50.36989029557359</v>
      </c>
      <c r="L17" s="136">
        <f>'Tabela de Preços'!K55/4</f>
        <v>46.935579593602668</v>
      </c>
      <c r="M17" s="136">
        <f>'Tabela de Preços'!L55/4</f>
        <v>40.066958189660809</v>
      </c>
      <c r="N17" s="136" t="s">
        <v>37</v>
      </c>
      <c r="O17" s="103" t="s">
        <v>43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</row>
    <row r="18" spans="1:61" ht="15.75" customHeight="1" x14ac:dyDescent="0.35">
      <c r="A18" s="155"/>
      <c r="B18" s="105" t="s">
        <v>44</v>
      </c>
      <c r="C18" s="103"/>
      <c r="D18" s="104" t="s">
        <v>45</v>
      </c>
      <c r="E18" s="104" t="s">
        <v>45</v>
      </c>
      <c r="F18" s="103" t="s">
        <v>20</v>
      </c>
      <c r="G18" s="103"/>
      <c r="H18" s="136">
        <f t="shared" si="0"/>
        <v>69.539085000000014</v>
      </c>
      <c r="I18" s="136">
        <f>'Tabela de Preços'!I56/4</f>
        <v>63.21735000000001</v>
      </c>
      <c r="J18" s="136">
        <f>'Tabela de Preços'!I56/4</f>
        <v>63.21735000000001</v>
      </c>
      <c r="K18" s="136">
        <f>'Tabela de Preços'!J56/4</f>
        <v>59.182200000000009</v>
      </c>
      <c r="L18" s="136">
        <f>'Tabela de Preços'!K56/4</f>
        <v>55.147050000000014</v>
      </c>
      <c r="M18" s="136">
        <f>'Tabela de Preços'!L56/4</f>
        <v>47.076750000000004</v>
      </c>
      <c r="N18" s="136" t="s">
        <v>37</v>
      </c>
      <c r="O18" s="103" t="s">
        <v>43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</row>
    <row r="19" spans="1:61" ht="15.75" customHeight="1" x14ac:dyDescent="0.35">
      <c r="A19" s="155"/>
      <c r="B19" s="105" t="s">
        <v>46</v>
      </c>
      <c r="C19" s="103"/>
      <c r="D19" s="103"/>
      <c r="E19" s="103"/>
      <c r="F19" s="103" t="s">
        <v>20</v>
      </c>
      <c r="G19" s="103"/>
      <c r="H19" s="136">
        <v>82.436680172933592</v>
      </c>
      <c r="I19" s="136">
        <v>68.947041599180821</v>
      </c>
      <c r="J19" s="136">
        <v>64.810219103229969</v>
      </c>
      <c r="K19" s="136">
        <v>60.673396607279123</v>
      </c>
      <c r="L19" s="136">
        <v>56.536574111328271</v>
      </c>
      <c r="M19" s="136">
        <v>48.262929119426566</v>
      </c>
      <c r="N19" s="136" t="s">
        <v>37</v>
      </c>
      <c r="O19" s="103" t="s">
        <v>35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</row>
    <row r="20" spans="1:61" ht="15.75" customHeight="1" x14ac:dyDescent="0.35">
      <c r="A20" s="155"/>
      <c r="B20" s="102" t="s">
        <v>47</v>
      </c>
      <c r="C20" s="103"/>
      <c r="D20" s="104" t="s">
        <v>48</v>
      </c>
      <c r="E20" s="104" t="s">
        <v>48</v>
      </c>
      <c r="F20" s="103" t="s">
        <v>20</v>
      </c>
      <c r="G20" s="103"/>
      <c r="H20" s="136">
        <f t="shared" si="0"/>
        <v>106.25620500000004</v>
      </c>
      <c r="I20" s="136">
        <f>'Tabela de Preços'!H59/4</f>
        <v>96.596550000000022</v>
      </c>
      <c r="J20" s="136">
        <f>'Tabela de Preços'!I59/4</f>
        <v>90.800757000000019</v>
      </c>
      <c r="K20" s="136">
        <f>'Tabela de Preços'!J59/4</f>
        <v>85.004964000000015</v>
      </c>
      <c r="L20" s="136">
        <f>'Tabela de Preços'!K59/4</f>
        <v>79.209171000000026</v>
      </c>
      <c r="M20" s="136">
        <f>'Tabela de Preços'!L59/4</f>
        <v>67.617585000000005</v>
      </c>
      <c r="N20" s="136" t="s">
        <v>37</v>
      </c>
      <c r="O20" s="103" t="s">
        <v>35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</row>
    <row r="21" spans="1:61" ht="15.75" customHeight="1" x14ac:dyDescent="0.35">
      <c r="A21" s="155"/>
      <c r="B21" s="105" t="s">
        <v>49</v>
      </c>
      <c r="C21" s="103"/>
      <c r="D21" s="104" t="s">
        <v>50</v>
      </c>
      <c r="E21" s="104" t="s">
        <v>51</v>
      </c>
      <c r="F21" s="103" t="s">
        <v>20</v>
      </c>
      <c r="G21" s="103"/>
      <c r="H21" s="136">
        <v>83.058051527396174</v>
      </c>
      <c r="I21" s="136">
        <v>69.466734004731336</v>
      </c>
      <c r="J21" s="136">
        <v>65.29872996444746</v>
      </c>
      <c r="K21" s="136">
        <v>61.130725924163578</v>
      </c>
      <c r="L21" s="136">
        <v>56.962721883879695</v>
      </c>
      <c r="M21" s="136">
        <v>48.626713803311929</v>
      </c>
      <c r="N21" s="136" t="s">
        <v>37</v>
      </c>
      <c r="O21" s="103" t="s">
        <v>52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</row>
    <row r="22" spans="1:61" ht="15.75" customHeight="1" x14ac:dyDescent="0.35">
      <c r="A22" s="155"/>
      <c r="B22" s="105" t="s">
        <v>53</v>
      </c>
      <c r="C22" s="103"/>
      <c r="D22" s="104" t="s">
        <v>54</v>
      </c>
      <c r="E22" s="104" t="s">
        <v>55</v>
      </c>
      <c r="F22" s="103" t="s">
        <v>20</v>
      </c>
      <c r="G22" s="103"/>
      <c r="H22" s="136">
        <v>109.96084916559914</v>
      </c>
      <c r="I22" s="136">
        <v>91.967255665773806</v>
      </c>
      <c r="J22" s="136">
        <v>86.449220325827383</v>
      </c>
      <c r="K22" s="136">
        <v>80.931184985880961</v>
      </c>
      <c r="L22" s="136">
        <v>75.413149645934524</v>
      </c>
      <c r="M22" s="136">
        <v>64.377078966041665</v>
      </c>
      <c r="N22" s="136" t="s">
        <v>37</v>
      </c>
      <c r="O22" s="103" t="s">
        <v>17</v>
      </c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</row>
    <row r="23" spans="1:61" ht="15.75" customHeight="1" x14ac:dyDescent="0.35">
      <c r="A23" s="155"/>
      <c r="B23" s="105" t="s">
        <v>56</v>
      </c>
      <c r="C23" s="103"/>
      <c r="D23" s="103"/>
      <c r="E23" s="103"/>
      <c r="F23" s="103"/>
      <c r="G23" s="103"/>
      <c r="H23" s="136">
        <f t="shared" si="0"/>
        <v>600.8805000000001</v>
      </c>
      <c r="I23" s="136">
        <f>'Tabela de Preços'!H62/4</f>
        <v>546.255</v>
      </c>
      <c r="J23" s="136">
        <f>'Tabela de Preços'!I62/4</f>
        <v>513.47969999999998</v>
      </c>
      <c r="K23" s="136">
        <f>'Tabela de Preços'!J62/4</f>
        <v>480.70440000000002</v>
      </c>
      <c r="L23" s="136">
        <f>'Tabela de Preços'!K62/4</f>
        <v>447.92910000000001</v>
      </c>
      <c r="M23" s="136">
        <f>'Tabela de Preços'!L62/4</f>
        <v>382.37849999999997</v>
      </c>
      <c r="N23" s="136" t="s">
        <v>37</v>
      </c>
      <c r="O23" s="103" t="s">
        <v>17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</row>
    <row r="24" spans="1:61" ht="15.75" customHeight="1" x14ac:dyDescent="0.35">
      <c r="A24" s="155"/>
      <c r="B24" s="102" t="s">
        <v>57</v>
      </c>
      <c r="C24" s="103"/>
      <c r="D24" s="103"/>
      <c r="E24" s="103"/>
      <c r="F24" s="103" t="s">
        <v>20</v>
      </c>
      <c r="G24" s="103"/>
      <c r="H24" s="136">
        <f t="shared" si="0"/>
        <v>101.56400538684818</v>
      </c>
      <c r="I24" s="136">
        <f>'Tabela de Preços'!H63/4</f>
        <v>92.33091398804379</v>
      </c>
      <c r="J24" s="136">
        <f>'Tabela de Preços'!I63/4</f>
        <v>86.791059148761164</v>
      </c>
      <c r="K24" s="136">
        <f>'Tabela de Preços'!J63/4</f>
        <v>81.251204309478538</v>
      </c>
      <c r="L24" s="136">
        <f>'Tabela de Preços'!K63/4</f>
        <v>75.711349470195913</v>
      </c>
      <c r="M24" s="136">
        <f>'Tabela de Preços'!L63/4</f>
        <v>64.631639791630647</v>
      </c>
      <c r="N24" s="136" t="s">
        <v>37</v>
      </c>
      <c r="O24" s="103" t="s">
        <v>17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</row>
    <row r="25" spans="1:61" ht="15.75" customHeight="1" x14ac:dyDescent="0.35">
      <c r="A25" s="155"/>
      <c r="B25" s="105" t="s">
        <v>58</v>
      </c>
      <c r="C25" s="103"/>
      <c r="D25" s="103"/>
      <c r="E25" s="103"/>
      <c r="F25" s="103"/>
      <c r="G25" s="103"/>
      <c r="H25" s="136">
        <f t="shared" si="0"/>
        <v>128.00049634534358</v>
      </c>
      <c r="I25" s="136">
        <f>'Tabela de Preços'!H64/4</f>
        <v>116.36408758667598</v>
      </c>
      <c r="J25" s="136">
        <f>'Tabela de Preços'!I64/4</f>
        <v>109.38224233147541</v>
      </c>
      <c r="K25" s="136">
        <f>'Tabela de Preços'!J64/4</f>
        <v>102.40039707627486</v>
      </c>
      <c r="L25" s="136">
        <f>'Tabela de Preços'!K64/4</f>
        <v>95.418551821074303</v>
      </c>
      <c r="M25" s="136">
        <f>'Tabela de Preços'!L64/4</f>
        <v>81.454861310673181</v>
      </c>
      <c r="N25" s="136" t="s">
        <v>37</v>
      </c>
      <c r="O25" s="103" t="s">
        <v>17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</row>
    <row r="26" spans="1:61" ht="15.75" customHeight="1" x14ac:dyDescent="0.35">
      <c r="A26" s="155"/>
      <c r="B26" s="105" t="s">
        <v>59</v>
      </c>
      <c r="C26" s="103"/>
      <c r="D26" s="104" t="s">
        <v>60</v>
      </c>
      <c r="E26" s="104" t="s">
        <v>60</v>
      </c>
      <c r="F26" s="103" t="s">
        <v>61</v>
      </c>
      <c r="G26" s="103"/>
      <c r="H26" s="136">
        <f t="shared" si="0"/>
        <v>86.749483572280738</v>
      </c>
      <c r="I26" s="136">
        <f>'Tabela de Preços'!H65/4</f>
        <v>78.86316688389158</v>
      </c>
      <c r="J26" s="136">
        <f>'Tabela de Preços'!I65/4</f>
        <v>74.131376870858077</v>
      </c>
      <c r="K26" s="136">
        <f>'Tabela de Preços'!J65/4</f>
        <v>69.399586857824588</v>
      </c>
      <c r="L26" s="136">
        <f>'Tabela de Preços'!K65/4</f>
        <v>64.667796844791098</v>
      </c>
      <c r="M26" s="136">
        <f>'Tabela de Preços'!L65/4</f>
        <v>55.204216818724106</v>
      </c>
      <c r="N26" s="136" t="s">
        <v>37</v>
      </c>
      <c r="O26" s="103" t="s">
        <v>17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</row>
    <row r="27" spans="1:61" ht="15.75" customHeight="1" x14ac:dyDescent="0.35">
      <c r="A27" s="155"/>
      <c r="B27" s="105" t="s">
        <v>62</v>
      </c>
      <c r="C27" s="103"/>
      <c r="D27" s="103"/>
      <c r="E27" s="103"/>
      <c r="F27" s="103" t="s">
        <v>20</v>
      </c>
      <c r="G27" s="103"/>
      <c r="H27" s="136">
        <f t="shared" si="0"/>
        <v>94.679212553490771</v>
      </c>
      <c r="I27" s="136">
        <f>'Tabela de Preços'!H66/4</f>
        <v>86.072011412264331</v>
      </c>
      <c r="J27" s="136">
        <f>'Tabela de Preços'!I66/4</f>
        <v>80.907690727528461</v>
      </c>
      <c r="K27" s="136">
        <f>'Tabela de Preços'!J66/4</f>
        <v>75.743370042792606</v>
      </c>
      <c r="L27" s="136">
        <f>'Tabela de Preços'!K66/4</f>
        <v>70.57904935805675</v>
      </c>
      <c r="M27" s="136">
        <f>'Tabela de Preços'!L66/4</f>
        <v>60.250407988585025</v>
      </c>
      <c r="N27" s="136" t="s">
        <v>37</v>
      </c>
      <c r="O27" s="103" t="s">
        <v>63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</row>
    <row r="28" spans="1:61" ht="15.75" customHeight="1" x14ac:dyDescent="0.35">
      <c r="A28" s="155"/>
      <c r="B28" s="105" t="s">
        <v>64</v>
      </c>
      <c r="C28" s="103"/>
      <c r="D28" s="104" t="s">
        <v>65</v>
      </c>
      <c r="E28" s="104" t="s">
        <v>66</v>
      </c>
      <c r="F28" s="103" t="s">
        <v>20</v>
      </c>
      <c r="G28" s="103"/>
      <c r="H28" s="136">
        <f t="shared" si="0"/>
        <v>125.00730000000003</v>
      </c>
      <c r="I28" s="136">
        <f>'Tabela de Preços'!H67/4</f>
        <v>113.64300000000001</v>
      </c>
      <c r="J28" s="136">
        <f>'Tabela de Preços'!I67/4</f>
        <v>106.82442</v>
      </c>
      <c r="K28" s="136">
        <f>'Tabela de Preços'!J67/4</f>
        <v>100.00584000000002</v>
      </c>
      <c r="L28" s="136">
        <f>'Tabela de Preços'!K67/4</f>
        <v>93.187260000000023</v>
      </c>
      <c r="M28" s="136">
        <f>'Tabela de Preços'!L67/4</f>
        <v>79.5501</v>
      </c>
      <c r="N28" s="136" t="s">
        <v>37</v>
      </c>
      <c r="O28" s="103" t="s">
        <v>17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</row>
    <row r="29" spans="1:61" ht="15.75" customHeight="1" x14ac:dyDescent="0.35">
      <c r="A29" s="155"/>
      <c r="B29" s="105" t="s">
        <v>67</v>
      </c>
      <c r="C29" s="103"/>
      <c r="D29" s="103"/>
      <c r="E29" s="103"/>
      <c r="F29" s="103" t="s">
        <v>20</v>
      </c>
      <c r="G29" s="103"/>
      <c r="H29" s="136">
        <f t="shared" si="0"/>
        <v>95.520019441122571</v>
      </c>
      <c r="I29" s="136">
        <f>'Tabela de Preços'!H68/4</f>
        <v>86.83638131011142</v>
      </c>
      <c r="J29" s="136">
        <f>'Tabela de Preços'!I68/4</f>
        <v>81.626198431504733</v>
      </c>
      <c r="K29" s="136">
        <f>'Tabela de Preços'!J68/4</f>
        <v>76.416015552898045</v>
      </c>
      <c r="L29" s="136">
        <f>'Tabela de Preços'!K68/4</f>
        <v>71.205832674291372</v>
      </c>
      <c r="M29" s="136">
        <f>'Tabela de Preços'!L68/4</f>
        <v>60.78546691707799</v>
      </c>
      <c r="N29" s="136" t="s">
        <v>37</v>
      </c>
      <c r="O29" s="103" t="s">
        <v>68</v>
      </c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</row>
    <row r="30" spans="1:61" ht="15.75" customHeight="1" x14ac:dyDescent="0.35">
      <c r="A30" s="155"/>
      <c r="B30" s="105" t="s">
        <v>69</v>
      </c>
      <c r="C30" s="103"/>
      <c r="D30" s="104" t="s">
        <v>70</v>
      </c>
      <c r="E30" s="104" t="s">
        <v>70</v>
      </c>
      <c r="F30" s="103" t="s">
        <v>20</v>
      </c>
      <c r="G30" s="103"/>
      <c r="H30" s="136">
        <f t="shared" si="0"/>
        <v>118.01871388440448</v>
      </c>
      <c r="I30" s="136">
        <f>'Tabela de Preços'!H69/4</f>
        <v>107.28973989491315</v>
      </c>
      <c r="J30" s="136">
        <f>'Tabela de Preços'!I69/4</f>
        <v>100.85235550121836</v>
      </c>
      <c r="K30" s="136">
        <f>'Tabela de Preços'!J69/4</f>
        <v>94.41497110752357</v>
      </c>
      <c r="L30" s="136">
        <f>'Tabela de Preços'!K69/4</f>
        <v>87.977586713828799</v>
      </c>
      <c r="M30" s="136">
        <f>'Tabela de Preços'!L69/4</f>
        <v>75.102817926439201</v>
      </c>
      <c r="N30" s="136" t="s">
        <v>37</v>
      </c>
      <c r="O30" s="103" t="s">
        <v>71</v>
      </c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</row>
    <row r="31" spans="1:61" ht="15.75" customHeight="1" x14ac:dyDescent="0.35">
      <c r="A31" s="155"/>
      <c r="B31" s="105" t="s">
        <v>72</v>
      </c>
      <c r="C31" s="103"/>
      <c r="D31" s="104" t="s">
        <v>73</v>
      </c>
      <c r="E31" s="104" t="s">
        <v>73</v>
      </c>
      <c r="F31" s="103"/>
      <c r="G31" s="103"/>
      <c r="H31" s="136">
        <v>548.9</v>
      </c>
      <c r="I31" s="136">
        <v>499.75</v>
      </c>
      <c r="J31" s="136">
        <v>429.77</v>
      </c>
      <c r="K31" s="136">
        <v>398.98</v>
      </c>
      <c r="L31" s="136">
        <v>368.67</v>
      </c>
      <c r="M31" s="136">
        <v>291.8</v>
      </c>
      <c r="N31" s="136" t="s">
        <v>37</v>
      </c>
      <c r="O31" s="103" t="s">
        <v>68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</row>
    <row r="32" spans="1:61" ht="15" customHeight="1" x14ac:dyDescent="0.35">
      <c r="A32" s="155"/>
      <c r="B32" s="105" t="s">
        <v>74</v>
      </c>
      <c r="C32" s="103"/>
      <c r="D32" s="103"/>
      <c r="E32" s="103"/>
      <c r="F32" s="103" t="s">
        <v>20</v>
      </c>
      <c r="G32" s="103"/>
      <c r="H32" s="136">
        <f t="shared" si="0"/>
        <v>77.18143950000001</v>
      </c>
      <c r="I32" s="136">
        <f>'Tabela de Preços'!H73/4</f>
        <v>70.164945000000003</v>
      </c>
      <c r="J32" s="136">
        <f>'Tabela de Preços'!I73/4</f>
        <v>65.955048300000001</v>
      </c>
      <c r="K32" s="136">
        <f>'Tabela de Preços'!J73/4</f>
        <v>61.7451516</v>
      </c>
      <c r="L32" s="136">
        <f>'Tabela de Preços'!K73/4</f>
        <v>57.535254900000005</v>
      </c>
      <c r="M32" s="136">
        <f>'Tabela de Preços'!L73/4</f>
        <v>49.115461500000002</v>
      </c>
      <c r="N32" s="136" t="s">
        <v>37</v>
      </c>
      <c r="O32" s="103" t="s">
        <v>35</v>
      </c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</row>
    <row r="33" spans="1:61" ht="15.75" customHeight="1" x14ac:dyDescent="0.35">
      <c r="A33" s="155"/>
      <c r="B33" s="105" t="s">
        <v>75</v>
      </c>
      <c r="C33" s="103"/>
      <c r="D33" s="104" t="s">
        <v>76</v>
      </c>
      <c r="E33" s="104" t="s">
        <v>77</v>
      </c>
      <c r="F33" s="103"/>
      <c r="G33" s="103"/>
      <c r="H33" s="136">
        <f t="shared" si="0"/>
        <v>181.80409500000002</v>
      </c>
      <c r="I33" s="136">
        <f>'Tabela de Preços'!H74/4</f>
        <v>165.27645000000001</v>
      </c>
      <c r="J33" s="136">
        <f>'Tabela de Preços'!I74/4</f>
        <v>155.35986299999999</v>
      </c>
      <c r="K33" s="136">
        <f>'Tabela de Preços'!J74/4</f>
        <v>145.443276</v>
      </c>
      <c r="L33" s="136">
        <f>'Tabela de Preços'!K74/4</f>
        <v>135.52668900000003</v>
      </c>
      <c r="M33" s="136">
        <f>'Tabela de Preços'!L74/4</f>
        <v>115.693515</v>
      </c>
      <c r="N33" s="136" t="s">
        <v>37</v>
      </c>
      <c r="O33" s="103" t="s">
        <v>78</v>
      </c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</row>
    <row r="34" spans="1:61" ht="15.75" customHeight="1" x14ac:dyDescent="0.35">
      <c r="A34" s="155"/>
      <c r="B34" s="105" t="s">
        <v>79</v>
      </c>
      <c r="C34" s="103"/>
      <c r="D34" s="103"/>
      <c r="E34" s="103"/>
      <c r="F34" s="103"/>
      <c r="G34" s="103"/>
      <c r="H34" s="136">
        <f t="shared" si="0"/>
        <v>1074.1500000000001</v>
      </c>
      <c r="I34" s="136">
        <f>'Tabela de Preços'!H75/4</f>
        <v>976.5</v>
      </c>
      <c r="J34" s="136">
        <f>'Tabela de Preços'!I75/4</f>
        <v>917.91</v>
      </c>
      <c r="K34" s="136">
        <f>'Tabela de Preços'!J75/4</f>
        <v>859.32</v>
      </c>
      <c r="L34" s="136">
        <f>'Tabela de Preços'!K75/4</f>
        <v>800.73</v>
      </c>
      <c r="M34" s="136">
        <f>'Tabela de Preços'!L75/4</f>
        <v>683.55</v>
      </c>
      <c r="N34" s="136" t="s">
        <v>37</v>
      </c>
      <c r="O34" s="103" t="s">
        <v>80</v>
      </c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</row>
    <row r="35" spans="1:61" ht="15.75" customHeight="1" x14ac:dyDescent="0.35">
      <c r="A35" s="155"/>
      <c r="B35" s="105" t="s">
        <v>81</v>
      </c>
      <c r="C35" s="103"/>
      <c r="D35" s="103"/>
      <c r="E35" s="103"/>
      <c r="F35" s="103"/>
      <c r="G35" s="103"/>
      <c r="H35" s="136">
        <f>I35*1.1</f>
        <v>156.75</v>
      </c>
      <c r="I35" s="136">
        <v>142.5</v>
      </c>
      <c r="J35" s="136">
        <v>138.22499999999999</v>
      </c>
      <c r="K35" s="136">
        <v>133.94999999999999</v>
      </c>
      <c r="L35" s="136">
        <v>125.4</v>
      </c>
      <c r="M35" s="136">
        <v>114</v>
      </c>
      <c r="N35" s="136">
        <v>99.75</v>
      </c>
      <c r="O35" s="103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</row>
    <row r="36" spans="1:61" ht="15.75" customHeight="1" x14ac:dyDescent="0.35">
      <c r="A36" s="155"/>
      <c r="B36" s="105" t="s">
        <v>82</v>
      </c>
      <c r="C36" s="103"/>
      <c r="D36" s="103"/>
      <c r="E36" s="103"/>
      <c r="F36" s="103"/>
      <c r="G36" s="103"/>
      <c r="H36" s="136">
        <f t="shared" si="0"/>
        <v>539.55000000000007</v>
      </c>
      <c r="I36" s="136">
        <f>'Tabela de Preços'!H76/4</f>
        <v>490.5</v>
      </c>
      <c r="J36" s="136">
        <f>'Tabela de Preços'!I76/4</f>
        <v>461.07</v>
      </c>
      <c r="K36" s="136">
        <f>'Tabela de Preços'!J76/4</f>
        <v>431.64</v>
      </c>
      <c r="L36" s="136">
        <f>'Tabela de Preços'!K76/4</f>
        <v>402.21000000000004</v>
      </c>
      <c r="M36" s="136">
        <f>'Tabela de Preços'!L76/4</f>
        <v>343.34999999999997</v>
      </c>
      <c r="N36" s="136" t="s">
        <v>37</v>
      </c>
      <c r="O36" s="103" t="s">
        <v>35</v>
      </c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1" ht="15.75" customHeight="1" x14ac:dyDescent="0.35">
      <c r="A37" s="155"/>
      <c r="B37" s="105" t="s">
        <v>83</v>
      </c>
      <c r="C37" s="103"/>
      <c r="D37" s="104" t="s">
        <v>84</v>
      </c>
      <c r="E37" s="104" t="s">
        <v>84</v>
      </c>
      <c r="F37" s="103"/>
      <c r="G37" s="103"/>
      <c r="H37" s="136">
        <f t="shared" si="0"/>
        <v>458.84300000000002</v>
      </c>
      <c r="I37" s="136">
        <f>'Tabela de Preços'!H77/4</f>
        <v>417.13</v>
      </c>
      <c r="J37" s="136">
        <f>'Tabela de Preços'!I77/4</f>
        <v>392.10219999999998</v>
      </c>
      <c r="K37" s="136">
        <f>'Tabela de Preços'!J77/4</f>
        <v>367.07440000000003</v>
      </c>
      <c r="L37" s="136">
        <f>'Tabela de Preços'!K77/4</f>
        <v>342.04660000000001</v>
      </c>
      <c r="M37" s="136">
        <f>'Tabela de Preços'!L77/4</f>
        <v>291.99099999999999</v>
      </c>
      <c r="N37" s="136" t="s">
        <v>37</v>
      </c>
      <c r="O37" s="103" t="s">
        <v>85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1" ht="15.75" customHeight="1" x14ac:dyDescent="0.35">
      <c r="A38" s="156"/>
      <c r="B38" s="105" t="s">
        <v>86</v>
      </c>
      <c r="C38" s="103"/>
      <c r="D38" s="103"/>
      <c r="E38" s="103"/>
      <c r="F38" s="103"/>
      <c r="G38" s="103"/>
      <c r="H38" s="136">
        <f t="shared" si="0"/>
        <v>107.25000000000001</v>
      </c>
      <c r="I38" s="136">
        <f>'Tabela de Preços'!H78/4</f>
        <v>97.5</v>
      </c>
      <c r="J38" s="136">
        <f>'Tabela de Preços'!I78/4</f>
        <v>91.649999999999991</v>
      </c>
      <c r="K38" s="136">
        <f>'Tabela de Preços'!J78/4</f>
        <v>85.8</v>
      </c>
      <c r="L38" s="136">
        <f>'Tabela de Preços'!K78/4</f>
        <v>79.95</v>
      </c>
      <c r="M38" s="136">
        <f>'Tabela de Preços'!L78/4</f>
        <v>68.25</v>
      </c>
      <c r="N38" s="136" t="s">
        <v>37</v>
      </c>
      <c r="O38" s="103" t="s">
        <v>35</v>
      </c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1" ht="16.5" customHeight="1" x14ac:dyDescent="0.35">
      <c r="A39" s="153" t="s">
        <v>87</v>
      </c>
      <c r="B39" s="106" t="s">
        <v>88</v>
      </c>
      <c r="C39" s="107"/>
      <c r="D39" s="108" t="s">
        <v>89</v>
      </c>
      <c r="E39" s="108" t="s">
        <v>90</v>
      </c>
      <c r="F39" s="107" t="s">
        <v>20</v>
      </c>
      <c r="G39" s="107"/>
      <c r="H39" s="137">
        <f t="shared" si="0"/>
        <v>98.751298860815083</v>
      </c>
      <c r="I39" s="137">
        <f>'Tabela de Preços'!H121/4</f>
        <v>89.773908055286427</v>
      </c>
      <c r="J39" s="137">
        <f>'Tabela de Preços'!I121/4</f>
        <v>87.080690813627825</v>
      </c>
      <c r="K39" s="137">
        <f>'Tabela de Preços'!J121/4</f>
        <v>84.387473571969238</v>
      </c>
      <c r="L39" s="137">
        <f>'Tabela de Preços'!K121/4</f>
        <v>79.00103908865205</v>
      </c>
      <c r="M39" s="137">
        <f>'Tabela de Preços'!L121/4</f>
        <v>73.614604605334875</v>
      </c>
      <c r="N39" s="137">
        <f>'Tabela de Preços'!M121/4</f>
        <v>62.841735638700492</v>
      </c>
      <c r="O39" s="107" t="s">
        <v>17</v>
      </c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1" ht="14.5" x14ac:dyDescent="0.35">
      <c r="A40" s="153"/>
      <c r="B40" s="106" t="s">
        <v>91</v>
      </c>
      <c r="C40" s="107"/>
      <c r="D40" s="107"/>
      <c r="E40" s="107"/>
      <c r="F40" s="107"/>
      <c r="G40" s="107"/>
      <c r="H40" s="137">
        <f t="shared" si="0"/>
        <v>113.575</v>
      </c>
      <c r="I40" s="137">
        <f>'Tabela de Preços'!H122/4</f>
        <v>103.25</v>
      </c>
      <c r="J40" s="137">
        <f>'Tabela de Preços'!I122/4</f>
        <v>100.1525</v>
      </c>
      <c r="K40" s="137">
        <f>'Tabela de Preços'!J122/4</f>
        <v>97.055000000000007</v>
      </c>
      <c r="L40" s="137">
        <f>'Tabela de Preços'!K122/4</f>
        <v>90.86</v>
      </c>
      <c r="M40" s="137">
        <f>'Tabela de Preços'!L122/4</f>
        <v>82.6</v>
      </c>
      <c r="N40" s="137">
        <f>'Tabela de Preços'!M122/4</f>
        <v>72.275000000000006</v>
      </c>
      <c r="O40" s="107" t="s">
        <v>17</v>
      </c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1" ht="16.5" customHeight="1" x14ac:dyDescent="0.35">
      <c r="A41" s="153"/>
      <c r="B41" s="106" t="s">
        <v>92</v>
      </c>
      <c r="C41" s="107"/>
      <c r="D41" s="109" t="s">
        <v>93</v>
      </c>
      <c r="E41" s="108" t="s">
        <v>93</v>
      </c>
      <c r="F41" s="107" t="s">
        <v>20</v>
      </c>
      <c r="G41" s="107"/>
      <c r="H41" s="137">
        <f t="shared" si="0"/>
        <v>113.44261500000006</v>
      </c>
      <c r="I41" s="137">
        <f>'Tabela de Preços'!H123/4</f>
        <v>103.12965000000004</v>
      </c>
      <c r="J41" s="137">
        <f>'Tabela de Preços'!I123/4</f>
        <v>100.03576050000004</v>
      </c>
      <c r="K41" s="137">
        <f>'Tabela de Preços'!J123/4</f>
        <v>96.941871000000035</v>
      </c>
      <c r="L41" s="137">
        <f>'Tabela de Preços'!K123/4</f>
        <v>90.754092000000043</v>
      </c>
      <c r="M41" s="137">
        <f>'Tabela de Preços'!L123/4</f>
        <v>84.566313000000036</v>
      </c>
      <c r="N41" s="137">
        <f>'Tabela de Preços'!M123/4</f>
        <v>72.190755000000024</v>
      </c>
      <c r="O41" s="107" t="s">
        <v>17</v>
      </c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1" ht="16.5" customHeight="1" x14ac:dyDescent="0.35">
      <c r="A42" s="153"/>
      <c r="B42" s="106" t="s">
        <v>94</v>
      </c>
      <c r="C42" s="107"/>
      <c r="D42" s="108" t="s">
        <v>95</v>
      </c>
      <c r="E42" s="108" t="s">
        <v>96</v>
      </c>
      <c r="F42" s="107"/>
      <c r="G42" s="107"/>
      <c r="H42" s="137">
        <f t="shared" si="0"/>
        <v>66.288855312646561</v>
      </c>
      <c r="I42" s="137">
        <f>'Tabela de Preços'!H124/4</f>
        <v>60.262595738769598</v>
      </c>
      <c r="J42" s="137">
        <f>'Tabela de Preços'!I124/4</f>
        <v>58.454717866606508</v>
      </c>
      <c r="K42" s="137">
        <f>'Tabela de Preços'!J124/4</f>
        <v>56.646839994443418</v>
      </c>
      <c r="L42" s="137">
        <f>'Tabela de Preços'!K124/4</f>
        <v>53.031084250117246</v>
      </c>
      <c r="M42" s="137">
        <f>'Tabela de Preços'!L124/4</f>
        <v>49.415328505791074</v>
      </c>
      <c r="N42" s="137">
        <f>'Tabela de Preços'!M124/4</f>
        <v>42.183817017138715</v>
      </c>
      <c r="O42" s="107" t="s">
        <v>17</v>
      </c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1" ht="14.5" x14ac:dyDescent="0.35">
      <c r="A43" s="153"/>
      <c r="B43" s="106" t="s">
        <v>97</v>
      </c>
      <c r="C43" s="107"/>
      <c r="D43" s="107"/>
      <c r="E43" s="107"/>
      <c r="F43" s="107"/>
      <c r="G43" s="107"/>
      <c r="H43" s="137">
        <f t="shared" si="0"/>
        <v>75.835743609965562</v>
      </c>
      <c r="I43" s="137">
        <f>'Tabela de Preços'!H125/4</f>
        <v>68.941585099968691</v>
      </c>
      <c r="J43" s="137">
        <f>'Tabela de Preços'!I125/4</f>
        <v>66.873337546969623</v>
      </c>
      <c r="K43" s="137">
        <f>'Tabela de Preços'!J125/4</f>
        <v>64.805089993970569</v>
      </c>
      <c r="L43" s="137">
        <f>'Tabela de Preços'!K125/4</f>
        <v>60.668594887972446</v>
      </c>
      <c r="M43" s="137">
        <f>'Tabela de Preços'!L125/4</f>
        <v>56.532099781974331</v>
      </c>
      <c r="N43" s="137">
        <f>'Tabela de Preços'!M125/4</f>
        <v>48.259109569978079</v>
      </c>
      <c r="O43" s="107" t="s">
        <v>17</v>
      </c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1" ht="16.5" customHeight="1" x14ac:dyDescent="0.35">
      <c r="A44" s="153"/>
      <c r="B44" s="106" t="s">
        <v>98</v>
      </c>
      <c r="C44" s="107"/>
      <c r="D44" s="108" t="s">
        <v>99</v>
      </c>
      <c r="E44" s="108" t="s">
        <v>99</v>
      </c>
      <c r="F44" s="107" t="s">
        <v>20</v>
      </c>
      <c r="G44" s="107"/>
      <c r="H44" s="137">
        <f t="shared" si="0"/>
        <v>81.292505692052188</v>
      </c>
      <c r="I44" s="137">
        <f>'Tabela de Preços'!H126/4</f>
        <v>73.902277901865617</v>
      </c>
      <c r="J44" s="137">
        <f>'Tabela de Preços'!I126/4</f>
        <v>71.685209564809639</v>
      </c>
      <c r="K44" s="137">
        <f>'Tabela de Preços'!J126/4</f>
        <v>69.468141227753677</v>
      </c>
      <c r="L44" s="137">
        <f>'Tabela de Preços'!K126/4</f>
        <v>65.034004553641736</v>
      </c>
      <c r="M44" s="137">
        <v>60.6</v>
      </c>
      <c r="N44" s="137">
        <f>'Tabela de Preços'!M126/4</f>
        <v>51.73159453130593</v>
      </c>
      <c r="O44" s="107" t="s">
        <v>17</v>
      </c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</row>
    <row r="45" spans="1:61" ht="14.5" x14ac:dyDescent="0.35">
      <c r="A45" s="153"/>
      <c r="B45" s="106" t="s">
        <v>100</v>
      </c>
      <c r="C45" s="107"/>
      <c r="D45" s="107"/>
      <c r="E45" s="107"/>
      <c r="F45" s="107" t="s">
        <v>20</v>
      </c>
      <c r="G45" s="107"/>
      <c r="H45" s="137">
        <f t="shared" si="0"/>
        <v>60.560188804146257</v>
      </c>
      <c r="I45" s="137">
        <f>'Tabela de Preços'!H128/4</f>
        <v>55.054717094678409</v>
      </c>
      <c r="J45" s="137">
        <f>'Tabela de Preços'!I128/4</f>
        <v>53.403075581838053</v>
      </c>
      <c r="K45" s="137">
        <f>'Tabela de Preços'!J128/4</f>
        <v>51.751434068997703</v>
      </c>
      <c r="L45" s="137">
        <f>'Tabela de Preços'!K128/4</f>
        <v>48.448151043316997</v>
      </c>
      <c r="M45" s="137">
        <f>'Tabela de Preços'!L128/4</f>
        <v>45.144868017636298</v>
      </c>
      <c r="N45" s="137">
        <f>'Tabela de Preços'!M128/4</f>
        <v>38.538301966274886</v>
      </c>
      <c r="O45" s="107" t="s">
        <v>17</v>
      </c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</row>
    <row r="46" spans="1:61" ht="14.5" x14ac:dyDescent="0.35">
      <c r="A46" s="153"/>
      <c r="B46" s="106" t="s">
        <v>101</v>
      </c>
      <c r="C46" s="107"/>
      <c r="D46" s="107"/>
      <c r="E46" s="107"/>
      <c r="F46" s="107"/>
      <c r="G46" s="107"/>
      <c r="H46" s="137">
        <f t="shared" si="0"/>
        <v>600.8805000000001</v>
      </c>
      <c r="I46" s="137">
        <f>'Tabela de Preços'!H131/4</f>
        <v>546.255</v>
      </c>
      <c r="J46" s="137">
        <f>'Tabela de Preços'!I131/4</f>
        <v>529.86734999999999</v>
      </c>
      <c r="K46" s="137">
        <f>'Tabela de Preços'!J131/4</f>
        <v>513.47969999999998</v>
      </c>
      <c r="L46" s="137">
        <f>'Tabela de Preços'!K131/4</f>
        <v>480.70440000000002</v>
      </c>
      <c r="M46" s="137">
        <f>'Tabela de Preços'!L131/4</f>
        <v>447.92910000000001</v>
      </c>
      <c r="N46" s="137">
        <f>'Tabela de Preços'!M131/4</f>
        <v>382.37849999999997</v>
      </c>
      <c r="O46" s="107" t="s">
        <v>17</v>
      </c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</row>
    <row r="47" spans="1:61" ht="14.5" x14ac:dyDescent="0.35">
      <c r="A47" s="153"/>
      <c r="B47" s="106" t="s">
        <v>102</v>
      </c>
      <c r="C47" s="107"/>
      <c r="D47" s="107"/>
      <c r="E47" s="107"/>
      <c r="F47" s="107" t="s">
        <v>20</v>
      </c>
      <c r="G47" s="107"/>
      <c r="H47" s="137">
        <f t="shared" si="0"/>
        <v>88.728860407372139</v>
      </c>
      <c r="I47" s="137">
        <f>'Tabela de Preços'!H132/4</f>
        <v>80.662600370338296</v>
      </c>
      <c r="J47" s="137">
        <f>'Tabela de Preços'!I132/4</f>
        <v>78.242722359228139</v>
      </c>
      <c r="K47" s="137">
        <f>'Tabela de Preços'!J132/4</f>
        <v>75.822844348117997</v>
      </c>
      <c r="L47" s="137">
        <f>'Tabela de Preços'!K132/4</f>
        <v>70.983088325897697</v>
      </c>
      <c r="M47" s="137">
        <f>'Tabela de Preços'!L132/4</f>
        <v>66.143332303677411</v>
      </c>
      <c r="N47" s="137">
        <f>'Tabela de Preços'!M132/4</f>
        <v>56.463820259236805</v>
      </c>
      <c r="O47" s="107" t="s">
        <v>17</v>
      </c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</row>
    <row r="48" spans="1:61" ht="16.5" customHeight="1" x14ac:dyDescent="0.35">
      <c r="A48" s="153"/>
      <c r="B48" s="106" t="s">
        <v>103</v>
      </c>
      <c r="C48" s="107"/>
      <c r="D48" s="108" t="s">
        <v>104</v>
      </c>
      <c r="E48" s="108" t="s">
        <v>105</v>
      </c>
      <c r="F48" s="107" t="s">
        <v>20</v>
      </c>
      <c r="G48" s="107"/>
      <c r="H48" s="137">
        <f>I48*1.1</f>
        <v>95.112231659701067</v>
      </c>
      <c r="I48" s="137">
        <f>'Tabela de Preços'!H133/4</f>
        <v>86.465665145182783</v>
      </c>
      <c r="J48" s="137">
        <f>'Tabela de Preços'!I133/4</f>
        <v>83.871695190827296</v>
      </c>
      <c r="K48" s="137">
        <f>'Tabela de Preços'!J133/4</f>
        <v>81.277725236471809</v>
      </c>
      <c r="L48" s="137">
        <f>'Tabela de Preços'!K133/4</f>
        <v>76.08978532776085</v>
      </c>
      <c r="M48" s="137">
        <f>'Tabela de Preços'!L133/4</f>
        <v>70.901845419049891</v>
      </c>
      <c r="N48" s="137">
        <f>'Tabela de Preços'!M133/4</f>
        <v>60.525965601627945</v>
      </c>
      <c r="O48" s="107" t="s">
        <v>17</v>
      </c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</row>
    <row r="49" spans="1:61" ht="14.5" x14ac:dyDescent="0.35">
      <c r="A49" s="153"/>
      <c r="B49" s="106" t="s">
        <v>106</v>
      </c>
      <c r="C49" s="107"/>
      <c r="D49" s="107"/>
      <c r="E49" s="107"/>
      <c r="F49" s="107" t="s">
        <v>20</v>
      </c>
      <c r="G49" s="107"/>
      <c r="H49" s="137">
        <f t="shared" si="0"/>
        <v>63.195375398056406</v>
      </c>
      <c r="I49" s="137">
        <f>'Tabela de Preços'!H134/4</f>
        <v>57.450341270960365</v>
      </c>
      <c r="J49" s="137">
        <f>'Tabela de Preços'!I134/4</f>
        <v>55.726831032831555</v>
      </c>
      <c r="K49" s="137">
        <f>'Tabela de Preços'!J134/4</f>
        <v>54.003320794702738</v>
      </c>
      <c r="L49" s="137">
        <f>'Tabela de Preços'!K134/4</f>
        <v>50.556300318445125</v>
      </c>
      <c r="M49" s="137">
        <f>'Tabela de Preços'!L134/4</f>
        <v>47.109279842187505</v>
      </c>
      <c r="N49" s="137">
        <f>'Tabela de Preços'!M134/4</f>
        <v>40.21523888967225</v>
      </c>
      <c r="O49" s="107" t="s">
        <v>17</v>
      </c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</row>
    <row r="50" spans="1:61" ht="14.5" x14ac:dyDescent="0.35">
      <c r="A50" s="153"/>
      <c r="B50" s="106" t="s">
        <v>107</v>
      </c>
      <c r="C50" s="107"/>
      <c r="D50" s="107"/>
      <c r="E50" s="107"/>
      <c r="F50" s="107"/>
      <c r="G50" s="107"/>
      <c r="H50" s="137">
        <f t="shared" si="0"/>
        <v>76.79324341994085</v>
      </c>
      <c r="I50" s="137">
        <f>'Tabela de Preços'!H135/4</f>
        <v>69.81203947267349</v>
      </c>
      <c r="J50" s="137">
        <f>'Tabela de Preços'!I135/4</f>
        <v>67.717678288493289</v>
      </c>
      <c r="K50" s="137">
        <f>'Tabela de Preços'!J135/4</f>
        <v>65.623317104313074</v>
      </c>
      <c r="L50" s="137">
        <f>'Tabela de Preços'!K135/4</f>
        <v>61.434594735952672</v>
      </c>
      <c r="M50" s="137">
        <f>'Tabela de Preços'!L135/4</f>
        <v>57.245872367592263</v>
      </c>
      <c r="N50" s="137">
        <f>'Tabela de Preços'!M135/4</f>
        <v>48.868427630871437</v>
      </c>
      <c r="O50" s="107" t="s">
        <v>17</v>
      </c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</row>
    <row r="51" spans="1:61" ht="14.5" x14ac:dyDescent="0.35">
      <c r="A51" s="153"/>
      <c r="B51" s="106" t="s">
        <v>108</v>
      </c>
      <c r="C51" s="107"/>
      <c r="D51" s="107"/>
      <c r="E51" s="107"/>
      <c r="F51" s="107"/>
      <c r="G51" s="107"/>
      <c r="H51" s="137">
        <f t="shared" si="0"/>
        <v>60.560188804146257</v>
      </c>
      <c r="I51" s="137">
        <f>'Tabela de Preços'!H136/4</f>
        <v>55.054717094678409</v>
      </c>
      <c r="J51" s="137">
        <f>'Tabela de Preços'!I136/4</f>
        <v>53.403075581838053</v>
      </c>
      <c r="K51" s="137">
        <f>'Tabela de Preços'!J136/4</f>
        <v>51.751434068997703</v>
      </c>
      <c r="L51" s="137">
        <f>'Tabela de Preços'!K136/4</f>
        <v>48.448151043316997</v>
      </c>
      <c r="M51" s="137">
        <f>'Tabela de Preços'!L136/4</f>
        <v>45.144868017636298</v>
      </c>
      <c r="N51" s="137">
        <f>'Tabela de Preços'!M136/4</f>
        <v>38.538301966274886</v>
      </c>
      <c r="O51" s="107" t="s">
        <v>17</v>
      </c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</row>
    <row r="52" spans="1:61" ht="14.5" x14ac:dyDescent="0.35">
      <c r="A52" s="153"/>
      <c r="B52" s="106" t="s">
        <v>109</v>
      </c>
      <c r="C52" s="107"/>
      <c r="D52" s="107"/>
      <c r="E52" s="107"/>
      <c r="F52" s="107"/>
      <c r="G52" s="107"/>
      <c r="H52" s="137">
        <f t="shared" si="0"/>
        <v>100.66085436364853</v>
      </c>
      <c r="I52" s="137">
        <f>'Tabela de Preços'!H137/4</f>
        <v>91.509867603316835</v>
      </c>
      <c r="J52" s="137">
        <f>'Tabela de Preços'!I137/4</f>
        <v>88.764571575217332</v>
      </c>
      <c r="K52" s="137">
        <f>'Tabela de Preços'!J137/4</f>
        <v>86.019275547117815</v>
      </c>
      <c r="L52" s="137">
        <f>'Tabela de Preços'!K137/4</f>
        <v>80.528683490918809</v>
      </c>
      <c r="M52" s="137">
        <f>'Tabela de Preços'!L137/4</f>
        <v>75.038091434719817</v>
      </c>
      <c r="N52" s="137">
        <f>'Tabela de Preços'!M137/4</f>
        <v>64.056907322321777</v>
      </c>
      <c r="O52" s="107" t="s">
        <v>17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</row>
    <row r="53" spans="1:61" ht="15.75" customHeight="1" x14ac:dyDescent="0.35">
      <c r="A53" s="153"/>
      <c r="B53" s="106" t="s">
        <v>110</v>
      </c>
      <c r="C53" s="107"/>
      <c r="D53" s="107"/>
      <c r="E53" s="107"/>
      <c r="F53" s="107"/>
      <c r="G53" s="107"/>
      <c r="H53" s="137">
        <f t="shared" si="0"/>
        <v>107.87897416435892</v>
      </c>
      <c r="I53" s="137">
        <f>'Tabela de Preços'!H140/4</f>
        <v>98.071794694871741</v>
      </c>
      <c r="J53" s="137">
        <f>'Tabela de Preços'!I140/4</f>
        <v>95.129640854025581</v>
      </c>
      <c r="K53" s="137">
        <f>'Tabela de Preços'!J140/4</f>
        <v>92.187487013179435</v>
      </c>
      <c r="L53" s="137">
        <f>'Tabela de Preços'!K140/4</f>
        <v>86.303179331487129</v>
      </c>
      <c r="M53" s="137">
        <f>'Tabela de Preços'!L140/4</f>
        <v>80.418871649794838</v>
      </c>
      <c r="N53" s="137">
        <f>'Tabela de Preços'!M140/4</f>
        <v>68.650256286410212</v>
      </c>
      <c r="O53" s="107" t="s">
        <v>17</v>
      </c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</row>
    <row r="54" spans="1:61" ht="15.75" customHeight="1" x14ac:dyDescent="0.35">
      <c r="A54" s="153"/>
      <c r="B54" s="106" t="s">
        <v>111</v>
      </c>
      <c r="C54" s="107"/>
      <c r="D54" s="107"/>
      <c r="E54" s="107"/>
      <c r="F54" s="107"/>
      <c r="G54" s="107"/>
      <c r="H54" s="137">
        <f t="shared" si="0"/>
        <v>83.235133701008479</v>
      </c>
      <c r="I54" s="137">
        <f>'Tabela de Preços'!H142/4</f>
        <v>75.668303364553154</v>
      </c>
      <c r="J54" s="137">
        <f>'Tabela de Preços'!I142/4</f>
        <v>73.39825426361655</v>
      </c>
      <c r="K54" s="137">
        <f>'Tabela de Preços'!J142/4</f>
        <v>71.128205162679961</v>
      </c>
      <c r="L54" s="137">
        <f>'Tabela de Preços'!K142/4</f>
        <v>66.588106960806769</v>
      </c>
      <c r="M54" s="137">
        <f>'Tabela de Preços'!L142/4</f>
        <v>62.048008758933591</v>
      </c>
      <c r="N54" s="137">
        <f>'Tabela de Preços'!M142/4</f>
        <v>52.967812355187206</v>
      </c>
      <c r="O54" s="107" t="s">
        <v>17</v>
      </c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</row>
    <row r="55" spans="1:61" ht="15.75" customHeight="1" x14ac:dyDescent="0.35">
      <c r="A55" s="153"/>
      <c r="B55" s="106" t="s">
        <v>112</v>
      </c>
      <c r="C55" s="107"/>
      <c r="D55" s="107"/>
      <c r="E55" s="107"/>
      <c r="F55" s="107"/>
      <c r="G55" s="107"/>
      <c r="H55" s="137"/>
      <c r="I55" s="137" t="s">
        <v>37</v>
      </c>
      <c r="J55" s="137" t="s">
        <v>37</v>
      </c>
      <c r="K55" s="137">
        <f>K63/4.5</f>
        <v>28.833333333333332</v>
      </c>
      <c r="L55" s="137">
        <f t="shared" ref="L55:N55" si="2">L63/4.5</f>
        <v>26.986666666666665</v>
      </c>
      <c r="M55" s="137">
        <f t="shared" si="2"/>
        <v>24.533333333333335</v>
      </c>
      <c r="N55" s="137">
        <f t="shared" si="2"/>
        <v>21.466666666666665</v>
      </c>
      <c r="O55" s="107" t="s">
        <v>17</v>
      </c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</row>
    <row r="56" spans="1:61" ht="15.75" customHeight="1" x14ac:dyDescent="0.35">
      <c r="A56" s="153"/>
      <c r="B56" s="106" t="s">
        <v>113</v>
      </c>
      <c r="C56" s="107"/>
      <c r="D56" s="107"/>
      <c r="E56" s="107"/>
      <c r="F56" s="107"/>
      <c r="G56" s="107"/>
      <c r="H56" s="137">
        <f>I56*1.1</f>
        <v>73.595500000000001</v>
      </c>
      <c r="I56" s="137">
        <f>267.62/4</f>
        <v>66.905000000000001</v>
      </c>
      <c r="J56" s="137">
        <f>259.59/4</f>
        <v>64.897499999999994</v>
      </c>
      <c r="K56" s="137">
        <f>251.56/4</f>
        <v>62.89</v>
      </c>
      <c r="L56" s="137">
        <f>235.5/4</f>
        <v>58.875</v>
      </c>
      <c r="M56" s="137">
        <f>219.45/4</f>
        <v>54.862499999999997</v>
      </c>
      <c r="N56" s="137">
        <f>187.34/4</f>
        <v>46.835000000000001</v>
      </c>
      <c r="O56" s="107" t="s">
        <v>17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</row>
    <row r="57" spans="1:61" ht="15.75" customHeight="1" x14ac:dyDescent="0.35">
      <c r="A57" s="153"/>
      <c r="B57" s="110" t="s">
        <v>114</v>
      </c>
      <c r="C57" s="107"/>
      <c r="D57" s="108" t="s">
        <v>115</v>
      </c>
      <c r="E57" s="108" t="s">
        <v>115</v>
      </c>
      <c r="F57" s="107"/>
      <c r="G57" s="107"/>
      <c r="H57" s="137">
        <f t="shared" si="0"/>
        <v>104.50000000000001</v>
      </c>
      <c r="I57" s="137">
        <f>'Tabela de Preços'!H143/4</f>
        <v>95</v>
      </c>
      <c r="J57" s="137">
        <f>'Tabela de Preços'!I143/4</f>
        <v>92.149999999999991</v>
      </c>
      <c r="K57" s="137">
        <f>'Tabela de Preços'!J143/4</f>
        <v>89.3</v>
      </c>
      <c r="L57" s="137">
        <f>'Tabela de Preços'!K143/4</f>
        <v>83.6</v>
      </c>
      <c r="M57" s="137">
        <f>'Tabela de Preços'!L143/4</f>
        <v>77.900000000000006</v>
      </c>
      <c r="N57" s="137">
        <f>'Tabela de Preços'!M143/4</f>
        <v>66.5</v>
      </c>
      <c r="O57" s="107" t="s">
        <v>17</v>
      </c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</row>
    <row r="58" spans="1:61" ht="15.75" customHeight="1" x14ac:dyDescent="0.35">
      <c r="A58" s="151" t="s">
        <v>116</v>
      </c>
      <c r="B58" s="111" t="s">
        <v>117</v>
      </c>
      <c r="C58" s="112"/>
      <c r="D58" s="112"/>
      <c r="E58" s="112"/>
      <c r="F58" s="112" t="s">
        <v>20</v>
      </c>
      <c r="G58" s="112"/>
      <c r="H58" s="138">
        <f t="shared" si="0"/>
        <v>269.5</v>
      </c>
      <c r="I58" s="138">
        <f>'Tabela de Preços'!H162/4</f>
        <v>245</v>
      </c>
      <c r="J58" s="138">
        <f>'Tabela de Preços'!I162/4</f>
        <v>230.29999999999998</v>
      </c>
      <c r="K58" s="138">
        <f>'Tabela de Preços'!J162/4</f>
        <v>215.6</v>
      </c>
      <c r="L58" s="138">
        <f>'Tabela de Preços'!K162/4</f>
        <v>200.9</v>
      </c>
      <c r="M58" s="138">
        <f>'Tabela de Preços'!L162/4</f>
        <v>171.5</v>
      </c>
      <c r="N58" s="138" t="s">
        <v>37</v>
      </c>
      <c r="O58" s="112" t="s">
        <v>17</v>
      </c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</row>
    <row r="59" spans="1:61" ht="15.75" customHeight="1" x14ac:dyDescent="0.35">
      <c r="A59" s="152"/>
      <c r="B59" s="111" t="s">
        <v>118</v>
      </c>
      <c r="C59" s="112"/>
      <c r="D59" s="112"/>
      <c r="E59" s="112"/>
      <c r="F59" s="112" t="s">
        <v>20</v>
      </c>
      <c r="G59" s="112"/>
      <c r="H59" s="138">
        <f t="shared" si="0"/>
        <v>272.25</v>
      </c>
      <c r="I59" s="138">
        <f>'Tabela de Preços'!H163/4</f>
        <v>247.5</v>
      </c>
      <c r="J59" s="138">
        <f>'Tabela de Preços'!I163/4</f>
        <v>232.64999999999998</v>
      </c>
      <c r="K59" s="138">
        <f>'Tabela de Preços'!J163/4</f>
        <v>217.8</v>
      </c>
      <c r="L59" s="138">
        <f>'Tabela de Preços'!K163/4</f>
        <v>202.95000000000002</v>
      </c>
      <c r="M59" s="138">
        <f>'Tabela de Preços'!L163/4</f>
        <v>173.25</v>
      </c>
      <c r="N59" s="138" t="s">
        <v>37</v>
      </c>
      <c r="O59" s="112" t="s">
        <v>17</v>
      </c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</row>
    <row r="60" spans="1:61" ht="14.5" x14ac:dyDescent="0.35">
      <c r="A60" s="157" t="s">
        <v>119</v>
      </c>
      <c r="B60" s="145" t="s">
        <v>120</v>
      </c>
      <c r="C60" s="146" t="s">
        <v>17</v>
      </c>
      <c r="D60" s="147">
        <v>0</v>
      </c>
      <c r="E60" s="147">
        <v>61.747771428571426</v>
      </c>
      <c r="F60" s="147">
        <v>59.89464798079883</v>
      </c>
      <c r="G60" s="147">
        <v>58.042236187578247</v>
      </c>
      <c r="H60" s="148">
        <v>0</v>
      </c>
      <c r="I60" s="148">
        <v>61.747771428571426</v>
      </c>
      <c r="J60" s="148">
        <v>59.89464798079883</v>
      </c>
      <c r="K60" s="148">
        <v>58.042236187578247</v>
      </c>
      <c r="L60" s="148">
        <v>54.337412601137089</v>
      </c>
      <c r="M60" s="148">
        <v>50.632589014695931</v>
      </c>
      <c r="N60" s="148">
        <v>43.222941841813601</v>
      </c>
      <c r="O60" s="148" t="s">
        <v>17</v>
      </c>
    </row>
    <row r="61" spans="1:61" ht="14.5" x14ac:dyDescent="0.35">
      <c r="A61" s="15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</row>
    <row r="62" spans="1:61" x14ac:dyDescent="0.35">
      <c r="B62" s="144" t="s">
        <v>121</v>
      </c>
      <c r="H62" s="136">
        <f>2354.5/4.5</f>
        <v>523.22222222222217</v>
      </c>
      <c r="I62" s="136">
        <f>2283/4.5</f>
        <v>507.33333333333331</v>
      </c>
      <c r="J62" s="136">
        <f>2213.26/4.5</f>
        <v>491.83555555555563</v>
      </c>
      <c r="K62" s="136">
        <f>2071/4.5</f>
        <v>460.22222222222223</v>
      </c>
      <c r="L62" s="136">
        <f>1883/4.5</f>
        <v>418.44444444444446</v>
      </c>
      <c r="M62" s="136">
        <f>1648/4.5</f>
        <v>366.22222222222223</v>
      </c>
    </row>
    <row r="63" spans="1:61" x14ac:dyDescent="0.35">
      <c r="I63" t="s">
        <v>37</v>
      </c>
      <c r="J63" t="s">
        <v>37</v>
      </c>
      <c r="K63">
        <v>129.75</v>
      </c>
      <c r="L63">
        <v>121.44</v>
      </c>
      <c r="M63">
        <v>110.4</v>
      </c>
      <c r="N63">
        <v>96.6</v>
      </c>
    </row>
    <row r="64" spans="1:61" x14ac:dyDescent="0.35">
      <c r="I64">
        <v>749</v>
      </c>
      <c r="J64">
        <v>726.53</v>
      </c>
      <c r="K64">
        <v>704.06</v>
      </c>
      <c r="L64">
        <v>659.12</v>
      </c>
      <c r="M64">
        <v>599.20000000000005</v>
      </c>
      <c r="N64">
        <v>524.29999999999995</v>
      </c>
    </row>
    <row r="70" spans="12:13" x14ac:dyDescent="0.35">
      <c r="L70" s="150"/>
      <c r="M70" s="150"/>
    </row>
    <row r="71" spans="12:13" x14ac:dyDescent="0.35">
      <c r="L71" s="150"/>
    </row>
  </sheetData>
  <autoFilter ref="A1:O64" xr:uid="{C0AD371F-CA3A-4143-9B33-3DFAC7CB1B18}"/>
  <mergeCells count="5">
    <mergeCell ref="A58:A59"/>
    <mergeCell ref="A39:A57"/>
    <mergeCell ref="A12:A38"/>
    <mergeCell ref="A60:A61"/>
    <mergeCell ref="A2:A11"/>
  </mergeCells>
  <pageMargins left="0.511811024" right="0.511811024" top="0.78740157499999996" bottom="0.78740157499999996" header="0.31496062000000002" footer="0.31496062000000002"/>
  <pageSetup paperSize="11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F6CF-90FC-B94C-80A1-FD586034011D}">
  <dimension ref="A1:BI195"/>
  <sheetViews>
    <sheetView workbookViewId="0">
      <pane xSplit="2" ySplit="1" topLeftCell="H57" activePane="bottomRight" state="frozen"/>
      <selection pane="topRight"/>
      <selection pane="bottomLeft"/>
      <selection pane="bottomRight" activeCell="H4" sqref="H4"/>
    </sheetView>
  </sheetViews>
  <sheetFormatPr defaultColWidth="14.453125" defaultRowHeight="18.5" x14ac:dyDescent="0.35"/>
  <cols>
    <col min="1" max="1" width="16.54296875" style="89" customWidth="1"/>
    <col min="2" max="2" width="87.36328125" bestFit="1" customWidth="1"/>
    <col min="3" max="3" width="12.36328125" hidden="1" customWidth="1"/>
    <col min="4" max="4" width="12.08984375" hidden="1" customWidth="1"/>
    <col min="5" max="5" width="10.36328125" hidden="1" customWidth="1"/>
    <col min="6" max="6" width="14.6328125" hidden="1" customWidth="1"/>
    <col min="7" max="7" width="17.36328125" hidden="1" customWidth="1"/>
    <col min="8" max="9" width="16.6328125" customWidth="1"/>
    <col min="10" max="10" width="17.90625" customWidth="1"/>
    <col min="11" max="11" width="18.36328125" customWidth="1"/>
    <col min="12" max="12" width="15" customWidth="1"/>
    <col min="13" max="13" width="18.90625" customWidth="1"/>
    <col min="14" max="14" width="8.6328125" customWidth="1"/>
    <col min="15" max="15" width="25.453125" customWidth="1"/>
    <col min="16" max="27" width="8.6328125" customWidth="1"/>
  </cols>
  <sheetData>
    <row r="1" spans="1:61" s="50" customFormat="1" ht="58.5" customHeight="1" x14ac:dyDescent="0.35">
      <c r="A1" s="75" t="s">
        <v>122</v>
      </c>
      <c r="B1" s="75" t="s">
        <v>123</v>
      </c>
      <c r="C1" s="86" t="s">
        <v>2</v>
      </c>
      <c r="D1" s="86" t="s">
        <v>3</v>
      </c>
      <c r="E1" s="86" t="s">
        <v>4</v>
      </c>
      <c r="F1" s="86" t="s">
        <v>5</v>
      </c>
      <c r="G1" s="84" t="s">
        <v>6</v>
      </c>
      <c r="H1" s="1" t="s">
        <v>124</v>
      </c>
      <c r="I1" s="87" t="s">
        <v>125</v>
      </c>
      <c r="J1" s="1" t="s">
        <v>126</v>
      </c>
      <c r="K1" s="1" t="s">
        <v>127</v>
      </c>
      <c r="L1" s="1" t="s">
        <v>128</v>
      </c>
      <c r="M1" s="88" t="s">
        <v>129</v>
      </c>
      <c r="N1" s="76" t="s">
        <v>130</v>
      </c>
      <c r="O1" s="85" t="s">
        <v>14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</row>
    <row r="2" spans="1:61" ht="15.75" customHeight="1" x14ac:dyDescent="0.35">
      <c r="A2" s="178" t="s">
        <v>131</v>
      </c>
      <c r="B2" s="24" t="s">
        <v>132</v>
      </c>
      <c r="C2" s="25"/>
      <c r="D2" s="25"/>
      <c r="E2" s="25"/>
      <c r="F2" s="25"/>
      <c r="G2" s="25"/>
      <c r="H2" s="26">
        <v>246.7882956678734</v>
      </c>
      <c r="I2" s="55">
        <v>239.38464679783718</v>
      </c>
      <c r="J2" s="26">
        <v>231.98099792780098</v>
      </c>
      <c r="K2" s="26">
        <v>217.1737001877286</v>
      </c>
      <c r="L2" s="26">
        <v>202.36640244765621</v>
      </c>
      <c r="M2" s="26">
        <v>172.75180696751136</v>
      </c>
      <c r="N2" s="27">
        <v>0.05</v>
      </c>
      <c r="O2" s="25" t="s">
        <v>17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</row>
    <row r="3" spans="1:61" ht="15.75" customHeight="1" x14ac:dyDescent="0.35">
      <c r="A3" s="159"/>
      <c r="B3" s="24" t="s">
        <v>16</v>
      </c>
      <c r="C3" s="25"/>
      <c r="D3" s="25"/>
      <c r="E3" s="25"/>
      <c r="F3" s="25"/>
      <c r="G3" s="25"/>
      <c r="H3" s="26">
        <v>345.17134307991648</v>
      </c>
      <c r="I3" s="55">
        <v>334.81620278751899</v>
      </c>
      <c r="J3" s="26">
        <v>324.4610624951215</v>
      </c>
      <c r="K3" s="26">
        <v>303.75078191032651</v>
      </c>
      <c r="L3" s="26">
        <v>283.04050132553152</v>
      </c>
      <c r="M3" s="26">
        <v>241.61994015594152</v>
      </c>
      <c r="N3" s="27">
        <v>0.05</v>
      </c>
      <c r="O3" s="25" t="s">
        <v>17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</row>
    <row r="4" spans="1:61" ht="15.75" customHeight="1" x14ac:dyDescent="0.35">
      <c r="A4" s="159"/>
      <c r="B4" s="28" t="s">
        <v>18</v>
      </c>
      <c r="C4" s="25"/>
      <c r="D4" s="25"/>
      <c r="E4" s="25"/>
      <c r="F4" s="25"/>
      <c r="G4" s="25"/>
      <c r="H4" s="26">
        <v>267.26045796428224</v>
      </c>
      <c r="I4" s="55">
        <v>259.24264422535379</v>
      </c>
      <c r="J4" s="26">
        <v>251.22483048642528</v>
      </c>
      <c r="K4" s="26">
        <v>235.18920300856837</v>
      </c>
      <c r="L4" s="26">
        <v>219.15357553071146</v>
      </c>
      <c r="M4" s="26">
        <v>187.08232057499757</v>
      </c>
      <c r="N4" s="27">
        <v>0.05</v>
      </c>
      <c r="O4" s="25" t="s">
        <v>17</v>
      </c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</row>
    <row r="5" spans="1:61" ht="15.75" customHeight="1" x14ac:dyDescent="0.35">
      <c r="A5" s="159"/>
      <c r="B5" s="24" t="s">
        <v>133</v>
      </c>
      <c r="C5" s="25"/>
      <c r="D5" s="25"/>
      <c r="E5" s="25"/>
      <c r="F5" s="25"/>
      <c r="G5" s="25"/>
      <c r="H5" s="26">
        <v>327.80293485295806</v>
      </c>
      <c r="I5" s="55">
        <v>317.96884680736929</v>
      </c>
      <c r="J5" s="26">
        <v>308.13475876178057</v>
      </c>
      <c r="K5" s="26">
        <v>288.46658267060309</v>
      </c>
      <c r="L5" s="26">
        <v>268.7984065794256</v>
      </c>
      <c r="M5" s="26">
        <v>229.46205439707063</v>
      </c>
      <c r="N5" s="27">
        <v>0.05</v>
      </c>
      <c r="O5" s="25" t="s">
        <v>17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</row>
    <row r="6" spans="1:61" ht="15.75" customHeight="1" x14ac:dyDescent="0.35">
      <c r="A6" s="159"/>
      <c r="B6" s="24" t="s">
        <v>19</v>
      </c>
      <c r="C6" s="25"/>
      <c r="D6" s="25"/>
      <c r="E6" s="25"/>
      <c r="F6" s="25" t="s">
        <v>20</v>
      </c>
      <c r="G6" s="25"/>
      <c r="H6" s="26">
        <v>117.47740714532473</v>
      </c>
      <c r="I6" s="55">
        <v>113.95308493096499</v>
      </c>
      <c r="J6" s="26">
        <v>110.42876271660525</v>
      </c>
      <c r="K6" s="26">
        <v>103.38011828788576</v>
      </c>
      <c r="L6" s="26">
        <v>96.331473859166294</v>
      </c>
      <c r="M6" s="26">
        <v>82.234185001727312</v>
      </c>
      <c r="N6" s="27">
        <v>0.05</v>
      </c>
      <c r="O6" s="25" t="s">
        <v>17</v>
      </c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</row>
    <row r="7" spans="1:61" ht="15.75" customHeight="1" x14ac:dyDescent="0.35">
      <c r="A7" s="159"/>
      <c r="B7" s="24" t="s">
        <v>134</v>
      </c>
      <c r="C7" s="25"/>
      <c r="D7" s="25"/>
      <c r="E7" s="25"/>
      <c r="F7" s="25"/>
      <c r="G7" s="25"/>
      <c r="H7" s="26">
        <v>285.54054622888606</v>
      </c>
      <c r="I7" s="55">
        <v>276.97432984201947</v>
      </c>
      <c r="J7" s="26">
        <v>268.40811345515289</v>
      </c>
      <c r="K7" s="26">
        <v>251.27568068141974</v>
      </c>
      <c r="L7" s="26">
        <v>234.14324790768657</v>
      </c>
      <c r="M7" s="26">
        <v>199.87838236022023</v>
      </c>
      <c r="N7" s="27">
        <v>0.05</v>
      </c>
      <c r="O7" s="25" t="s">
        <v>17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</row>
    <row r="8" spans="1:61" ht="15.75" customHeight="1" x14ac:dyDescent="0.35">
      <c r="A8" s="159"/>
      <c r="B8" s="24" t="s">
        <v>135</v>
      </c>
      <c r="C8" s="25"/>
      <c r="D8" s="25"/>
      <c r="E8" s="25"/>
      <c r="F8" s="25"/>
      <c r="G8" s="25"/>
      <c r="H8" s="26">
        <v>260.01163018879487</v>
      </c>
      <c r="I8" s="55">
        <v>252.211281283131</v>
      </c>
      <c r="J8" s="26">
        <v>244.41093237746716</v>
      </c>
      <c r="K8" s="26">
        <v>228.81023456613948</v>
      </c>
      <c r="L8" s="26">
        <v>213.20953675481181</v>
      </c>
      <c r="M8" s="26">
        <v>182.0081411321564</v>
      </c>
      <c r="N8" s="27">
        <v>0.05</v>
      </c>
      <c r="O8" s="25" t="s">
        <v>17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</row>
    <row r="9" spans="1:61" ht="15.75" customHeight="1" x14ac:dyDescent="0.35">
      <c r="A9" s="159"/>
      <c r="B9" s="24" t="s">
        <v>21</v>
      </c>
      <c r="C9" s="25"/>
      <c r="D9" s="100" t="s">
        <v>22</v>
      </c>
      <c r="E9" s="100" t="s">
        <v>22</v>
      </c>
      <c r="F9" s="25" t="s">
        <v>20</v>
      </c>
      <c r="G9" s="25"/>
      <c r="H9" s="26">
        <v>315.8261250465556</v>
      </c>
      <c r="I9" s="55">
        <v>306.35134129515893</v>
      </c>
      <c r="J9" s="26">
        <v>296.87655754376226</v>
      </c>
      <c r="K9" s="26">
        <v>277.92699004096892</v>
      </c>
      <c r="L9" s="26">
        <v>258.97742253817563</v>
      </c>
      <c r="M9" s="26">
        <v>221.07828753258892</v>
      </c>
      <c r="N9" s="27">
        <v>0.05</v>
      </c>
      <c r="O9" s="25" t="s">
        <v>17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</row>
    <row r="10" spans="1:61" ht="15.75" customHeight="1" x14ac:dyDescent="0.35">
      <c r="A10" s="159"/>
      <c r="B10" s="24" t="s">
        <v>136</v>
      </c>
      <c r="C10" s="25"/>
      <c r="D10" s="25"/>
      <c r="E10" s="25"/>
      <c r="F10" s="25"/>
      <c r="G10" s="25"/>
      <c r="H10" s="26">
        <v>248.16420434668262</v>
      </c>
      <c r="I10" s="55">
        <v>240.71927821628213</v>
      </c>
      <c r="J10" s="26">
        <v>233.27435208588165</v>
      </c>
      <c r="K10" s="26">
        <v>218.38449982508072</v>
      </c>
      <c r="L10" s="26">
        <v>203.49464756427977</v>
      </c>
      <c r="M10" s="26">
        <v>173.71494304267782</v>
      </c>
      <c r="N10" s="27">
        <v>0.05</v>
      </c>
      <c r="O10" s="25" t="s">
        <v>17</v>
      </c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</row>
    <row r="11" spans="1:61" ht="15.75" customHeight="1" x14ac:dyDescent="0.35">
      <c r="A11" s="159"/>
      <c r="B11" s="24" t="s">
        <v>23</v>
      </c>
      <c r="C11" s="25"/>
      <c r="D11" s="25"/>
      <c r="E11" s="25"/>
      <c r="F11" s="25" t="s">
        <v>20</v>
      </c>
      <c r="G11" s="25"/>
      <c r="H11" s="26">
        <v>293.94686904807577</v>
      </c>
      <c r="I11" s="55">
        <v>285.1284629766335</v>
      </c>
      <c r="J11" s="26">
        <v>276.31005690519123</v>
      </c>
      <c r="K11" s="26">
        <v>258.67324476230669</v>
      </c>
      <c r="L11" s="26">
        <v>241.03643261942216</v>
      </c>
      <c r="M11" s="26">
        <v>205.76280833365303</v>
      </c>
      <c r="N11" s="27">
        <v>0.05</v>
      </c>
      <c r="O11" s="25" t="s">
        <v>17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</row>
    <row r="12" spans="1:61" ht="15.75" customHeight="1" x14ac:dyDescent="0.35">
      <c r="A12" s="159"/>
      <c r="B12" s="24" t="s">
        <v>24</v>
      </c>
      <c r="C12" s="25"/>
      <c r="D12" s="25"/>
      <c r="E12" s="25"/>
      <c r="F12" s="25" t="s">
        <v>20</v>
      </c>
      <c r="G12" s="25"/>
      <c r="H12" s="26">
        <v>251.87298714134809</v>
      </c>
      <c r="I12" s="55">
        <v>244.31679752710764</v>
      </c>
      <c r="J12" s="26">
        <v>236.76060791286719</v>
      </c>
      <c r="K12" s="26">
        <v>221.64822868438631</v>
      </c>
      <c r="L12" s="26">
        <v>206.53584945590546</v>
      </c>
      <c r="M12" s="26">
        <v>176.31109099894365</v>
      </c>
      <c r="N12" s="27">
        <v>0.05</v>
      </c>
      <c r="O12" s="25" t="s">
        <v>17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</row>
    <row r="13" spans="1:61" ht="15.75" customHeight="1" x14ac:dyDescent="0.35">
      <c r="A13" s="159"/>
      <c r="B13" s="24" t="s">
        <v>137</v>
      </c>
      <c r="C13" s="25"/>
      <c r="D13" s="25"/>
      <c r="E13" s="25"/>
      <c r="F13" s="25"/>
      <c r="G13" s="25"/>
      <c r="H13" s="26">
        <v>225.8101420515832</v>
      </c>
      <c r="I13" s="55">
        <v>219.03583779003569</v>
      </c>
      <c r="J13" s="26">
        <v>212.2615335284882</v>
      </c>
      <c r="K13" s="26">
        <v>198.7129250053932</v>
      </c>
      <c r="L13" s="26">
        <v>185.16431648229823</v>
      </c>
      <c r="M13" s="26">
        <v>158.06709943610824</v>
      </c>
      <c r="N13" s="27">
        <v>0.05</v>
      </c>
      <c r="O13" s="25" t="s">
        <v>17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</row>
    <row r="14" spans="1:61" ht="15.75" customHeight="1" x14ac:dyDescent="0.35">
      <c r="A14" s="159"/>
      <c r="B14" s="28" t="s">
        <v>25</v>
      </c>
      <c r="C14" s="25"/>
      <c r="D14" s="100" t="s">
        <v>26</v>
      </c>
      <c r="E14" s="100" t="s">
        <v>26</v>
      </c>
      <c r="F14" s="25" t="s">
        <v>20</v>
      </c>
      <c r="G14" s="25"/>
      <c r="H14" s="26">
        <v>465.15191085862784</v>
      </c>
      <c r="I14" s="55">
        <v>451.19735353286899</v>
      </c>
      <c r="J14" s="26">
        <v>437.24279620711013</v>
      </c>
      <c r="K14" s="26">
        <v>409.33368155559248</v>
      </c>
      <c r="L14" s="26">
        <v>381.42456690407488</v>
      </c>
      <c r="M14" s="26">
        <v>325.60633760103946</v>
      </c>
      <c r="N14" s="27">
        <v>0.05</v>
      </c>
      <c r="O14" s="25" t="s">
        <v>17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</row>
    <row r="15" spans="1:61" ht="15.75" customHeight="1" x14ac:dyDescent="0.35">
      <c r="A15" s="159"/>
      <c r="B15" s="28" t="s">
        <v>138</v>
      </c>
      <c r="C15" s="25"/>
      <c r="D15" s="25"/>
      <c r="E15" s="25"/>
      <c r="F15" s="25"/>
      <c r="G15" s="25"/>
      <c r="H15" s="26">
        <v>297.6086278691696</v>
      </c>
      <c r="I15" s="55">
        <v>288.68036903309451</v>
      </c>
      <c r="J15" s="26">
        <v>279.75211019701942</v>
      </c>
      <c r="K15" s="26">
        <v>261.89559252486924</v>
      </c>
      <c r="L15" s="26">
        <v>244.0390748527191</v>
      </c>
      <c r="M15" s="26">
        <v>208.32603950841872</v>
      </c>
      <c r="N15" s="27">
        <v>0.05</v>
      </c>
      <c r="O15" s="25" t="s">
        <v>17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</row>
    <row r="16" spans="1:61" ht="15.75" customHeight="1" x14ac:dyDescent="0.35">
      <c r="A16" s="159"/>
      <c r="B16" s="28" t="s">
        <v>139</v>
      </c>
      <c r="C16" s="25"/>
      <c r="D16" s="25"/>
      <c r="E16" s="25"/>
      <c r="F16" s="25"/>
      <c r="G16" s="25"/>
      <c r="H16" s="26">
        <v>248.9876394042621</v>
      </c>
      <c r="I16" s="55">
        <v>241.51801022213422</v>
      </c>
      <c r="J16" s="26">
        <v>234.04838104000635</v>
      </c>
      <c r="K16" s="26">
        <v>219.10912267575065</v>
      </c>
      <c r="L16" s="26">
        <v>204.16986431149493</v>
      </c>
      <c r="M16" s="26">
        <v>174.29134758298346</v>
      </c>
      <c r="N16" s="27">
        <v>0.05</v>
      </c>
      <c r="O16" s="25" t="s">
        <v>17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</row>
    <row r="17" spans="1:61" ht="15.75" customHeight="1" x14ac:dyDescent="0.35">
      <c r="A17" s="159"/>
      <c r="B17" s="24" t="s">
        <v>140</v>
      </c>
      <c r="C17" s="25"/>
      <c r="D17" s="25"/>
      <c r="E17" s="25"/>
      <c r="F17" s="25"/>
      <c r="G17" s="25"/>
      <c r="H17" s="26">
        <v>223.99830030899693</v>
      </c>
      <c r="I17" s="55">
        <v>217.27835129972701</v>
      </c>
      <c r="J17" s="26">
        <v>210.55840229045711</v>
      </c>
      <c r="K17" s="26">
        <v>197.11850427191729</v>
      </c>
      <c r="L17" s="26">
        <v>183.6786062533775</v>
      </c>
      <c r="M17" s="26">
        <v>156.79881021629785</v>
      </c>
      <c r="N17" s="27">
        <v>0.05</v>
      </c>
      <c r="O17" s="25" t="s">
        <v>17</v>
      </c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</row>
    <row r="18" spans="1:61" ht="15.75" customHeight="1" x14ac:dyDescent="0.35">
      <c r="A18" s="159"/>
      <c r="B18" s="24" t="s">
        <v>141</v>
      </c>
      <c r="C18" s="25"/>
      <c r="D18" s="25"/>
      <c r="E18" s="25"/>
      <c r="F18" s="25"/>
      <c r="G18" s="25"/>
      <c r="H18" s="26">
        <v>237.75592761360005</v>
      </c>
      <c r="I18" s="55">
        <v>230.62324978519203</v>
      </c>
      <c r="J18" s="26">
        <v>223.49057195678404</v>
      </c>
      <c r="K18" s="26">
        <v>209.22521629996805</v>
      </c>
      <c r="L18" s="26">
        <v>194.95986064315207</v>
      </c>
      <c r="M18" s="26">
        <v>166.42914932952002</v>
      </c>
      <c r="N18" s="27">
        <v>0.05</v>
      </c>
      <c r="O18" s="25" t="s">
        <v>17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</row>
    <row r="19" spans="1:61" ht="15.75" customHeight="1" x14ac:dyDescent="0.35">
      <c r="A19" s="159"/>
      <c r="B19" s="24" t="s">
        <v>142</v>
      </c>
      <c r="C19" s="25"/>
      <c r="D19" s="25"/>
      <c r="E19" s="25"/>
      <c r="F19" s="25"/>
      <c r="G19" s="25"/>
      <c r="H19" s="26">
        <v>252.11178000000004</v>
      </c>
      <c r="I19" s="55">
        <v>244.54842660000003</v>
      </c>
      <c r="J19" s="26">
        <v>236.98507320000002</v>
      </c>
      <c r="K19" s="26">
        <v>221.85836640000002</v>
      </c>
      <c r="L19" s="26">
        <v>206.73165960000006</v>
      </c>
      <c r="M19" s="26">
        <v>176.47824600000001</v>
      </c>
      <c r="N19" s="27">
        <v>0.05</v>
      </c>
      <c r="O19" s="25" t="s">
        <v>17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</row>
    <row r="20" spans="1:61" ht="15.75" customHeight="1" x14ac:dyDescent="0.35">
      <c r="A20" s="159"/>
      <c r="B20" s="24" t="s">
        <v>143</v>
      </c>
      <c r="C20" s="25"/>
      <c r="D20" s="25"/>
      <c r="E20" s="25"/>
      <c r="F20" s="25"/>
      <c r="G20" s="25"/>
      <c r="H20" s="26">
        <v>210.29909953282566</v>
      </c>
      <c r="I20" s="55">
        <v>203.99012654684088</v>
      </c>
      <c r="J20" s="26">
        <v>197.6811535608561</v>
      </c>
      <c r="K20" s="26">
        <v>185.0632075888866</v>
      </c>
      <c r="L20" s="26">
        <v>172.44526161691707</v>
      </c>
      <c r="M20" s="26">
        <v>147.20936967297794</v>
      </c>
      <c r="N20" s="27">
        <v>0.05</v>
      </c>
      <c r="O20" s="25" t="s">
        <v>17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</row>
    <row r="21" spans="1:61" ht="15.75" customHeight="1" x14ac:dyDescent="0.35">
      <c r="A21" s="159"/>
      <c r="B21" s="24" t="s">
        <v>144</v>
      </c>
      <c r="C21" s="25"/>
      <c r="D21" s="25"/>
      <c r="E21" s="25"/>
      <c r="F21" s="25"/>
      <c r="G21" s="25"/>
      <c r="H21" s="26">
        <v>270.36054000000001</v>
      </c>
      <c r="I21" s="55">
        <v>262.24972380000003</v>
      </c>
      <c r="J21" s="26">
        <v>254.13890760000001</v>
      </c>
      <c r="K21" s="26">
        <v>237.91727520000001</v>
      </c>
      <c r="L21" s="26">
        <v>221.69564280000003</v>
      </c>
      <c r="M21" s="26">
        <v>189.25237799999999</v>
      </c>
      <c r="N21" s="27">
        <v>0.05</v>
      </c>
      <c r="O21" s="25" t="s">
        <v>17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</row>
    <row r="22" spans="1:61" ht="15.75" customHeight="1" x14ac:dyDescent="0.35">
      <c r="A22" s="159"/>
      <c r="B22" s="24" t="s">
        <v>27</v>
      </c>
      <c r="C22" s="25"/>
      <c r="D22" s="25"/>
      <c r="E22" s="25"/>
      <c r="F22" s="25" t="s">
        <v>20</v>
      </c>
      <c r="G22" s="25"/>
      <c r="H22" s="26">
        <v>248.37117236334379</v>
      </c>
      <c r="I22" s="55">
        <v>240.92003719244346</v>
      </c>
      <c r="J22" s="26">
        <v>233.46890202154316</v>
      </c>
      <c r="K22" s="26">
        <v>218.56663167974253</v>
      </c>
      <c r="L22" s="26">
        <v>203.66436133794193</v>
      </c>
      <c r="M22" s="26">
        <v>173.85982065434064</v>
      </c>
      <c r="N22" s="27">
        <v>0.05</v>
      </c>
      <c r="O22" s="25" t="s">
        <v>17</v>
      </c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</row>
    <row r="23" spans="1:61" ht="15.75" customHeight="1" x14ac:dyDescent="0.35">
      <c r="A23" s="159"/>
      <c r="B23" s="24" t="s">
        <v>145</v>
      </c>
      <c r="C23" s="25"/>
      <c r="D23" s="25"/>
      <c r="E23" s="25"/>
      <c r="F23" s="25"/>
      <c r="G23" s="25"/>
      <c r="H23" s="26">
        <v>250.13538000000003</v>
      </c>
      <c r="I23" s="55">
        <v>242.63131860000001</v>
      </c>
      <c r="J23" s="26">
        <v>235.1272572</v>
      </c>
      <c r="K23" s="26">
        <v>220.11913440000004</v>
      </c>
      <c r="L23" s="26">
        <v>205.11101160000004</v>
      </c>
      <c r="M23" s="26">
        <v>175.09476600000002</v>
      </c>
      <c r="N23" s="27">
        <v>0.05</v>
      </c>
      <c r="O23" s="25" t="s">
        <v>17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</row>
    <row r="24" spans="1:61" ht="15.75" customHeight="1" x14ac:dyDescent="0.35">
      <c r="A24" s="159"/>
      <c r="B24" s="24" t="s">
        <v>146</v>
      </c>
      <c r="C24" s="25"/>
      <c r="D24" s="25"/>
      <c r="E24" s="25"/>
      <c r="F24" s="25"/>
      <c r="G24" s="25"/>
      <c r="H24" s="26">
        <v>289.64175931206881</v>
      </c>
      <c r="I24" s="55">
        <v>280.95250653270676</v>
      </c>
      <c r="J24" s="26">
        <v>272.26325375334466</v>
      </c>
      <c r="K24" s="26">
        <v>254.88474819462056</v>
      </c>
      <c r="L24" s="26">
        <v>237.50624263589646</v>
      </c>
      <c r="M24" s="26">
        <v>202.74923151844817</v>
      </c>
      <c r="N24" s="27">
        <v>0.05</v>
      </c>
      <c r="O24" s="25" t="s">
        <v>17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</row>
    <row r="25" spans="1:61" ht="15.75" customHeight="1" x14ac:dyDescent="0.35">
      <c r="A25" s="159"/>
      <c r="B25" s="24" t="s">
        <v>147</v>
      </c>
      <c r="C25" s="25"/>
      <c r="D25" s="25"/>
      <c r="E25" s="25"/>
      <c r="F25" s="25"/>
      <c r="G25" s="25"/>
      <c r="H25" s="26">
        <v>234.95004</v>
      </c>
      <c r="I25" s="55">
        <v>227.9015388</v>
      </c>
      <c r="J25" s="26">
        <v>220.85303759999999</v>
      </c>
      <c r="K25" s="26">
        <v>206.75603520000001</v>
      </c>
      <c r="L25" s="26">
        <v>192.65903280000001</v>
      </c>
      <c r="M25" s="26">
        <v>164.46502799999999</v>
      </c>
      <c r="N25" s="27">
        <v>0.05</v>
      </c>
      <c r="O25" s="25" t="s">
        <v>17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</row>
    <row r="26" spans="1:61" ht="15" customHeight="1" x14ac:dyDescent="0.35">
      <c r="A26" s="159"/>
      <c r="B26" s="24" t="s">
        <v>75</v>
      </c>
      <c r="C26" s="25"/>
      <c r="D26" s="93" t="s">
        <v>76</v>
      </c>
      <c r="E26" s="92" t="s">
        <v>76</v>
      </c>
      <c r="F26" s="25"/>
      <c r="G26" s="25"/>
      <c r="H26" s="26">
        <v>661.10580000000004</v>
      </c>
      <c r="I26" s="55">
        <v>641.27262600000006</v>
      </c>
      <c r="J26" s="26">
        <v>621.43945199999996</v>
      </c>
      <c r="K26" s="26">
        <v>581.77310399999999</v>
      </c>
      <c r="L26" s="26">
        <v>542.10675600000013</v>
      </c>
      <c r="M26" s="26">
        <v>462.77406000000002</v>
      </c>
      <c r="N26" s="27">
        <v>0.05</v>
      </c>
      <c r="O26" s="25" t="s">
        <v>17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</row>
    <row r="27" spans="1:61" ht="15.75" customHeight="1" x14ac:dyDescent="0.35">
      <c r="A27" s="179" t="s">
        <v>148</v>
      </c>
      <c r="B27" s="29" t="s">
        <v>149</v>
      </c>
      <c r="C27" s="30"/>
      <c r="D27" s="30"/>
      <c r="E27" s="30"/>
      <c r="F27" s="30"/>
      <c r="G27" s="30"/>
      <c r="H27" s="31">
        <v>25.759080000000004</v>
      </c>
      <c r="I27" s="56">
        <v>24.986307600000004</v>
      </c>
      <c r="J27" s="31">
        <v>24.213535200000003</v>
      </c>
      <c r="K27" s="31">
        <v>22.667990400000004</v>
      </c>
      <c r="L27" s="31">
        <v>21.122445600000006</v>
      </c>
      <c r="M27" s="31">
        <v>18.031356000000002</v>
      </c>
      <c r="N27" s="32">
        <v>0.05</v>
      </c>
      <c r="O27" s="30" t="s">
        <v>17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</row>
    <row r="28" spans="1:61" ht="15.75" customHeight="1" x14ac:dyDescent="0.35">
      <c r="A28" s="180"/>
      <c r="B28" s="29" t="s">
        <v>150</v>
      </c>
      <c r="C28" s="30"/>
      <c r="D28" s="30"/>
      <c r="E28" s="30"/>
      <c r="F28" s="30"/>
      <c r="G28" s="30"/>
      <c r="H28" s="31">
        <v>26.132400000000008</v>
      </c>
      <c r="I28" s="56">
        <v>25.348428000000006</v>
      </c>
      <c r="J28" s="31">
        <v>24.564456000000007</v>
      </c>
      <c r="K28" s="31">
        <v>22.996512000000006</v>
      </c>
      <c r="L28" s="31">
        <v>21.428568000000009</v>
      </c>
      <c r="M28" s="31">
        <v>18.292680000000004</v>
      </c>
      <c r="N28" s="32">
        <v>0.05</v>
      </c>
      <c r="O28" s="30" t="s">
        <v>17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</row>
    <row r="29" spans="1:61" ht="15.75" customHeight="1" x14ac:dyDescent="0.35">
      <c r="A29" s="180"/>
      <c r="B29" s="29" t="s">
        <v>151</v>
      </c>
      <c r="C29" s="30"/>
      <c r="D29" s="30"/>
      <c r="E29" s="30"/>
      <c r="F29" s="30"/>
      <c r="G29" s="30"/>
      <c r="H29" s="31">
        <v>24.091986600000002</v>
      </c>
      <c r="I29" s="56">
        <v>23.369227002000002</v>
      </c>
      <c r="J29" s="31">
        <v>22.646467403999999</v>
      </c>
      <c r="K29" s="31">
        <v>21.200948208000003</v>
      </c>
      <c r="L29" s="31">
        <v>19.755429012000004</v>
      </c>
      <c r="M29" s="31">
        <v>16.864390620000002</v>
      </c>
      <c r="N29" s="32">
        <v>0.05</v>
      </c>
      <c r="O29" s="30" t="s">
        <v>17</v>
      </c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</row>
    <row r="30" spans="1:61" ht="15.75" customHeight="1" x14ac:dyDescent="0.35">
      <c r="A30" s="180"/>
      <c r="B30" s="29" t="s">
        <v>152</v>
      </c>
      <c r="C30" s="30"/>
      <c r="D30" s="30"/>
      <c r="E30" s="30"/>
      <c r="F30" s="30"/>
      <c r="G30" s="30"/>
      <c r="H30" s="31">
        <v>40.368738600000007</v>
      </c>
      <c r="I30" s="56">
        <v>39.157676442000003</v>
      </c>
      <c r="J30" s="31">
        <v>37.946614284000006</v>
      </c>
      <c r="K30" s="31">
        <v>35.524489968000005</v>
      </c>
      <c r="L30" s="31">
        <v>33.10236565200001</v>
      </c>
      <c r="M30" s="31">
        <v>28.258117020000004</v>
      </c>
      <c r="N30" s="32">
        <v>0.05</v>
      </c>
      <c r="O30" s="30" t="s">
        <v>17</v>
      </c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</row>
    <row r="31" spans="1:61" ht="15.75" customHeight="1" x14ac:dyDescent="0.35">
      <c r="A31" s="180"/>
      <c r="B31" s="29" t="s">
        <v>153</v>
      </c>
      <c r="C31" s="30"/>
      <c r="D31" s="30"/>
      <c r="E31" s="30"/>
      <c r="F31" s="30"/>
      <c r="G31" s="30"/>
      <c r="H31" s="31">
        <v>103.0508242716883</v>
      </c>
      <c r="I31" s="56">
        <v>99.959299543537654</v>
      </c>
      <c r="J31" s="31">
        <v>96.867774815386994</v>
      </c>
      <c r="K31" s="31">
        <v>90.684725359085704</v>
      </c>
      <c r="L31" s="31">
        <v>84.501675902784413</v>
      </c>
      <c r="M31" s="31">
        <v>72.135576990181804</v>
      </c>
      <c r="N31" s="32">
        <v>0.05</v>
      </c>
      <c r="O31" s="30" t="s">
        <v>17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</row>
    <row r="32" spans="1:61" ht="15.75" customHeight="1" x14ac:dyDescent="0.35">
      <c r="A32" s="180"/>
      <c r="B32" s="29" t="s">
        <v>154</v>
      </c>
      <c r="C32" s="30"/>
      <c r="D32" s="30"/>
      <c r="E32" s="30"/>
      <c r="F32" s="30"/>
      <c r="G32" s="30"/>
      <c r="H32" s="31">
        <v>123.97518000000001</v>
      </c>
      <c r="I32" s="56">
        <v>120.2559246</v>
      </c>
      <c r="J32" s="31">
        <v>116.53666920000001</v>
      </c>
      <c r="K32" s="31">
        <v>109.0981584</v>
      </c>
      <c r="L32" s="31">
        <v>101.65964760000001</v>
      </c>
      <c r="M32" s="31">
        <v>86.782626000000008</v>
      </c>
      <c r="N32" s="32">
        <v>0.05</v>
      </c>
      <c r="O32" s="30" t="s">
        <v>17</v>
      </c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</row>
    <row r="33" spans="1:61" ht="15.75" customHeight="1" x14ac:dyDescent="0.35">
      <c r="A33" s="180"/>
      <c r="B33" s="29" t="s">
        <v>155</v>
      </c>
      <c r="C33" s="30"/>
      <c r="D33" s="30"/>
      <c r="E33" s="30"/>
      <c r="F33" s="30"/>
      <c r="G33" s="30"/>
      <c r="H33" s="31">
        <v>103.71237365602052</v>
      </c>
      <c r="I33" s="56">
        <v>100.6010024463399</v>
      </c>
      <c r="J33" s="31">
        <v>97.489631236659278</v>
      </c>
      <c r="K33" s="31">
        <v>91.266888817298053</v>
      </c>
      <c r="L33" s="31">
        <v>85.044146397936828</v>
      </c>
      <c r="M33" s="31">
        <v>72.598661559214364</v>
      </c>
      <c r="N33" s="32">
        <v>0.05</v>
      </c>
      <c r="O33" s="30" t="s">
        <v>17</v>
      </c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</row>
    <row r="34" spans="1:61" ht="15.75" customHeight="1" x14ac:dyDescent="0.35">
      <c r="A34" s="180"/>
      <c r="B34" s="29" t="s">
        <v>156</v>
      </c>
      <c r="C34" s="30"/>
      <c r="D34" s="30"/>
      <c r="E34" s="30"/>
      <c r="F34" s="30"/>
      <c r="G34" s="30"/>
      <c r="H34" s="31">
        <v>196.65180000000001</v>
      </c>
      <c r="I34" s="56">
        <v>190.75224600000001</v>
      </c>
      <c r="J34" s="31">
        <v>184.85269199999999</v>
      </c>
      <c r="K34" s="31">
        <v>173.053584</v>
      </c>
      <c r="L34" s="31">
        <v>161.25447600000001</v>
      </c>
      <c r="M34" s="31">
        <v>137.65626</v>
      </c>
      <c r="N34" s="32">
        <v>0.05</v>
      </c>
      <c r="O34" s="30" t="s">
        <v>17</v>
      </c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</row>
    <row r="35" spans="1:61" ht="15.75" customHeight="1" x14ac:dyDescent="0.35">
      <c r="A35" s="180"/>
      <c r="B35" s="29" t="s">
        <v>157</v>
      </c>
      <c r="C35" s="30"/>
      <c r="D35" s="30"/>
      <c r="E35" s="30"/>
      <c r="F35" s="30"/>
      <c r="G35" s="30"/>
      <c r="H35" s="31">
        <v>96.807778538223744</v>
      </c>
      <c r="I35" s="56">
        <v>93.903545182077025</v>
      </c>
      <c r="J35" s="31">
        <v>90.99931182593032</v>
      </c>
      <c r="K35" s="31">
        <v>85.190845113636897</v>
      </c>
      <c r="L35" s="31">
        <v>79.382378401343473</v>
      </c>
      <c r="M35" s="31">
        <v>67.765444976756612</v>
      </c>
      <c r="N35" s="32">
        <v>0.05</v>
      </c>
      <c r="O35" s="30" t="s">
        <v>17</v>
      </c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</row>
    <row r="36" spans="1:61" ht="15.75" customHeight="1" x14ac:dyDescent="0.35">
      <c r="A36" s="180"/>
      <c r="B36" s="29" t="s">
        <v>158</v>
      </c>
      <c r="C36" s="30"/>
      <c r="D36" s="30"/>
      <c r="E36" s="30"/>
      <c r="F36" s="30"/>
      <c r="G36" s="30"/>
      <c r="H36" s="31">
        <v>93.386426459438965</v>
      </c>
      <c r="I36" s="56">
        <v>90.584833665655793</v>
      </c>
      <c r="J36" s="31">
        <v>87.783240871872621</v>
      </c>
      <c r="K36" s="31">
        <v>82.180055284306292</v>
      </c>
      <c r="L36" s="31">
        <v>76.576869696739962</v>
      </c>
      <c r="M36" s="31">
        <v>65.370498521607274</v>
      </c>
      <c r="N36" s="32">
        <v>0.05</v>
      </c>
      <c r="O36" s="30" t="s">
        <v>17</v>
      </c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1" ht="15.75" customHeight="1" x14ac:dyDescent="0.35">
      <c r="A37" s="180"/>
      <c r="B37" s="29" t="s">
        <v>159</v>
      </c>
      <c r="C37" s="30"/>
      <c r="D37" s="30"/>
      <c r="E37" s="30"/>
      <c r="F37" s="30"/>
      <c r="G37" s="30"/>
      <c r="H37" s="31">
        <v>102.3892211234802</v>
      </c>
      <c r="I37" s="56">
        <v>99.317544489775784</v>
      </c>
      <c r="J37" s="31">
        <v>96.245867856071385</v>
      </c>
      <c r="K37" s="31">
        <v>90.102514588662572</v>
      </c>
      <c r="L37" s="31">
        <v>83.959161321253774</v>
      </c>
      <c r="M37" s="31">
        <v>71.672454786436134</v>
      </c>
      <c r="N37" s="32">
        <v>0.05</v>
      </c>
      <c r="O37" s="30" t="s">
        <v>17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1" ht="15.75" customHeight="1" x14ac:dyDescent="0.35">
      <c r="A38" s="180"/>
      <c r="B38" s="29" t="s">
        <v>160</v>
      </c>
      <c r="C38" s="30"/>
      <c r="D38" s="30"/>
      <c r="E38" s="30"/>
      <c r="F38" s="30"/>
      <c r="G38" s="30"/>
      <c r="H38" s="31">
        <v>200.04462000000001</v>
      </c>
      <c r="I38" s="56">
        <v>194.04328140000001</v>
      </c>
      <c r="J38" s="31">
        <v>188.04194279999999</v>
      </c>
      <c r="K38" s="31">
        <v>176.03926560000002</v>
      </c>
      <c r="L38" s="31">
        <v>164.03658840000003</v>
      </c>
      <c r="M38" s="31">
        <v>140.03123399999998</v>
      </c>
      <c r="N38" s="32">
        <v>0.05</v>
      </c>
      <c r="O38" s="30" t="s">
        <v>17</v>
      </c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1" ht="15.75" customHeight="1" x14ac:dyDescent="0.35">
      <c r="A39" s="180"/>
      <c r="B39" s="29" t="s">
        <v>161</v>
      </c>
      <c r="C39" s="30"/>
      <c r="D39" s="30"/>
      <c r="E39" s="30"/>
      <c r="F39" s="30"/>
      <c r="G39" s="30"/>
      <c r="H39" s="31">
        <v>128.80304018405582</v>
      </c>
      <c r="I39" s="56">
        <v>124.93894897853414</v>
      </c>
      <c r="J39" s="31">
        <v>121.07485777301247</v>
      </c>
      <c r="K39" s="31">
        <v>113.34667536196912</v>
      </c>
      <c r="L39" s="31">
        <v>105.61849295092578</v>
      </c>
      <c r="M39" s="31">
        <v>90.162128128839072</v>
      </c>
      <c r="N39" s="32">
        <v>0.05</v>
      </c>
      <c r="O39" s="30" t="s">
        <v>17</v>
      </c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1" ht="15.75" customHeight="1" x14ac:dyDescent="0.35">
      <c r="A40" s="180"/>
      <c r="B40" s="29" t="s">
        <v>162</v>
      </c>
      <c r="C40" s="30"/>
      <c r="D40" s="30"/>
      <c r="E40" s="30"/>
      <c r="F40" s="30"/>
      <c r="G40" s="30"/>
      <c r="H40" s="31">
        <v>95.096762276656833</v>
      </c>
      <c r="I40" s="56">
        <v>92.243859408357125</v>
      </c>
      <c r="J40" s="31">
        <v>89.390956540057417</v>
      </c>
      <c r="K40" s="31">
        <v>83.685150803458015</v>
      </c>
      <c r="L40" s="31">
        <v>77.979345066858613</v>
      </c>
      <c r="M40" s="31">
        <v>66.567733593659781</v>
      </c>
      <c r="N40" s="32">
        <v>0.05</v>
      </c>
      <c r="O40" s="30" t="s">
        <v>17</v>
      </c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1" ht="15.75" customHeight="1" x14ac:dyDescent="0.35">
      <c r="A41" s="180"/>
      <c r="B41" s="29" t="s">
        <v>163</v>
      </c>
      <c r="C41" s="30"/>
      <c r="D41" s="30"/>
      <c r="E41" s="30"/>
      <c r="F41" s="30"/>
      <c r="G41" s="30"/>
      <c r="H41" s="31">
        <v>100.76353811343688</v>
      </c>
      <c r="I41" s="56">
        <v>97.740631970033775</v>
      </c>
      <c r="J41" s="31">
        <v>94.717725826630655</v>
      </c>
      <c r="K41" s="31">
        <v>88.671913539824459</v>
      </c>
      <c r="L41" s="31">
        <v>82.626101253018248</v>
      </c>
      <c r="M41" s="31">
        <v>70.534476679405813</v>
      </c>
      <c r="N41" s="32">
        <v>0.05</v>
      </c>
      <c r="O41" s="30" t="s">
        <v>17</v>
      </c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1" ht="15.75" customHeight="1" x14ac:dyDescent="0.35">
      <c r="A42" s="180"/>
      <c r="B42" s="29" t="s">
        <v>164</v>
      </c>
      <c r="C42" s="30"/>
      <c r="D42" s="30"/>
      <c r="E42" s="30"/>
      <c r="F42" s="30"/>
      <c r="G42" s="30"/>
      <c r="H42" s="31">
        <v>95.542735048165312</v>
      </c>
      <c r="I42" s="56">
        <v>92.676452996720357</v>
      </c>
      <c r="J42" s="31">
        <v>89.810170945275388</v>
      </c>
      <c r="K42" s="31">
        <v>84.077606842385478</v>
      </c>
      <c r="L42" s="31">
        <v>78.345042739495568</v>
      </c>
      <c r="M42" s="31">
        <v>66.87991453371572</v>
      </c>
      <c r="N42" s="32">
        <v>0</v>
      </c>
      <c r="O42" s="30" t="s">
        <v>165</v>
      </c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1" ht="15.75" customHeight="1" x14ac:dyDescent="0.35">
      <c r="A43" s="180"/>
      <c r="B43" s="29" t="s">
        <v>166</v>
      </c>
      <c r="C43" s="30"/>
      <c r="D43" s="30"/>
      <c r="E43" s="30"/>
      <c r="F43" s="30"/>
      <c r="G43" s="30"/>
      <c r="H43" s="31">
        <v>93.309352938049514</v>
      </c>
      <c r="I43" s="56">
        <v>90.510072349908029</v>
      </c>
      <c r="J43" s="31">
        <v>87.710791761766544</v>
      </c>
      <c r="K43" s="31">
        <v>82.112230585483573</v>
      </c>
      <c r="L43" s="31">
        <v>76.513669409200602</v>
      </c>
      <c r="M43" s="31">
        <v>65.316547056634661</v>
      </c>
      <c r="N43" s="32">
        <v>0.05</v>
      </c>
      <c r="O43" s="30" t="s">
        <v>17</v>
      </c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1" ht="15.75" customHeight="1" x14ac:dyDescent="0.35">
      <c r="A44" s="180"/>
      <c r="B44" s="29" t="s">
        <v>167</v>
      </c>
      <c r="C44" s="30"/>
      <c r="D44" s="30"/>
      <c r="E44" s="30"/>
      <c r="F44" s="30" t="s">
        <v>20</v>
      </c>
      <c r="G44" s="30"/>
      <c r="H44" s="31">
        <v>93.596932935046084</v>
      </c>
      <c r="I44" s="56">
        <v>90.789024946994701</v>
      </c>
      <c r="J44" s="31">
        <v>87.981116958943318</v>
      </c>
      <c r="K44" s="31">
        <v>82.365300982840552</v>
      </c>
      <c r="L44" s="31">
        <v>76.7494850067378</v>
      </c>
      <c r="M44" s="31">
        <v>65.517853054532253</v>
      </c>
      <c r="N44" s="32">
        <v>0.05</v>
      </c>
      <c r="O44" s="30" t="s">
        <v>17</v>
      </c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</row>
    <row r="45" spans="1:61" ht="15.75" customHeight="1" x14ac:dyDescent="0.35">
      <c r="A45" s="180"/>
      <c r="B45" s="29" t="s">
        <v>168</v>
      </c>
      <c r="C45" s="30"/>
      <c r="D45" s="30"/>
      <c r="E45" s="30"/>
      <c r="F45" s="30" t="s">
        <v>20</v>
      </c>
      <c r="G45" s="30"/>
      <c r="H45" s="31">
        <v>93.656495007630198</v>
      </c>
      <c r="I45" s="56">
        <v>90.84680015740129</v>
      </c>
      <c r="J45" s="31">
        <v>88.037105307172382</v>
      </c>
      <c r="K45" s="31">
        <v>82.41771560671458</v>
      </c>
      <c r="L45" s="31">
        <v>76.798325906256764</v>
      </c>
      <c r="M45" s="31">
        <v>65.559546505341132</v>
      </c>
      <c r="N45" s="32">
        <v>0.05</v>
      </c>
      <c r="O45" s="30" t="s">
        <v>17</v>
      </c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</row>
    <row r="46" spans="1:61" ht="15.75" customHeight="1" x14ac:dyDescent="0.35">
      <c r="A46" s="180"/>
      <c r="B46" s="29" t="s">
        <v>169</v>
      </c>
      <c r="C46" s="30"/>
      <c r="D46" s="30"/>
      <c r="E46" s="30"/>
      <c r="F46" s="30"/>
      <c r="G46" s="30"/>
      <c r="H46" s="31">
        <v>91.217012707228193</v>
      </c>
      <c r="I46" s="56">
        <v>88.480502326011347</v>
      </c>
      <c r="J46" s="31">
        <v>85.743991944794502</v>
      </c>
      <c r="K46" s="31">
        <v>80.27097118236081</v>
      </c>
      <c r="L46" s="31">
        <v>74.797950419927119</v>
      </c>
      <c r="M46" s="31">
        <v>63.851908895059729</v>
      </c>
      <c r="N46" s="32">
        <v>0.05</v>
      </c>
      <c r="O46" s="30" t="s">
        <v>17</v>
      </c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</row>
    <row r="47" spans="1:61" ht="15.75" customHeight="1" x14ac:dyDescent="0.35">
      <c r="A47" s="180"/>
      <c r="B47" s="29" t="s">
        <v>170</v>
      </c>
      <c r="C47" s="30"/>
      <c r="D47" s="30"/>
      <c r="E47" s="30"/>
      <c r="F47" s="30"/>
      <c r="G47" s="30"/>
      <c r="H47" s="31">
        <v>97.937350979754285</v>
      </c>
      <c r="I47" s="56">
        <v>94.999230450361651</v>
      </c>
      <c r="J47" s="31">
        <v>92.061109920969017</v>
      </c>
      <c r="K47" s="31">
        <v>86.184868862183777</v>
      </c>
      <c r="L47" s="31">
        <v>80.308627803398522</v>
      </c>
      <c r="M47" s="31">
        <v>68.556145685828</v>
      </c>
      <c r="N47" s="32">
        <v>0.05</v>
      </c>
      <c r="O47" s="30" t="s">
        <v>17</v>
      </c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</row>
    <row r="48" spans="1:61" ht="15.75" customHeight="1" x14ac:dyDescent="0.35">
      <c r="A48" s="180"/>
      <c r="B48" s="33" t="s">
        <v>171</v>
      </c>
      <c r="C48" s="30"/>
      <c r="D48" s="30" t="s">
        <v>172</v>
      </c>
      <c r="E48" s="30"/>
      <c r="F48" s="30" t="s">
        <v>20</v>
      </c>
      <c r="G48" s="30"/>
      <c r="H48" s="31">
        <v>73.058069066331186</v>
      </c>
      <c r="I48" s="31">
        <v>70.86632699434125</v>
      </c>
      <c r="J48" s="31">
        <v>68.674584922351315</v>
      </c>
      <c r="K48" s="31">
        <v>64.291100778371444</v>
      </c>
      <c r="L48" s="31">
        <v>59.90761663439158</v>
      </c>
      <c r="M48" s="31">
        <v>51.140648346431831</v>
      </c>
      <c r="N48" s="32">
        <v>0.05</v>
      </c>
      <c r="O48" s="30" t="s">
        <v>17</v>
      </c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</row>
    <row r="49" spans="1:61" ht="15" customHeight="1" x14ac:dyDescent="0.35">
      <c r="A49" s="180"/>
      <c r="B49" s="33" t="s">
        <v>173</v>
      </c>
      <c r="C49" s="30"/>
      <c r="D49" s="99" t="s">
        <v>174</v>
      </c>
      <c r="E49" s="99" t="s">
        <v>174</v>
      </c>
      <c r="F49" s="30"/>
      <c r="G49" s="30"/>
      <c r="H49" s="31">
        <v>38.087599680000004</v>
      </c>
      <c r="I49" s="56">
        <v>36.944971689600003</v>
      </c>
      <c r="J49" s="31">
        <v>35.802343699200001</v>
      </c>
      <c r="K49" s="31">
        <v>33.517087718400006</v>
      </c>
      <c r="L49" s="31">
        <v>31.231831737600004</v>
      </c>
      <c r="M49" s="31">
        <v>26.661319776000003</v>
      </c>
      <c r="N49" s="32">
        <v>0.05</v>
      </c>
      <c r="O49" s="30" t="s">
        <v>175</v>
      </c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</row>
    <row r="50" spans="1:61" ht="15.75" customHeight="1" x14ac:dyDescent="0.35">
      <c r="A50" s="181"/>
      <c r="B50" s="33" t="s">
        <v>176</v>
      </c>
      <c r="C50" s="30"/>
      <c r="D50" s="99" t="s">
        <v>174</v>
      </c>
      <c r="E50" s="99" t="s">
        <v>174</v>
      </c>
      <c r="F50" s="30"/>
      <c r="G50" s="30"/>
      <c r="H50" s="31">
        <v>47.952954000000027</v>
      </c>
      <c r="I50" s="56">
        <v>46.514365380000022</v>
      </c>
      <c r="J50" s="31">
        <v>45.075776760000025</v>
      </c>
      <c r="K50" s="31">
        <v>42.198599520000023</v>
      </c>
      <c r="L50" s="31">
        <v>39.321422280000021</v>
      </c>
      <c r="M50" s="31">
        <v>33.567067800000018</v>
      </c>
      <c r="N50" s="32">
        <v>0.05</v>
      </c>
      <c r="O50" s="30" t="s">
        <v>17</v>
      </c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</row>
    <row r="51" spans="1:61" ht="15.75" customHeight="1" x14ac:dyDescent="0.35">
      <c r="A51" s="182" t="s">
        <v>177</v>
      </c>
      <c r="B51" s="34" t="s">
        <v>178</v>
      </c>
      <c r="C51" s="35"/>
      <c r="D51" s="35"/>
      <c r="E51" s="35"/>
      <c r="F51" s="35"/>
      <c r="G51" s="35"/>
      <c r="H51" s="36">
        <v>622.28052000000002</v>
      </c>
      <c r="I51" s="57">
        <v>584.94368880000002</v>
      </c>
      <c r="J51" s="36">
        <v>547.60685760000001</v>
      </c>
      <c r="K51" s="36">
        <v>510.27002640000006</v>
      </c>
      <c r="L51" s="36">
        <v>435.59636399999999</v>
      </c>
      <c r="M51" s="36" t="s">
        <v>179</v>
      </c>
      <c r="N51" s="37">
        <v>0</v>
      </c>
      <c r="O51" s="35" t="s">
        <v>38</v>
      </c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</row>
    <row r="52" spans="1:61" ht="15.75" customHeight="1" x14ac:dyDescent="0.35">
      <c r="A52" s="183"/>
      <c r="B52" s="34" t="s">
        <v>39</v>
      </c>
      <c r="C52" s="35"/>
      <c r="D52" s="94" t="s">
        <v>40</v>
      </c>
      <c r="E52" s="94" t="s">
        <v>40</v>
      </c>
      <c r="F52" s="35"/>
      <c r="G52" s="35"/>
      <c r="H52" s="36">
        <v>329.73616867388512</v>
      </c>
      <c r="I52" s="57">
        <v>309.95199855345197</v>
      </c>
      <c r="J52" s="36">
        <v>290.16782843301888</v>
      </c>
      <c r="K52" s="36">
        <v>270.38365831258579</v>
      </c>
      <c r="L52" s="36">
        <v>230.81531807171956</v>
      </c>
      <c r="M52" s="36" t="s">
        <v>179</v>
      </c>
      <c r="N52" s="37">
        <v>0</v>
      </c>
      <c r="O52" s="35" t="s">
        <v>35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</row>
    <row r="53" spans="1:61" ht="15.75" customHeight="1" x14ac:dyDescent="0.35">
      <c r="A53" s="183"/>
      <c r="B53" s="34" t="s">
        <v>180</v>
      </c>
      <c r="C53" s="35"/>
      <c r="D53" s="35"/>
      <c r="E53" s="35"/>
      <c r="F53" s="35"/>
      <c r="G53" s="35"/>
      <c r="H53" s="36">
        <v>409</v>
      </c>
      <c r="I53" s="36">
        <v>396.73</v>
      </c>
      <c r="J53" s="36">
        <v>384.46</v>
      </c>
      <c r="K53" s="36">
        <v>359.92</v>
      </c>
      <c r="L53" s="36">
        <v>327.2</v>
      </c>
      <c r="M53" s="36" t="s">
        <v>179</v>
      </c>
      <c r="N53" s="37">
        <v>0</v>
      </c>
      <c r="O53" s="35" t="s">
        <v>35</v>
      </c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</row>
    <row r="54" spans="1:61" ht="15.75" customHeight="1" x14ac:dyDescent="0.35">
      <c r="A54" s="183"/>
      <c r="B54" s="38" t="s">
        <v>181</v>
      </c>
      <c r="C54" s="35"/>
      <c r="D54" s="35"/>
      <c r="E54" s="35"/>
      <c r="F54" s="35"/>
      <c r="G54" s="35"/>
      <c r="H54" s="36">
        <v>307.36318620753548</v>
      </c>
      <c r="I54" s="57">
        <v>288.92139503508332</v>
      </c>
      <c r="J54" s="36">
        <v>270.47960386263122</v>
      </c>
      <c r="K54" s="36">
        <v>252.03781269017912</v>
      </c>
      <c r="L54" s="36">
        <v>215.15423034527481</v>
      </c>
      <c r="M54" s="36" t="s">
        <v>179</v>
      </c>
      <c r="N54" s="37">
        <v>0</v>
      </c>
      <c r="O54" s="35" t="s">
        <v>182</v>
      </c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</row>
    <row r="55" spans="1:61" ht="15.75" customHeight="1" x14ac:dyDescent="0.35">
      <c r="A55" s="183"/>
      <c r="B55" s="38" t="s">
        <v>42</v>
      </c>
      <c r="C55" s="35"/>
      <c r="D55" s="35"/>
      <c r="E55" s="35"/>
      <c r="F55" s="35"/>
      <c r="G55" s="35"/>
      <c r="H55" s="36">
        <v>228.95404679806177</v>
      </c>
      <c r="I55" s="57">
        <v>215.21680399017805</v>
      </c>
      <c r="J55" s="36">
        <v>201.47956118229436</v>
      </c>
      <c r="K55" s="36">
        <v>187.74231837441067</v>
      </c>
      <c r="L55" s="36">
        <v>160.26783275864324</v>
      </c>
      <c r="M55" s="36" t="s">
        <v>179</v>
      </c>
      <c r="N55" s="37">
        <v>0</v>
      </c>
      <c r="O55" s="35" t="s">
        <v>43</v>
      </c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</row>
    <row r="56" spans="1:61" ht="15.75" customHeight="1" x14ac:dyDescent="0.35">
      <c r="A56" s="183"/>
      <c r="B56" s="38" t="s">
        <v>44</v>
      </c>
      <c r="C56" s="35"/>
      <c r="D56" s="94" t="s">
        <v>45</v>
      </c>
      <c r="E56" s="94" t="s">
        <v>45</v>
      </c>
      <c r="F56" s="35" t="s">
        <v>20</v>
      </c>
      <c r="G56" s="35"/>
      <c r="H56" s="36">
        <v>269.01000000000005</v>
      </c>
      <c r="I56" s="57">
        <v>252.86940000000004</v>
      </c>
      <c r="J56" s="36">
        <v>236.72880000000004</v>
      </c>
      <c r="K56" s="36">
        <v>220.58820000000006</v>
      </c>
      <c r="L56" s="36">
        <v>188.30700000000002</v>
      </c>
      <c r="M56" s="36" t="s">
        <v>179</v>
      </c>
      <c r="N56" s="37">
        <v>0</v>
      </c>
      <c r="O56" s="35" t="s">
        <v>43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</row>
    <row r="57" spans="1:61" ht="15.75" customHeight="1" x14ac:dyDescent="0.35">
      <c r="A57" s="183"/>
      <c r="B57" s="38" t="s">
        <v>46</v>
      </c>
      <c r="C57" s="35"/>
      <c r="D57" s="35"/>
      <c r="E57" s="35"/>
      <c r="F57" s="35" t="s">
        <v>20</v>
      </c>
      <c r="G57" s="35"/>
      <c r="H57" s="36">
        <v>262.29852782297047</v>
      </c>
      <c r="I57" s="57">
        <v>246.56061615359224</v>
      </c>
      <c r="J57" s="36">
        <v>230.82270448421403</v>
      </c>
      <c r="K57" s="36">
        <v>215.08479281483579</v>
      </c>
      <c r="L57" s="36">
        <v>183.60896947607932</v>
      </c>
      <c r="M57" s="36" t="s">
        <v>179</v>
      </c>
      <c r="N57" s="37">
        <v>0</v>
      </c>
      <c r="O57" s="35" t="s">
        <v>35</v>
      </c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</row>
    <row r="58" spans="1:61" ht="15.75" customHeight="1" x14ac:dyDescent="0.35">
      <c r="A58" s="183"/>
      <c r="B58" s="34" t="s">
        <v>183</v>
      </c>
      <c r="C58" s="35"/>
      <c r="D58" s="35"/>
      <c r="E58" s="35"/>
      <c r="F58" s="35" t="s">
        <v>20</v>
      </c>
      <c r="G58" s="35"/>
      <c r="H58" s="36">
        <v>224.18677591706884</v>
      </c>
      <c r="I58" s="57">
        <v>210.73556936204471</v>
      </c>
      <c r="J58" s="36">
        <v>197.28436280702059</v>
      </c>
      <c r="K58" s="36">
        <v>183.83315625199646</v>
      </c>
      <c r="L58" s="36">
        <v>156.93074314194817</v>
      </c>
      <c r="M58" s="36" t="s">
        <v>179</v>
      </c>
      <c r="N58" s="37">
        <v>0.05</v>
      </c>
      <c r="O58" s="35" t="s">
        <v>184</v>
      </c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</row>
    <row r="59" spans="1:61" ht="15.75" customHeight="1" x14ac:dyDescent="0.35">
      <c r="A59" s="183"/>
      <c r="B59" s="34" t="s">
        <v>47</v>
      </c>
      <c r="C59" s="35"/>
      <c r="D59" s="94" t="s">
        <v>48</v>
      </c>
      <c r="E59" s="94" t="s">
        <v>48</v>
      </c>
      <c r="F59" s="35" t="s">
        <v>20</v>
      </c>
      <c r="G59" s="35"/>
      <c r="H59" s="36">
        <v>386.38620000000009</v>
      </c>
      <c r="I59" s="57">
        <v>363.20302800000007</v>
      </c>
      <c r="J59" s="36">
        <v>340.01985600000006</v>
      </c>
      <c r="K59" s="36">
        <v>316.8366840000001</v>
      </c>
      <c r="L59" s="36">
        <v>270.47034000000002</v>
      </c>
      <c r="M59" s="36" t="s">
        <v>179</v>
      </c>
      <c r="N59" s="37">
        <v>0</v>
      </c>
      <c r="O59" s="35" t="s">
        <v>35</v>
      </c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</row>
    <row r="60" spans="1:61" ht="15.75" customHeight="1" x14ac:dyDescent="0.35">
      <c r="A60" s="183"/>
      <c r="B60" s="38" t="s">
        <v>49</v>
      </c>
      <c r="C60" s="35"/>
      <c r="D60" s="94" t="s">
        <v>50</v>
      </c>
      <c r="E60" s="94" t="s">
        <v>51</v>
      </c>
      <c r="F60" s="35" t="s">
        <v>20</v>
      </c>
      <c r="G60" s="35"/>
      <c r="H60" s="36">
        <v>264.27561849626051</v>
      </c>
      <c r="I60" s="57">
        <v>248.41908138648486</v>
      </c>
      <c r="J60" s="36">
        <v>232.56254427670925</v>
      </c>
      <c r="K60" s="36">
        <v>216.70600716693363</v>
      </c>
      <c r="L60" s="36">
        <v>184.99293294738234</v>
      </c>
      <c r="M60" s="36" t="s">
        <v>179</v>
      </c>
      <c r="N60" s="37">
        <v>0</v>
      </c>
      <c r="O60" s="35" t="s">
        <v>52</v>
      </c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</row>
    <row r="61" spans="1:61" ht="15.75" customHeight="1" x14ac:dyDescent="0.35">
      <c r="A61" s="183"/>
      <c r="B61" s="38" t="s">
        <v>53</v>
      </c>
      <c r="C61" s="35"/>
      <c r="D61" s="94" t="s">
        <v>54</v>
      </c>
      <c r="E61" s="94" t="s">
        <v>55</v>
      </c>
      <c r="F61" s="35" t="s">
        <v>20</v>
      </c>
      <c r="G61" s="35"/>
      <c r="H61" s="36">
        <v>349.87542916326993</v>
      </c>
      <c r="I61" s="57">
        <v>328.88290341347374</v>
      </c>
      <c r="J61" s="36">
        <v>307.89037766367755</v>
      </c>
      <c r="K61" s="36">
        <v>286.89785191388137</v>
      </c>
      <c r="L61" s="36">
        <v>244.91280041428894</v>
      </c>
      <c r="M61" s="36" t="s">
        <v>179</v>
      </c>
      <c r="N61" s="37">
        <v>0.05</v>
      </c>
      <c r="O61" s="35" t="s">
        <v>17</v>
      </c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</row>
    <row r="62" spans="1:61" ht="15.75" customHeight="1" x14ac:dyDescent="0.35">
      <c r="A62" s="183"/>
      <c r="B62" s="38" t="s">
        <v>185</v>
      </c>
      <c r="C62" s="35"/>
      <c r="D62" s="35"/>
      <c r="E62" s="35"/>
      <c r="F62" s="35"/>
      <c r="G62" s="35"/>
      <c r="H62" s="36">
        <v>2185.02</v>
      </c>
      <c r="I62" s="57">
        <v>2053.9187999999999</v>
      </c>
      <c r="J62" s="36">
        <v>1922.8176000000001</v>
      </c>
      <c r="K62" s="36">
        <v>1791.7164</v>
      </c>
      <c r="L62" s="36">
        <v>1529.5139999999999</v>
      </c>
      <c r="M62" s="36" t="s">
        <v>179</v>
      </c>
      <c r="N62" s="37">
        <v>0.05</v>
      </c>
      <c r="O62" s="35" t="s">
        <v>17</v>
      </c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</row>
    <row r="63" spans="1:61" ht="15.75" customHeight="1" x14ac:dyDescent="0.35">
      <c r="A63" s="183"/>
      <c r="B63" s="34" t="s">
        <v>57</v>
      </c>
      <c r="C63" s="35"/>
      <c r="D63" s="35"/>
      <c r="E63" s="35"/>
      <c r="F63" s="35" t="s">
        <v>20</v>
      </c>
      <c r="G63" s="35"/>
      <c r="H63" s="36">
        <v>369.32365595217516</v>
      </c>
      <c r="I63" s="57">
        <v>347.16423659504466</v>
      </c>
      <c r="J63" s="36">
        <v>325.00481723791415</v>
      </c>
      <c r="K63" s="36">
        <v>302.84539788078365</v>
      </c>
      <c r="L63" s="36">
        <v>258.52655916652259</v>
      </c>
      <c r="M63" s="36" t="s">
        <v>179</v>
      </c>
      <c r="N63" s="37">
        <v>0.05</v>
      </c>
      <c r="O63" s="35" t="s">
        <v>17</v>
      </c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</row>
    <row r="64" spans="1:61" ht="15.75" customHeight="1" x14ac:dyDescent="0.35">
      <c r="A64" s="183"/>
      <c r="B64" s="38" t="s">
        <v>186</v>
      </c>
      <c r="C64" s="35"/>
      <c r="D64" s="35"/>
      <c r="E64" s="35"/>
      <c r="F64" s="35"/>
      <c r="G64" s="35"/>
      <c r="H64" s="36">
        <v>465.45635034670391</v>
      </c>
      <c r="I64" s="57">
        <v>437.52896932590164</v>
      </c>
      <c r="J64" s="36">
        <v>409.60158830509943</v>
      </c>
      <c r="K64" s="36">
        <v>381.67420728429721</v>
      </c>
      <c r="L64" s="36">
        <v>325.81944524269272</v>
      </c>
      <c r="M64" s="36" t="s">
        <v>179</v>
      </c>
      <c r="N64" s="37">
        <v>0.05</v>
      </c>
      <c r="O64" s="35" t="s">
        <v>17</v>
      </c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</row>
    <row r="65" spans="1:61" ht="15.75" customHeight="1" x14ac:dyDescent="0.35">
      <c r="A65" s="183"/>
      <c r="B65" s="38" t="s">
        <v>59</v>
      </c>
      <c r="C65" s="35"/>
      <c r="D65" s="94" t="s">
        <v>60</v>
      </c>
      <c r="E65" s="94" t="s">
        <v>60</v>
      </c>
      <c r="F65" s="35" t="s">
        <v>61</v>
      </c>
      <c r="G65" s="35"/>
      <c r="H65" s="36">
        <v>315.45266753556632</v>
      </c>
      <c r="I65" s="57">
        <v>296.52550748343231</v>
      </c>
      <c r="J65" s="36">
        <v>277.59834743129835</v>
      </c>
      <c r="K65" s="36">
        <v>258.67118737916439</v>
      </c>
      <c r="L65" s="36">
        <v>220.81686727489642</v>
      </c>
      <c r="M65" s="36" t="s">
        <v>179</v>
      </c>
      <c r="N65" s="37">
        <v>0.05</v>
      </c>
      <c r="O65" s="35" t="s">
        <v>17</v>
      </c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</row>
    <row r="66" spans="1:61" ht="15.75" customHeight="1" x14ac:dyDescent="0.35">
      <c r="A66" s="183"/>
      <c r="B66" s="38" t="s">
        <v>62</v>
      </c>
      <c r="C66" s="35"/>
      <c r="D66" s="35"/>
      <c r="E66" s="35"/>
      <c r="F66" s="35" t="s">
        <v>20</v>
      </c>
      <c r="G66" s="35"/>
      <c r="H66" s="36">
        <v>344.28804564905732</v>
      </c>
      <c r="I66" s="57">
        <v>323.63076291011384</v>
      </c>
      <c r="J66" s="36">
        <v>302.97348017117042</v>
      </c>
      <c r="K66" s="36">
        <v>282.316197432227</v>
      </c>
      <c r="L66" s="36">
        <v>241.0016319543401</v>
      </c>
      <c r="M66" s="36" t="s">
        <v>179</v>
      </c>
      <c r="N66" s="37">
        <v>0.05</v>
      </c>
      <c r="O66" s="35" t="s">
        <v>63</v>
      </c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</row>
    <row r="67" spans="1:61" ht="15.75" customHeight="1" x14ac:dyDescent="0.35">
      <c r="A67" s="183"/>
      <c r="B67" s="38" t="s">
        <v>64</v>
      </c>
      <c r="C67" s="35"/>
      <c r="D67" s="94" t="s">
        <v>65</v>
      </c>
      <c r="E67" s="94" t="s">
        <v>66</v>
      </c>
      <c r="F67" s="35" t="s">
        <v>20</v>
      </c>
      <c r="G67" s="35"/>
      <c r="H67" s="36">
        <v>454.57200000000006</v>
      </c>
      <c r="I67" s="57">
        <v>427.29768000000001</v>
      </c>
      <c r="J67" s="36">
        <v>400.02336000000008</v>
      </c>
      <c r="K67" s="36">
        <v>372.74904000000009</v>
      </c>
      <c r="L67" s="36">
        <v>318.2004</v>
      </c>
      <c r="M67" s="36" t="s">
        <v>179</v>
      </c>
      <c r="N67" s="37">
        <v>0.05</v>
      </c>
      <c r="O67" s="35" t="s">
        <v>17</v>
      </c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</row>
    <row r="68" spans="1:61" ht="15.75" customHeight="1" x14ac:dyDescent="0.35">
      <c r="A68" s="183"/>
      <c r="B68" s="38" t="s">
        <v>67</v>
      </c>
      <c r="C68" s="35"/>
      <c r="D68" s="35"/>
      <c r="E68" s="35"/>
      <c r="F68" s="35" t="s">
        <v>20</v>
      </c>
      <c r="G68" s="35"/>
      <c r="H68" s="36">
        <v>347.34552524044568</v>
      </c>
      <c r="I68" s="57">
        <v>326.50479372601893</v>
      </c>
      <c r="J68" s="36">
        <v>305.66406221159218</v>
      </c>
      <c r="K68" s="36">
        <v>284.82333069716549</v>
      </c>
      <c r="L68" s="36">
        <v>243.14186766831196</v>
      </c>
      <c r="M68" s="36" t="s">
        <v>179</v>
      </c>
      <c r="N68" s="37">
        <v>0</v>
      </c>
      <c r="O68" s="35" t="s">
        <v>68</v>
      </c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</row>
    <row r="69" spans="1:61" ht="15.75" customHeight="1" x14ac:dyDescent="0.35">
      <c r="A69" s="183"/>
      <c r="B69" s="38" t="s">
        <v>69</v>
      </c>
      <c r="C69" s="35"/>
      <c r="D69" s="94" t="s">
        <v>70</v>
      </c>
      <c r="E69" s="94" t="s">
        <v>70</v>
      </c>
      <c r="F69" s="35" t="s">
        <v>20</v>
      </c>
      <c r="G69" s="35"/>
      <c r="H69" s="36">
        <v>429.15895957965262</v>
      </c>
      <c r="I69" s="57">
        <v>403.40942200487342</v>
      </c>
      <c r="J69" s="36">
        <v>377.65988443009428</v>
      </c>
      <c r="K69" s="36">
        <v>351.9103468553152</v>
      </c>
      <c r="L69" s="36">
        <v>300.4112717057568</v>
      </c>
      <c r="M69" s="36" t="s">
        <v>179</v>
      </c>
      <c r="N69" s="37">
        <v>0</v>
      </c>
      <c r="O69" s="35" t="s">
        <v>71</v>
      </c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</row>
    <row r="70" spans="1:61" ht="15.75" customHeight="1" x14ac:dyDescent="0.35">
      <c r="A70" s="183"/>
      <c r="B70" s="38" t="s">
        <v>187</v>
      </c>
      <c r="C70" s="35"/>
      <c r="D70" s="35"/>
      <c r="E70" s="35"/>
      <c r="F70" s="35"/>
      <c r="G70" s="35"/>
      <c r="H70" s="36">
        <v>2009.84</v>
      </c>
      <c r="I70" s="36">
        <v>1947.68</v>
      </c>
      <c r="J70" s="36">
        <v>1823.36</v>
      </c>
      <c r="K70" s="36">
        <v>1657.6</v>
      </c>
      <c r="L70" s="36">
        <v>1450.4</v>
      </c>
      <c r="M70" s="36" t="s">
        <v>179</v>
      </c>
      <c r="N70" s="37">
        <v>0</v>
      </c>
      <c r="O70" s="35" t="s">
        <v>71</v>
      </c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</row>
    <row r="71" spans="1:61" ht="15.75" customHeight="1" x14ac:dyDescent="0.35">
      <c r="A71" s="183"/>
      <c r="B71" s="38" t="s">
        <v>188</v>
      </c>
      <c r="C71" s="35"/>
      <c r="D71" s="35"/>
      <c r="E71" s="35"/>
      <c r="F71" s="35"/>
      <c r="G71" s="35"/>
      <c r="H71" s="36">
        <v>294.06812038052993</v>
      </c>
      <c r="I71" s="57">
        <v>276.42403315769815</v>
      </c>
      <c r="J71" s="36">
        <v>258.77994593486636</v>
      </c>
      <c r="K71" s="36">
        <v>241.13585871203458</v>
      </c>
      <c r="L71" s="36">
        <v>205.84768426637095</v>
      </c>
      <c r="M71" s="36" t="s">
        <v>179</v>
      </c>
      <c r="N71" s="37">
        <v>0</v>
      </c>
      <c r="O71" s="35" t="s">
        <v>189</v>
      </c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</row>
    <row r="72" spans="1:61" ht="15.75" customHeight="1" x14ac:dyDescent="0.35">
      <c r="A72" s="183"/>
      <c r="B72" s="38" t="s">
        <v>190</v>
      </c>
      <c r="C72" s="35"/>
      <c r="D72" s="94" t="s">
        <v>73</v>
      </c>
      <c r="E72" s="94" t="s">
        <v>73</v>
      </c>
      <c r="F72" s="35"/>
      <c r="G72" s="35"/>
      <c r="H72" s="36">
        <v>2562</v>
      </c>
      <c r="I72" s="57">
        <v>2408.2799999999997</v>
      </c>
      <c r="J72" s="36">
        <v>2254.56</v>
      </c>
      <c r="K72" s="36">
        <v>2100.84</v>
      </c>
      <c r="L72" s="36">
        <v>1793.3999999999999</v>
      </c>
      <c r="M72" s="36" t="s">
        <v>179</v>
      </c>
      <c r="N72" s="37">
        <v>0</v>
      </c>
      <c r="O72" s="35" t="s">
        <v>68</v>
      </c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</row>
    <row r="73" spans="1:61" ht="15" customHeight="1" x14ac:dyDescent="0.35">
      <c r="A73" s="183"/>
      <c r="B73" s="38" t="s">
        <v>74</v>
      </c>
      <c r="C73" s="35"/>
      <c r="D73" s="35"/>
      <c r="E73" s="35"/>
      <c r="F73" s="35" t="s">
        <v>20</v>
      </c>
      <c r="G73" s="35"/>
      <c r="H73" s="36">
        <v>280.65978000000001</v>
      </c>
      <c r="I73" s="57">
        <v>263.82019320000001</v>
      </c>
      <c r="J73" s="36">
        <v>246.9806064</v>
      </c>
      <c r="K73" s="36">
        <v>230.14101960000002</v>
      </c>
      <c r="L73" s="36">
        <v>196.46184600000001</v>
      </c>
      <c r="M73" s="36" t="s">
        <v>179</v>
      </c>
      <c r="N73" s="37">
        <v>0</v>
      </c>
      <c r="O73" s="35" t="s">
        <v>35</v>
      </c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</row>
    <row r="74" spans="1:61" ht="15.75" customHeight="1" x14ac:dyDescent="0.35">
      <c r="A74" s="183"/>
      <c r="B74" s="38" t="s">
        <v>75</v>
      </c>
      <c r="C74" s="35"/>
      <c r="D74" s="94" t="s">
        <v>76</v>
      </c>
      <c r="E74" s="94" t="s">
        <v>77</v>
      </c>
      <c r="F74" s="35"/>
      <c r="G74" s="35"/>
      <c r="H74" s="36">
        <v>661.10580000000004</v>
      </c>
      <c r="I74" s="57">
        <v>621.43945199999996</v>
      </c>
      <c r="J74" s="36">
        <v>581.77310399999999</v>
      </c>
      <c r="K74" s="36">
        <v>542.10675600000013</v>
      </c>
      <c r="L74" s="36">
        <v>462.77406000000002</v>
      </c>
      <c r="M74" s="36" t="s">
        <v>179</v>
      </c>
      <c r="N74" s="37">
        <v>0.05</v>
      </c>
      <c r="O74" s="35" t="s">
        <v>78</v>
      </c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</row>
    <row r="75" spans="1:61" ht="15.75" customHeight="1" x14ac:dyDescent="0.35">
      <c r="A75" s="183"/>
      <c r="B75" s="38" t="s">
        <v>79</v>
      </c>
      <c r="C75" s="35"/>
      <c r="D75" s="35"/>
      <c r="E75" s="35"/>
      <c r="F75" s="35"/>
      <c r="G75" s="35"/>
      <c r="H75" s="36">
        <v>3906</v>
      </c>
      <c r="I75" s="57">
        <v>3671.64</v>
      </c>
      <c r="J75" s="36">
        <v>3437.28</v>
      </c>
      <c r="K75" s="36">
        <v>3202.92</v>
      </c>
      <c r="L75" s="36">
        <v>2734.2</v>
      </c>
      <c r="M75" s="36" t="s">
        <v>179</v>
      </c>
      <c r="N75" s="37">
        <v>0</v>
      </c>
      <c r="O75" s="35" t="s">
        <v>80</v>
      </c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</row>
    <row r="76" spans="1:61" ht="15.75" customHeight="1" x14ac:dyDescent="0.35">
      <c r="A76" s="183"/>
      <c r="B76" s="38" t="s">
        <v>191</v>
      </c>
      <c r="C76" s="35"/>
      <c r="D76" s="35"/>
      <c r="E76" s="35"/>
      <c r="F76" s="35"/>
      <c r="G76" s="35"/>
      <c r="H76" s="36">
        <v>1962</v>
      </c>
      <c r="I76" s="57">
        <v>1844.28</v>
      </c>
      <c r="J76" s="36">
        <v>1726.56</v>
      </c>
      <c r="K76" s="36">
        <v>1608.8400000000001</v>
      </c>
      <c r="L76" s="36">
        <v>1373.3999999999999</v>
      </c>
      <c r="M76" s="36" t="s">
        <v>179</v>
      </c>
      <c r="N76" s="37">
        <v>0</v>
      </c>
      <c r="O76" s="35" t="s">
        <v>35</v>
      </c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</row>
    <row r="77" spans="1:61" ht="15.75" customHeight="1" x14ac:dyDescent="0.35">
      <c r="A77" s="183"/>
      <c r="B77" s="38" t="s">
        <v>192</v>
      </c>
      <c r="C77" s="35"/>
      <c r="D77" s="94" t="s">
        <v>84</v>
      </c>
      <c r="E77" s="94" t="s">
        <v>84</v>
      </c>
      <c r="F77" s="35"/>
      <c r="G77" s="35"/>
      <c r="H77" s="36">
        <v>1668.52</v>
      </c>
      <c r="I77" s="57">
        <v>1568.4087999999999</v>
      </c>
      <c r="J77" s="36">
        <v>1468.2976000000001</v>
      </c>
      <c r="K77" s="36">
        <v>1368.1864</v>
      </c>
      <c r="L77" s="36">
        <v>1167.9639999999999</v>
      </c>
      <c r="M77" s="36" t="s">
        <v>179</v>
      </c>
      <c r="N77" s="37">
        <v>0</v>
      </c>
      <c r="O77" s="35" t="s">
        <v>85</v>
      </c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</row>
    <row r="78" spans="1:61" ht="15.75" customHeight="1" x14ac:dyDescent="0.35">
      <c r="A78" s="183"/>
      <c r="B78" s="38" t="s">
        <v>86</v>
      </c>
      <c r="C78" s="35"/>
      <c r="D78" s="35"/>
      <c r="E78" s="35"/>
      <c r="F78" s="35"/>
      <c r="G78" s="35"/>
      <c r="H78" s="36">
        <v>390</v>
      </c>
      <c r="I78" s="57">
        <v>366.59999999999997</v>
      </c>
      <c r="J78" s="36">
        <v>343.2</v>
      </c>
      <c r="K78" s="36">
        <v>319.8</v>
      </c>
      <c r="L78" s="36">
        <v>273</v>
      </c>
      <c r="M78" s="36" t="s">
        <v>179</v>
      </c>
      <c r="N78" s="37">
        <v>0</v>
      </c>
      <c r="O78" s="35" t="s">
        <v>35</v>
      </c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</row>
    <row r="79" spans="1:61" ht="15.75" customHeight="1" x14ac:dyDescent="0.35">
      <c r="A79" s="184" t="s">
        <v>193</v>
      </c>
      <c r="B79" s="39" t="s">
        <v>194</v>
      </c>
      <c r="C79" s="40"/>
      <c r="D79" s="40" t="s">
        <v>20</v>
      </c>
      <c r="E79" s="40" t="s">
        <v>172</v>
      </c>
      <c r="F79" s="40"/>
      <c r="G79" s="40"/>
      <c r="H79" s="41">
        <v>41.52</v>
      </c>
      <c r="I79" s="58">
        <v>40.2744</v>
      </c>
      <c r="J79" s="41">
        <v>39.028800000000004</v>
      </c>
      <c r="K79" s="41">
        <v>36.537600000000005</v>
      </c>
      <c r="L79" s="41">
        <v>34.046400000000006</v>
      </c>
      <c r="M79" s="41">
        <v>29.064</v>
      </c>
      <c r="N79" s="42">
        <v>0.05</v>
      </c>
      <c r="O79" s="40" t="s">
        <v>17</v>
      </c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</row>
    <row r="80" spans="1:61" ht="15.75" customHeight="1" x14ac:dyDescent="0.35">
      <c r="A80" s="184"/>
      <c r="B80" s="39" t="s">
        <v>195</v>
      </c>
      <c r="C80" s="40"/>
      <c r="D80" s="40"/>
      <c r="E80" s="40"/>
      <c r="F80" s="40"/>
      <c r="G80" s="40"/>
      <c r="H80" s="41">
        <v>78.619824888344041</v>
      </c>
      <c r="I80" s="58">
        <v>76.261230141693716</v>
      </c>
      <c r="J80" s="41">
        <v>73.90263539504339</v>
      </c>
      <c r="K80" s="41">
        <v>69.185445901742753</v>
      </c>
      <c r="L80" s="41">
        <v>64.468256408442116</v>
      </c>
      <c r="M80" s="41">
        <v>55.033877421840828</v>
      </c>
      <c r="N80" s="42">
        <v>0.05</v>
      </c>
      <c r="O80" s="40" t="s">
        <v>17</v>
      </c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</row>
    <row r="81" spans="1:61" ht="15.75" customHeight="1" x14ac:dyDescent="0.35">
      <c r="A81" s="184"/>
      <c r="B81" s="39" t="s">
        <v>196</v>
      </c>
      <c r="C81" s="40"/>
      <c r="D81" s="40"/>
      <c r="E81" s="40"/>
      <c r="F81" s="40"/>
      <c r="G81" s="40"/>
      <c r="H81" s="41">
        <v>78.215350821942494</v>
      </c>
      <c r="I81" s="58">
        <v>75.86889029728421</v>
      </c>
      <c r="J81" s="41">
        <v>73.522429772625941</v>
      </c>
      <c r="K81" s="41">
        <v>68.829508723309388</v>
      </c>
      <c r="L81" s="41">
        <v>64.13658767399285</v>
      </c>
      <c r="M81" s="41">
        <v>54.750745575359744</v>
      </c>
      <c r="N81" s="42">
        <v>0.05</v>
      </c>
      <c r="O81" s="40" t="s">
        <v>17</v>
      </c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</row>
    <row r="82" spans="1:61" ht="15.75" customHeight="1" x14ac:dyDescent="0.35">
      <c r="A82" s="184"/>
      <c r="B82" s="39" t="s">
        <v>197</v>
      </c>
      <c r="C82" s="40"/>
      <c r="D82" s="40"/>
      <c r="E82" s="40"/>
      <c r="F82" s="40"/>
      <c r="G82" s="40"/>
      <c r="H82" s="41">
        <v>76.060972436378748</v>
      </c>
      <c r="I82" s="58">
        <v>73.779143263287381</v>
      </c>
      <c r="J82" s="41">
        <v>71.497314090196014</v>
      </c>
      <c r="K82" s="41">
        <v>66.933655744013294</v>
      </c>
      <c r="L82" s="41">
        <v>62.369997397830581</v>
      </c>
      <c r="M82" s="41">
        <v>53.242680705465119</v>
      </c>
      <c r="N82" s="42">
        <v>0.05</v>
      </c>
      <c r="O82" s="40" t="s">
        <v>17</v>
      </c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</row>
    <row r="83" spans="1:61" ht="15" customHeight="1" x14ac:dyDescent="0.35">
      <c r="A83" s="184"/>
      <c r="B83" s="39" t="s">
        <v>198</v>
      </c>
      <c r="C83" s="40"/>
      <c r="D83" s="40"/>
      <c r="E83" s="40"/>
      <c r="F83" s="40"/>
      <c r="G83" s="40"/>
      <c r="H83" s="41">
        <v>91.276740000000032</v>
      </c>
      <c r="I83" s="58">
        <v>88.538437800000025</v>
      </c>
      <c r="J83" s="41">
        <v>85.800135600000019</v>
      </c>
      <c r="K83" s="41">
        <v>80.323531200000033</v>
      </c>
      <c r="L83" s="41">
        <v>74.846926800000034</v>
      </c>
      <c r="M83" s="41">
        <v>63.893718000000021</v>
      </c>
      <c r="N83" s="42">
        <v>0.05</v>
      </c>
      <c r="O83" s="40" t="s">
        <v>17</v>
      </c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</row>
    <row r="84" spans="1:61" ht="15.75" customHeight="1" x14ac:dyDescent="0.35">
      <c r="A84" s="184"/>
      <c r="B84" s="39" t="s">
        <v>199</v>
      </c>
      <c r="C84" s="40"/>
      <c r="D84" s="40"/>
      <c r="E84" s="40"/>
      <c r="F84" s="40"/>
      <c r="G84" s="40"/>
      <c r="H84" s="41">
        <v>64.546425471950414</v>
      </c>
      <c r="I84" s="58">
        <v>62.610032707791902</v>
      </c>
      <c r="J84" s="41">
        <v>60.673639943633383</v>
      </c>
      <c r="K84" s="41">
        <v>56.800854415316365</v>
      </c>
      <c r="L84" s="41">
        <v>52.928068886999341</v>
      </c>
      <c r="M84" s="41">
        <v>45.182497830365286</v>
      </c>
      <c r="N84" s="42">
        <v>0.05</v>
      </c>
      <c r="O84" s="40" t="s">
        <v>17</v>
      </c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</row>
    <row r="85" spans="1:61" ht="15.75" customHeight="1" x14ac:dyDescent="0.35">
      <c r="A85" s="184"/>
      <c r="B85" s="39" t="s">
        <v>200</v>
      </c>
      <c r="C85" s="40"/>
      <c r="D85" s="40"/>
      <c r="E85" s="40"/>
      <c r="F85" s="40"/>
      <c r="G85" s="40"/>
      <c r="H85" s="41">
        <v>81.114907038256149</v>
      </c>
      <c r="I85" s="58">
        <v>78.681459827108469</v>
      </c>
      <c r="J85" s="41">
        <v>76.248012615960775</v>
      </c>
      <c r="K85" s="41">
        <v>71.381118193665415</v>
      </c>
      <c r="L85" s="41">
        <v>66.514223771370041</v>
      </c>
      <c r="M85" s="41">
        <v>56.7804349267793</v>
      </c>
      <c r="N85" s="42">
        <v>0.05</v>
      </c>
      <c r="O85" s="40" t="s">
        <v>17</v>
      </c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</row>
    <row r="86" spans="1:61" ht="15.75" customHeight="1" x14ac:dyDescent="0.35">
      <c r="A86" s="184"/>
      <c r="B86" s="39" t="s">
        <v>201</v>
      </c>
      <c r="C86" s="40"/>
      <c r="D86" s="95"/>
      <c r="E86" s="95"/>
      <c r="F86" s="40"/>
      <c r="G86" s="40"/>
      <c r="H86" s="41">
        <v>81.987660000000005</v>
      </c>
      <c r="I86" s="58">
        <v>79.528030200000003</v>
      </c>
      <c r="J86" s="41">
        <v>77.068400400000002</v>
      </c>
      <c r="K86" s="41">
        <v>72.149140800000012</v>
      </c>
      <c r="L86" s="41">
        <v>67.229881200000008</v>
      </c>
      <c r="M86" s="41">
        <v>57.391362000000001</v>
      </c>
      <c r="N86" s="42">
        <v>0.05</v>
      </c>
      <c r="O86" s="40" t="s">
        <v>202</v>
      </c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</row>
    <row r="87" spans="1:61" ht="15.75" customHeight="1" x14ac:dyDescent="0.35">
      <c r="A87" s="184"/>
      <c r="B87" s="39" t="s">
        <v>203</v>
      </c>
      <c r="C87" s="40"/>
      <c r="D87" s="40"/>
      <c r="E87" s="40"/>
      <c r="F87" s="40"/>
      <c r="G87" s="40"/>
      <c r="H87" s="41">
        <v>83.656620000000004</v>
      </c>
      <c r="I87" s="58">
        <v>81.146921399999997</v>
      </c>
      <c r="J87" s="41">
        <v>78.637222800000004</v>
      </c>
      <c r="K87" s="41">
        <v>73.617825600000003</v>
      </c>
      <c r="L87" s="41">
        <v>68.598428400000003</v>
      </c>
      <c r="M87" s="41">
        <v>58.559633999999996</v>
      </c>
      <c r="N87" s="42">
        <v>0.05</v>
      </c>
      <c r="O87" s="40" t="s">
        <v>17</v>
      </c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</row>
    <row r="88" spans="1:61" ht="15.75" customHeight="1" x14ac:dyDescent="0.35">
      <c r="A88" s="184"/>
      <c r="B88" s="43" t="s">
        <v>204</v>
      </c>
      <c r="C88" s="40"/>
      <c r="D88" s="40" t="s">
        <v>20</v>
      </c>
      <c r="E88" s="40" t="s">
        <v>205</v>
      </c>
      <c r="F88" s="40"/>
      <c r="G88" s="40"/>
      <c r="H88" s="41">
        <v>379.15</v>
      </c>
      <c r="I88" s="58">
        <v>367.77549999999997</v>
      </c>
      <c r="J88" s="41">
        <v>356.40099999999995</v>
      </c>
      <c r="K88" s="41">
        <v>333.65199999999999</v>
      </c>
      <c r="L88" s="41">
        <v>310.90300000000002</v>
      </c>
      <c r="M88" s="41">
        <v>265.40499999999997</v>
      </c>
      <c r="N88" s="42">
        <v>0</v>
      </c>
      <c r="O88" s="40" t="s">
        <v>35</v>
      </c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</row>
    <row r="89" spans="1:61" ht="15.75" customHeight="1" x14ac:dyDescent="0.35">
      <c r="A89" s="184"/>
      <c r="B89" s="39" t="s">
        <v>206</v>
      </c>
      <c r="C89" s="40"/>
      <c r="D89" s="40" t="s">
        <v>20</v>
      </c>
      <c r="E89" s="40" t="s">
        <v>20</v>
      </c>
      <c r="F89" s="40"/>
      <c r="G89" s="40"/>
      <c r="H89" s="41">
        <v>65.14485575870259</v>
      </c>
      <c r="I89" s="58">
        <v>63.190510085941511</v>
      </c>
      <c r="J89" s="41">
        <v>61.236164413180433</v>
      </c>
      <c r="K89" s="41">
        <v>57.327473067658282</v>
      </c>
      <c r="L89" s="41">
        <v>53.418781722136131</v>
      </c>
      <c r="M89" s="41">
        <v>45.601399031091809</v>
      </c>
      <c r="N89" s="42">
        <v>0.05</v>
      </c>
      <c r="O89" s="40" t="s">
        <v>17</v>
      </c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</row>
    <row r="90" spans="1:61" ht="15.75" customHeight="1" x14ac:dyDescent="0.35">
      <c r="A90" s="184"/>
      <c r="B90" s="39" t="s">
        <v>207</v>
      </c>
      <c r="C90" s="40"/>
      <c r="D90" s="40"/>
      <c r="E90" s="40"/>
      <c r="F90" s="40"/>
      <c r="G90" s="40"/>
      <c r="H90" s="41">
        <v>92.975346000000016</v>
      </c>
      <c r="I90" s="58">
        <v>90.186085620000014</v>
      </c>
      <c r="J90" s="41">
        <v>87.396825240000013</v>
      </c>
      <c r="K90" s="41">
        <v>81.818304480000009</v>
      </c>
      <c r="L90" s="41">
        <v>76.23978372000002</v>
      </c>
      <c r="M90" s="41">
        <v>65.082742200000013</v>
      </c>
      <c r="N90" s="42">
        <v>0.05</v>
      </c>
      <c r="O90" s="40" t="s">
        <v>202</v>
      </c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</row>
    <row r="91" spans="1:61" ht="15.75" customHeight="1" x14ac:dyDescent="0.35">
      <c r="A91" s="184"/>
      <c r="B91" s="39" t="s">
        <v>208</v>
      </c>
      <c r="C91" s="40"/>
      <c r="D91" s="40"/>
      <c r="E91" s="40"/>
      <c r="F91" s="40"/>
      <c r="G91" s="40"/>
      <c r="H91" s="41">
        <v>50.149954210270401</v>
      </c>
      <c r="I91" s="58">
        <v>48.645455583962288</v>
      </c>
      <c r="J91" s="41">
        <v>47.140956957654176</v>
      </c>
      <c r="K91" s="41">
        <v>44.13195970503795</v>
      </c>
      <c r="L91" s="41">
        <v>41.122962452421731</v>
      </c>
      <c r="M91" s="41">
        <v>35.10496794718928</v>
      </c>
      <c r="N91" s="42">
        <v>0.05</v>
      </c>
      <c r="O91" s="40" t="s">
        <v>17</v>
      </c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</row>
    <row r="92" spans="1:61" ht="15.75" customHeight="1" x14ac:dyDescent="0.35">
      <c r="A92" s="184"/>
      <c r="B92" s="39" t="s">
        <v>209</v>
      </c>
      <c r="C92" s="40"/>
      <c r="D92" s="40"/>
      <c r="E92" s="40"/>
      <c r="F92" s="40"/>
      <c r="G92" s="40"/>
      <c r="H92" s="41">
        <v>67.186620000000005</v>
      </c>
      <c r="I92" s="58">
        <v>65.171021400000001</v>
      </c>
      <c r="J92" s="41">
        <v>63.155422800000004</v>
      </c>
      <c r="K92" s="41">
        <v>59.124225600000003</v>
      </c>
      <c r="L92" s="41">
        <v>55.093028400000009</v>
      </c>
      <c r="M92" s="41">
        <v>47.030633999999999</v>
      </c>
      <c r="N92" s="42">
        <v>0.05</v>
      </c>
      <c r="O92" s="40" t="s">
        <v>17</v>
      </c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</row>
    <row r="93" spans="1:61" ht="15.75" customHeight="1" x14ac:dyDescent="0.35">
      <c r="A93" s="184"/>
      <c r="B93" s="39" t="s">
        <v>210</v>
      </c>
      <c r="C93" s="40"/>
      <c r="D93" s="95" t="s">
        <v>211</v>
      </c>
      <c r="E93" s="95" t="s">
        <v>212</v>
      </c>
      <c r="F93" s="40"/>
      <c r="G93" s="40"/>
      <c r="H93" s="41">
        <v>60.773778791104057</v>
      </c>
      <c r="I93" s="58">
        <v>58.950565427370933</v>
      </c>
      <c r="J93" s="41">
        <v>57.127352063637808</v>
      </c>
      <c r="K93" s="41">
        <v>53.480925336171573</v>
      </c>
      <c r="L93" s="41">
        <v>49.834498608705331</v>
      </c>
      <c r="M93" s="41">
        <v>42.541645153772841</v>
      </c>
      <c r="N93" s="42">
        <v>0.05</v>
      </c>
      <c r="O93" s="40" t="s">
        <v>17</v>
      </c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</row>
    <row r="94" spans="1:61" ht="15.75" customHeight="1" x14ac:dyDescent="0.35">
      <c r="A94" s="184"/>
      <c r="B94" s="39" t="s">
        <v>213</v>
      </c>
      <c r="C94" s="40"/>
      <c r="D94" s="95" t="s">
        <v>214</v>
      </c>
      <c r="E94" s="95" t="s">
        <v>214</v>
      </c>
      <c r="F94" s="40"/>
      <c r="G94" s="40"/>
      <c r="H94" s="41">
        <v>73.301382000000032</v>
      </c>
      <c r="I94" s="58">
        <v>71.102340540000029</v>
      </c>
      <c r="J94" s="41">
        <v>68.903299080000025</v>
      </c>
      <c r="K94" s="41">
        <v>64.505216160000032</v>
      </c>
      <c r="L94" s="41">
        <v>60.107133240000032</v>
      </c>
      <c r="M94" s="41">
        <v>51.310967400000017</v>
      </c>
      <c r="N94" s="42">
        <v>0.05</v>
      </c>
      <c r="O94" s="40" t="s">
        <v>17</v>
      </c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</row>
    <row r="95" spans="1:61" ht="15.75" customHeight="1" x14ac:dyDescent="0.35">
      <c r="A95" s="184"/>
      <c r="B95" s="39" t="s">
        <v>215</v>
      </c>
      <c r="C95" s="40"/>
      <c r="D95" s="95" t="s">
        <v>211</v>
      </c>
      <c r="E95" s="95" t="s">
        <v>216</v>
      </c>
      <c r="F95" s="40"/>
      <c r="G95" s="40"/>
      <c r="H95" s="41">
        <v>35.314232543478319</v>
      </c>
      <c r="I95" s="58">
        <v>34.254805567173968</v>
      </c>
      <c r="J95" s="41">
        <v>33.195378590869616</v>
      </c>
      <c r="K95" s="41">
        <v>31.076524638260921</v>
      </c>
      <c r="L95" s="41">
        <v>28.957670685652225</v>
      </c>
      <c r="M95" s="41">
        <v>24.719962780434823</v>
      </c>
      <c r="N95" s="42">
        <v>0.05</v>
      </c>
      <c r="O95" s="40" t="s">
        <v>17</v>
      </c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</row>
    <row r="96" spans="1:61" ht="15.75" customHeight="1" x14ac:dyDescent="0.35">
      <c r="A96" s="184"/>
      <c r="B96" s="39" t="s">
        <v>217</v>
      </c>
      <c r="C96" s="40"/>
      <c r="D96" s="40"/>
      <c r="E96" s="40"/>
      <c r="F96" s="40"/>
      <c r="G96" s="40"/>
      <c r="H96" s="41">
        <v>55.412867560022285</v>
      </c>
      <c r="I96" s="58">
        <v>53.750481533221617</v>
      </c>
      <c r="J96" s="41">
        <v>52.088095506420942</v>
      </c>
      <c r="K96" s="41">
        <v>48.763323452819613</v>
      </c>
      <c r="L96" s="41">
        <v>45.438551399218277</v>
      </c>
      <c r="M96" s="41">
        <v>38.789007292015597</v>
      </c>
      <c r="N96" s="42">
        <v>0.05</v>
      </c>
      <c r="O96" s="40" t="s">
        <v>17</v>
      </c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</row>
    <row r="97" spans="1:61" ht="15.75" customHeight="1" x14ac:dyDescent="0.35">
      <c r="A97" s="184"/>
      <c r="B97" s="39" t="s">
        <v>218</v>
      </c>
      <c r="C97" s="40"/>
      <c r="D97" s="40"/>
      <c r="E97" s="40"/>
      <c r="F97" s="40"/>
      <c r="G97" s="40"/>
      <c r="H97" s="41">
        <v>55.259993580452871</v>
      </c>
      <c r="I97" s="58">
        <v>53.602193773039282</v>
      </c>
      <c r="J97" s="41">
        <v>51.944393965625693</v>
      </c>
      <c r="K97" s="41">
        <v>48.628794350798529</v>
      </c>
      <c r="L97" s="41">
        <v>45.313194735971358</v>
      </c>
      <c r="M97" s="41">
        <v>38.681995506317008</v>
      </c>
      <c r="N97" s="42">
        <v>0.05</v>
      </c>
      <c r="O97" s="40" t="s">
        <v>17</v>
      </c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</row>
    <row r="98" spans="1:61" ht="15.75" customHeight="1" x14ac:dyDescent="0.35">
      <c r="A98" s="184"/>
      <c r="B98" s="39" t="s">
        <v>219</v>
      </c>
      <c r="C98" s="40"/>
      <c r="D98" s="95" t="s">
        <v>211</v>
      </c>
      <c r="E98" s="95" t="s">
        <v>212</v>
      </c>
      <c r="F98" s="40"/>
      <c r="G98" s="40"/>
      <c r="H98" s="41">
        <v>78.959087713965275</v>
      </c>
      <c r="I98" s="58">
        <v>76.590315082546311</v>
      </c>
      <c r="J98" s="41">
        <v>74.221542451127348</v>
      </c>
      <c r="K98" s="41">
        <v>69.483997188289436</v>
      </c>
      <c r="L98" s="41">
        <v>64.746451925451524</v>
      </c>
      <c r="M98" s="41">
        <v>55.271361399775692</v>
      </c>
      <c r="N98" s="42">
        <v>0.05</v>
      </c>
      <c r="O98" s="40" t="s">
        <v>17</v>
      </c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</row>
    <row r="99" spans="1:61" ht="15.75" customHeight="1" x14ac:dyDescent="0.35">
      <c r="A99" s="184"/>
      <c r="B99" s="39" t="s">
        <v>220</v>
      </c>
      <c r="C99" s="40"/>
      <c r="D99" s="40" t="s">
        <v>221</v>
      </c>
      <c r="E99" s="40" t="s">
        <v>20</v>
      </c>
      <c r="F99" s="40"/>
      <c r="G99" s="40"/>
      <c r="H99" s="41">
        <v>98.22</v>
      </c>
      <c r="I99" s="41">
        <v>95.27</v>
      </c>
      <c r="J99" s="41">
        <v>92.33</v>
      </c>
      <c r="K99" s="41">
        <v>86.43</v>
      </c>
      <c r="L99" s="41">
        <v>78.58</v>
      </c>
      <c r="M99" s="41">
        <v>68.75</v>
      </c>
      <c r="N99" s="42">
        <v>0.05</v>
      </c>
      <c r="O99" s="40" t="s">
        <v>17</v>
      </c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</row>
    <row r="100" spans="1:61" ht="15.75" customHeight="1" x14ac:dyDescent="0.35">
      <c r="A100" s="184"/>
      <c r="B100" s="39" t="s">
        <v>222</v>
      </c>
      <c r="C100" s="40"/>
      <c r="D100" s="40" t="s">
        <v>172</v>
      </c>
      <c r="E100" s="40" t="s">
        <v>20</v>
      </c>
      <c r="F100" s="40"/>
      <c r="G100" s="40"/>
      <c r="H100" s="41">
        <v>60.916191143883353</v>
      </c>
      <c r="I100" s="41">
        <v>59.088705409566849</v>
      </c>
      <c r="J100" s="41">
        <v>57.261219675250345</v>
      </c>
      <c r="K100" s="41">
        <v>53.606248206617352</v>
      </c>
      <c r="L100" s="41">
        <v>49.951276737984351</v>
      </c>
      <c r="M100" s="41">
        <v>42.641333800718343</v>
      </c>
      <c r="N100" s="42">
        <v>0.05</v>
      </c>
      <c r="O100" s="40" t="s">
        <v>17</v>
      </c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</row>
    <row r="101" spans="1:61" ht="15" customHeight="1" x14ac:dyDescent="0.35">
      <c r="A101" s="184"/>
      <c r="B101" s="39" t="s">
        <v>223</v>
      </c>
      <c r="C101" s="40"/>
      <c r="D101" s="40"/>
      <c r="E101" s="40"/>
      <c r="F101" s="40"/>
      <c r="G101" s="40"/>
      <c r="H101" s="41">
        <v>72.975557351217518</v>
      </c>
      <c r="I101" s="58">
        <v>70.786290630680995</v>
      </c>
      <c r="J101" s="41">
        <v>68.597023910144458</v>
      </c>
      <c r="K101" s="41">
        <v>64.218490469071412</v>
      </c>
      <c r="L101" s="41">
        <v>59.839957027998366</v>
      </c>
      <c r="M101" s="41">
        <v>51.082890145852261</v>
      </c>
      <c r="N101" s="42">
        <v>0.05</v>
      </c>
      <c r="O101" s="40" t="s">
        <v>17</v>
      </c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</row>
    <row r="102" spans="1:61" ht="15.75" customHeight="1" x14ac:dyDescent="0.35">
      <c r="A102" s="184"/>
      <c r="B102" s="39" t="s">
        <v>224</v>
      </c>
      <c r="C102" s="40"/>
      <c r="D102" s="95" t="s">
        <v>211</v>
      </c>
      <c r="E102" s="95" t="s">
        <v>211</v>
      </c>
      <c r="F102" s="40"/>
      <c r="G102" s="40"/>
      <c r="H102" s="41">
        <v>111.99600000000001</v>
      </c>
      <c r="I102" s="58">
        <v>108.63612000000001</v>
      </c>
      <c r="J102" s="41">
        <v>105.27624</v>
      </c>
      <c r="K102" s="41">
        <v>98.556480000000008</v>
      </c>
      <c r="L102" s="41">
        <v>91.836720000000014</v>
      </c>
      <c r="M102" s="41">
        <v>78.397199999999998</v>
      </c>
      <c r="N102" s="42">
        <v>0.05</v>
      </c>
      <c r="O102" s="40" t="s">
        <v>17</v>
      </c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</row>
    <row r="103" spans="1:61" ht="15.75" customHeight="1" x14ac:dyDescent="0.35">
      <c r="A103" s="184"/>
      <c r="B103" s="39" t="s">
        <v>225</v>
      </c>
      <c r="C103" s="40"/>
      <c r="D103" s="95"/>
      <c r="E103" s="95"/>
      <c r="F103" s="40"/>
      <c r="G103" s="40"/>
      <c r="H103" s="41">
        <v>81.500391756000013</v>
      </c>
      <c r="I103" s="58">
        <v>79.05538000332001</v>
      </c>
      <c r="J103" s="41">
        <v>76.610368250640008</v>
      </c>
      <c r="K103" s="41">
        <v>71.720344745280016</v>
      </c>
      <c r="L103" s="41">
        <v>66.830321239920011</v>
      </c>
      <c r="M103" s="41">
        <v>57.050274229200006</v>
      </c>
      <c r="N103" s="42">
        <v>0.05</v>
      </c>
      <c r="O103" s="40" t="s">
        <v>17</v>
      </c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</row>
    <row r="104" spans="1:61" ht="15.75" customHeight="1" x14ac:dyDescent="0.35">
      <c r="A104" s="184"/>
      <c r="B104" s="39" t="s">
        <v>226</v>
      </c>
      <c r="C104" s="40"/>
      <c r="D104" s="95" t="s">
        <v>20</v>
      </c>
      <c r="E104" s="95" t="s">
        <v>172</v>
      </c>
      <c r="F104" s="40"/>
      <c r="G104" s="40"/>
      <c r="H104" s="41">
        <v>32.110416936283521</v>
      </c>
      <c r="I104" s="58">
        <v>31.147104428195014</v>
      </c>
      <c r="J104" s="41">
        <v>30.183791920106508</v>
      </c>
      <c r="K104" s="41">
        <v>28.257166903929498</v>
      </c>
      <c r="L104" s="41">
        <v>26.330541887752489</v>
      </c>
      <c r="M104" s="41">
        <v>22.477291855398462</v>
      </c>
      <c r="N104" s="42">
        <v>0.05</v>
      </c>
      <c r="O104" s="40" t="s">
        <v>17</v>
      </c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</row>
    <row r="105" spans="1:61" ht="15.75" customHeight="1" x14ac:dyDescent="0.35">
      <c r="A105" s="184"/>
      <c r="B105" s="39" t="s">
        <v>227</v>
      </c>
      <c r="C105" s="40"/>
      <c r="D105" s="40" t="s">
        <v>221</v>
      </c>
      <c r="E105" s="40" t="s">
        <v>20</v>
      </c>
      <c r="F105" s="40"/>
      <c r="G105" s="40"/>
      <c r="H105" s="41">
        <v>450</v>
      </c>
      <c r="I105" s="41">
        <v>436.5</v>
      </c>
      <c r="J105" s="41">
        <v>423</v>
      </c>
      <c r="K105" s="41">
        <v>396</v>
      </c>
      <c r="L105" s="41">
        <v>360</v>
      </c>
      <c r="M105" s="41">
        <v>315</v>
      </c>
      <c r="N105" s="42">
        <v>0.05</v>
      </c>
      <c r="O105" s="40" t="s">
        <v>17</v>
      </c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</row>
    <row r="106" spans="1:61" ht="15.75" customHeight="1" x14ac:dyDescent="0.35">
      <c r="A106" s="184"/>
      <c r="B106" s="39" t="s">
        <v>228</v>
      </c>
      <c r="C106" s="40"/>
      <c r="D106" s="40"/>
      <c r="E106" s="40"/>
      <c r="F106" s="40"/>
      <c r="G106" s="40"/>
      <c r="H106" s="41">
        <v>97.47</v>
      </c>
      <c r="I106" s="58">
        <v>94.545900000000003</v>
      </c>
      <c r="J106" s="41">
        <v>91.621799999999993</v>
      </c>
      <c r="K106" s="41">
        <v>85.773600000000002</v>
      </c>
      <c r="L106" s="41">
        <v>79.92540000000001</v>
      </c>
      <c r="M106" s="41">
        <v>68.228999999999999</v>
      </c>
      <c r="N106" s="42">
        <v>0.05</v>
      </c>
      <c r="O106" s="40" t="s">
        <v>17</v>
      </c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</row>
    <row r="107" spans="1:61" ht="15.75" customHeight="1" x14ac:dyDescent="0.35">
      <c r="A107" s="184"/>
      <c r="B107" s="39" t="s">
        <v>229</v>
      </c>
      <c r="C107" s="40"/>
      <c r="D107" s="40"/>
      <c r="E107" s="40"/>
      <c r="F107" s="40"/>
      <c r="G107" s="40"/>
      <c r="H107" s="41">
        <v>132.61644000000001</v>
      </c>
      <c r="I107" s="58">
        <v>128.63794680000001</v>
      </c>
      <c r="J107" s="41">
        <v>124.65945360000001</v>
      </c>
      <c r="K107" s="41">
        <v>116.70246720000002</v>
      </c>
      <c r="L107" s="41">
        <v>108.74548080000002</v>
      </c>
      <c r="M107" s="41">
        <v>92.831507999999999</v>
      </c>
      <c r="N107" s="42">
        <v>0.05</v>
      </c>
      <c r="O107" s="40" t="s">
        <v>17</v>
      </c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</row>
    <row r="108" spans="1:61" ht="15.75" customHeight="1" x14ac:dyDescent="0.35">
      <c r="A108" s="184"/>
      <c r="B108" s="39" t="s">
        <v>230</v>
      </c>
      <c r="C108" s="40"/>
      <c r="D108" s="40"/>
      <c r="E108" s="40"/>
      <c r="F108" s="40"/>
      <c r="G108" s="40"/>
      <c r="H108" s="41">
        <v>141.73022461111327</v>
      </c>
      <c r="I108" s="58">
        <v>137.47831787277988</v>
      </c>
      <c r="J108" s="41">
        <v>133.22641113444647</v>
      </c>
      <c r="K108" s="41">
        <v>124.72259765777967</v>
      </c>
      <c r="L108" s="41">
        <v>116.21878418111289</v>
      </c>
      <c r="M108" s="41">
        <v>99.211157227779282</v>
      </c>
      <c r="N108" s="42">
        <v>0.05</v>
      </c>
      <c r="O108" s="40" t="s">
        <v>17</v>
      </c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</row>
    <row r="109" spans="1:61" ht="15.75" customHeight="1" x14ac:dyDescent="0.35">
      <c r="A109" s="184"/>
      <c r="B109" s="39" t="s">
        <v>231</v>
      </c>
      <c r="C109" s="40"/>
      <c r="D109" s="40"/>
      <c r="E109" s="40"/>
      <c r="F109" s="40"/>
      <c r="G109" s="40"/>
      <c r="H109" s="41">
        <v>122.68346477974275</v>
      </c>
      <c r="I109" s="58">
        <v>119.00296083635047</v>
      </c>
      <c r="J109" s="41">
        <v>115.32245689295817</v>
      </c>
      <c r="K109" s="41">
        <v>107.96144900617362</v>
      </c>
      <c r="L109" s="41">
        <v>100.60044111938906</v>
      </c>
      <c r="M109" s="41">
        <v>85.87842534581992</v>
      </c>
      <c r="N109" s="42">
        <v>0.05</v>
      </c>
      <c r="O109" s="40" t="s">
        <v>17</v>
      </c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</row>
    <row r="110" spans="1:61" ht="15.75" customHeight="1" x14ac:dyDescent="0.35">
      <c r="A110" s="184"/>
      <c r="B110" s="39" t="s">
        <v>232</v>
      </c>
      <c r="C110" s="40"/>
      <c r="D110" s="40"/>
      <c r="E110" s="40"/>
      <c r="F110" s="40"/>
      <c r="G110" s="40"/>
      <c r="H110" s="41">
        <v>171.7309611733408</v>
      </c>
      <c r="I110" s="58">
        <v>166.57903233814056</v>
      </c>
      <c r="J110" s="41">
        <v>161.42710350294035</v>
      </c>
      <c r="K110" s="41">
        <v>151.12324583253991</v>
      </c>
      <c r="L110" s="41">
        <v>140.81938816213946</v>
      </c>
      <c r="M110" s="41">
        <v>120.21167282133855</v>
      </c>
      <c r="N110" s="42">
        <v>0.05</v>
      </c>
      <c r="O110" s="40" t="s">
        <v>17</v>
      </c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</row>
    <row r="111" spans="1:61" ht="15.75" customHeight="1" x14ac:dyDescent="0.35">
      <c r="A111" s="185" t="s">
        <v>233</v>
      </c>
      <c r="B111" s="67" t="s">
        <v>234</v>
      </c>
      <c r="C111" s="68"/>
      <c r="D111" s="68" t="s">
        <v>205</v>
      </c>
      <c r="E111" s="68" t="s">
        <v>205</v>
      </c>
      <c r="F111" s="68"/>
      <c r="G111" s="68"/>
      <c r="H111" s="70" t="s">
        <v>235</v>
      </c>
      <c r="I111" s="71">
        <v>263.60784000000001</v>
      </c>
      <c r="J111" s="70">
        <v>256.93200000000002</v>
      </c>
      <c r="K111" s="70">
        <v>252.25671600000004</v>
      </c>
      <c r="L111" s="70">
        <v>244.577304</v>
      </c>
      <c r="M111" s="70">
        <v>237.56547600000005</v>
      </c>
      <c r="N111" s="72">
        <v>0.05</v>
      </c>
      <c r="O111" s="69" t="s">
        <v>17</v>
      </c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</row>
    <row r="112" spans="1:61" ht="15.75" customHeight="1" x14ac:dyDescent="0.35">
      <c r="A112" s="186"/>
      <c r="B112" s="67" t="s">
        <v>236</v>
      </c>
      <c r="C112" s="68"/>
      <c r="D112" s="68" t="s">
        <v>205</v>
      </c>
      <c r="E112" s="68" t="s">
        <v>205</v>
      </c>
      <c r="F112" s="68"/>
      <c r="G112" s="68"/>
      <c r="H112" s="70" t="s">
        <v>235</v>
      </c>
      <c r="I112" s="71">
        <v>209.53924815918504</v>
      </c>
      <c r="J112" s="70">
        <v>205.36429514923597</v>
      </c>
      <c r="K112" s="70">
        <v>201.18934213928688</v>
      </c>
      <c r="L112" s="70">
        <v>194.9269126243633</v>
      </c>
      <c r="M112" s="70">
        <v>184.48953009949065</v>
      </c>
      <c r="N112" s="72">
        <v>0.05</v>
      </c>
      <c r="O112" s="69" t="s">
        <v>17</v>
      </c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</row>
    <row r="113" spans="1:61" ht="15.75" customHeight="1" x14ac:dyDescent="0.35">
      <c r="A113" s="186"/>
      <c r="B113" s="67" t="s">
        <v>237</v>
      </c>
      <c r="C113" s="68"/>
      <c r="D113" s="68" t="s">
        <v>20</v>
      </c>
      <c r="E113" s="68" t="s">
        <v>20</v>
      </c>
      <c r="F113" s="68"/>
      <c r="G113" s="68"/>
      <c r="H113" s="70" t="s">
        <v>235</v>
      </c>
      <c r="I113" s="71">
        <v>452.77</v>
      </c>
      <c r="J113" s="70">
        <v>443.37</v>
      </c>
      <c r="K113" s="70">
        <v>433.98</v>
      </c>
      <c r="L113" s="70">
        <v>419.89</v>
      </c>
      <c r="M113" s="70">
        <v>413.24</v>
      </c>
      <c r="N113" s="72">
        <v>0</v>
      </c>
      <c r="O113" s="69" t="s">
        <v>68</v>
      </c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</row>
    <row r="114" spans="1:61" ht="15.75" customHeight="1" x14ac:dyDescent="0.35">
      <c r="A114" s="186"/>
      <c r="B114" s="67" t="s">
        <v>238</v>
      </c>
      <c r="C114" s="68"/>
      <c r="D114" s="68" t="s">
        <v>20</v>
      </c>
      <c r="E114" s="68" t="s">
        <v>20</v>
      </c>
      <c r="F114" s="68"/>
      <c r="G114" s="68"/>
      <c r="H114" s="70" t="s">
        <v>235</v>
      </c>
      <c r="I114" s="71">
        <v>445.7</v>
      </c>
      <c r="J114" s="70">
        <v>427.28</v>
      </c>
      <c r="K114" s="70">
        <v>416.47</v>
      </c>
      <c r="L114" s="70">
        <v>408.89</v>
      </c>
      <c r="M114" s="70">
        <v>396.46</v>
      </c>
      <c r="N114" s="72">
        <v>0</v>
      </c>
      <c r="O114" s="69" t="s">
        <v>71</v>
      </c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</row>
    <row r="115" spans="1:61" ht="15.75" customHeight="1" x14ac:dyDescent="0.35">
      <c r="A115" s="186"/>
      <c r="B115" s="67" t="s">
        <v>239</v>
      </c>
      <c r="C115" s="68"/>
      <c r="D115" s="68"/>
      <c r="E115" s="68"/>
      <c r="F115" s="68"/>
      <c r="G115" s="68"/>
      <c r="H115" s="70" t="s">
        <v>235</v>
      </c>
      <c r="I115" s="71">
        <v>455.9</v>
      </c>
      <c r="J115" s="70">
        <v>441.8</v>
      </c>
      <c r="K115" s="70">
        <v>413.6</v>
      </c>
      <c r="L115" s="70">
        <v>376</v>
      </c>
      <c r="M115" s="70">
        <v>329</v>
      </c>
      <c r="N115" s="72">
        <v>0.05</v>
      </c>
      <c r="O115" s="69" t="s">
        <v>17</v>
      </c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</row>
    <row r="116" spans="1:61" ht="15.75" customHeight="1" x14ac:dyDescent="0.35">
      <c r="A116" s="186"/>
      <c r="B116" s="67" t="s">
        <v>240</v>
      </c>
      <c r="C116" s="68"/>
      <c r="D116" s="68"/>
      <c r="E116" s="68"/>
      <c r="F116" s="68"/>
      <c r="G116" s="68"/>
      <c r="H116" s="70" t="s">
        <v>235</v>
      </c>
      <c r="I116" s="71">
        <v>443.29</v>
      </c>
      <c r="J116" s="70">
        <v>429.58</v>
      </c>
      <c r="K116" s="70">
        <v>402.16</v>
      </c>
      <c r="L116" s="70">
        <v>365.6</v>
      </c>
      <c r="M116" s="70">
        <v>319.89999999999998</v>
      </c>
      <c r="N116" s="72">
        <v>0.05</v>
      </c>
      <c r="O116" s="69" t="s">
        <v>17</v>
      </c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</row>
    <row r="117" spans="1:61" ht="15.75" customHeight="1" x14ac:dyDescent="0.35">
      <c r="A117" s="186"/>
      <c r="B117" s="67" t="s">
        <v>241</v>
      </c>
      <c r="C117" s="68"/>
      <c r="D117" s="68"/>
      <c r="E117" s="68"/>
      <c r="F117" s="68"/>
      <c r="G117" s="68"/>
      <c r="H117" s="70" t="s">
        <v>235</v>
      </c>
      <c r="I117" s="71">
        <v>452.99</v>
      </c>
      <c r="J117" s="70">
        <v>438.98</v>
      </c>
      <c r="K117" s="70">
        <v>410.96</v>
      </c>
      <c r="L117" s="70">
        <v>373.6</v>
      </c>
      <c r="M117" s="70">
        <v>326.89999999999998</v>
      </c>
      <c r="N117" s="72">
        <v>0.05</v>
      </c>
      <c r="O117" s="69" t="s">
        <v>17</v>
      </c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</row>
    <row r="118" spans="1:61" ht="15.75" customHeight="1" x14ac:dyDescent="0.35">
      <c r="A118" s="186"/>
      <c r="B118" s="67" t="s">
        <v>242</v>
      </c>
      <c r="C118" s="68"/>
      <c r="D118" s="68"/>
      <c r="E118" s="68"/>
      <c r="F118" s="68"/>
      <c r="G118" s="68"/>
      <c r="H118" s="70" t="s">
        <v>235</v>
      </c>
      <c r="I118" s="71">
        <v>242.5</v>
      </c>
      <c r="J118" s="70">
        <v>235</v>
      </c>
      <c r="K118" s="70">
        <v>220</v>
      </c>
      <c r="L118" s="70">
        <v>200</v>
      </c>
      <c r="M118" s="70">
        <v>175</v>
      </c>
      <c r="N118" s="72">
        <v>0.05</v>
      </c>
      <c r="O118" s="69" t="s">
        <v>17</v>
      </c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</row>
    <row r="119" spans="1:61" ht="15.75" customHeight="1" x14ac:dyDescent="0.35">
      <c r="A119" s="186"/>
      <c r="B119" s="67" t="s">
        <v>243</v>
      </c>
      <c r="C119" s="68"/>
      <c r="D119" s="68"/>
      <c r="E119" s="68"/>
      <c r="F119" s="68"/>
      <c r="G119" s="68"/>
      <c r="H119" s="70" t="s">
        <v>235</v>
      </c>
      <c r="I119" s="71">
        <v>209.52</v>
      </c>
      <c r="J119" s="71">
        <v>203.04</v>
      </c>
      <c r="K119" s="71">
        <v>190.08</v>
      </c>
      <c r="L119" s="71">
        <v>172.8</v>
      </c>
      <c r="M119" s="71">
        <v>151.19999999999999</v>
      </c>
      <c r="N119" s="73">
        <v>0.05</v>
      </c>
      <c r="O119" s="69" t="s">
        <v>17</v>
      </c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</row>
    <row r="120" spans="1:61" ht="14.5" x14ac:dyDescent="0.35">
      <c r="A120" s="175" t="s">
        <v>244</v>
      </c>
      <c r="B120" s="2" t="s">
        <v>245</v>
      </c>
      <c r="C120" s="3"/>
      <c r="D120" s="3"/>
      <c r="E120" s="3"/>
      <c r="F120" s="3"/>
      <c r="G120" s="3"/>
      <c r="H120" s="4">
        <v>325.36841814512644</v>
      </c>
      <c r="I120" s="51">
        <v>315.60736560077265</v>
      </c>
      <c r="J120" s="4">
        <v>305.84631305641886</v>
      </c>
      <c r="K120" s="4">
        <v>286.32420796771129</v>
      </c>
      <c r="L120" s="4">
        <v>266.80210287900371</v>
      </c>
      <c r="M120" s="4">
        <v>227.7578927015885</v>
      </c>
      <c r="N120" s="5">
        <v>0</v>
      </c>
      <c r="O120" s="3" t="s">
        <v>246</v>
      </c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</row>
    <row r="121" spans="1:61" ht="16.5" customHeight="1" x14ac:dyDescent="0.35">
      <c r="A121" s="176"/>
      <c r="B121" s="2" t="s">
        <v>88</v>
      </c>
      <c r="C121" s="3"/>
      <c r="D121" s="90" t="s">
        <v>89</v>
      </c>
      <c r="E121" s="90" t="s">
        <v>90</v>
      </c>
      <c r="F121" s="3" t="s">
        <v>20</v>
      </c>
      <c r="G121" s="3"/>
      <c r="H121" s="4">
        <v>359.09563222114571</v>
      </c>
      <c r="I121" s="51">
        <v>348.3227632545113</v>
      </c>
      <c r="J121" s="4">
        <v>337.54989428787695</v>
      </c>
      <c r="K121" s="4">
        <v>316.0041563546082</v>
      </c>
      <c r="L121" s="4">
        <v>294.4584184213395</v>
      </c>
      <c r="M121" s="4">
        <v>251.36694255480197</v>
      </c>
      <c r="N121" s="5">
        <v>0.05</v>
      </c>
      <c r="O121" s="3" t="s">
        <v>17</v>
      </c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</row>
    <row r="122" spans="1:61" ht="14.5" x14ac:dyDescent="0.35">
      <c r="A122" s="176"/>
      <c r="B122" s="2" t="s">
        <v>247</v>
      </c>
      <c r="C122" s="3"/>
      <c r="D122" s="3"/>
      <c r="E122" s="3"/>
      <c r="F122" s="3"/>
      <c r="G122" s="3"/>
      <c r="H122" s="4">
        <v>413</v>
      </c>
      <c r="I122" s="4">
        <v>400.61</v>
      </c>
      <c r="J122" s="4">
        <v>388.22</v>
      </c>
      <c r="K122" s="4">
        <v>363.44</v>
      </c>
      <c r="L122" s="4">
        <v>330.4</v>
      </c>
      <c r="M122" s="4">
        <v>289.10000000000002</v>
      </c>
      <c r="N122" s="5">
        <v>0.05</v>
      </c>
      <c r="O122" s="3" t="s">
        <v>17</v>
      </c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</row>
    <row r="123" spans="1:61" ht="16.5" customHeight="1" x14ac:dyDescent="0.35">
      <c r="A123" s="176"/>
      <c r="B123" s="2" t="s">
        <v>92</v>
      </c>
      <c r="C123" s="3"/>
      <c r="D123" s="91" t="s">
        <v>93</v>
      </c>
      <c r="E123" s="90" t="s">
        <v>93</v>
      </c>
      <c r="F123" s="3" t="s">
        <v>20</v>
      </c>
      <c r="G123" s="3"/>
      <c r="H123" s="4">
        <v>412.51860000000016</v>
      </c>
      <c r="I123" s="51">
        <v>400.14304200000015</v>
      </c>
      <c r="J123" s="4">
        <v>387.76748400000014</v>
      </c>
      <c r="K123" s="4">
        <v>363.01636800000017</v>
      </c>
      <c r="L123" s="4">
        <v>338.26525200000015</v>
      </c>
      <c r="M123" s="4">
        <v>288.7630200000001</v>
      </c>
      <c r="N123" s="5">
        <v>0.05</v>
      </c>
      <c r="O123" s="3" t="s">
        <v>17</v>
      </c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</row>
    <row r="124" spans="1:61" ht="16.5" customHeight="1" x14ac:dyDescent="0.35">
      <c r="A124" s="176"/>
      <c r="B124" s="2" t="s">
        <v>94</v>
      </c>
      <c r="C124" s="3"/>
      <c r="D124" s="90" t="s">
        <v>95</v>
      </c>
      <c r="E124" s="90" t="s">
        <v>96</v>
      </c>
      <c r="F124" s="3"/>
      <c r="G124" s="3"/>
      <c r="H124" s="4">
        <v>241.05038295507839</v>
      </c>
      <c r="I124" s="51">
        <v>233.81887146642603</v>
      </c>
      <c r="J124" s="4">
        <v>226.58735997777367</v>
      </c>
      <c r="K124" s="4">
        <v>212.12433700046898</v>
      </c>
      <c r="L124" s="4">
        <v>197.66131402316429</v>
      </c>
      <c r="M124" s="4">
        <v>168.73526806855486</v>
      </c>
      <c r="N124" s="5">
        <v>0.05</v>
      </c>
      <c r="O124" s="3" t="s">
        <v>17</v>
      </c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</row>
    <row r="125" spans="1:61" ht="14.5" x14ac:dyDescent="0.35">
      <c r="A125" s="176"/>
      <c r="B125" s="2" t="s">
        <v>97</v>
      </c>
      <c r="C125" s="3"/>
      <c r="D125" s="3"/>
      <c r="E125" s="3"/>
      <c r="F125" s="3"/>
      <c r="G125" s="3"/>
      <c r="H125" s="4">
        <v>275.76634039987476</v>
      </c>
      <c r="I125" s="51">
        <v>267.49335018787849</v>
      </c>
      <c r="J125" s="4">
        <v>259.22035997588227</v>
      </c>
      <c r="K125" s="4">
        <v>242.67437955188979</v>
      </c>
      <c r="L125" s="4">
        <v>226.12839912789732</v>
      </c>
      <c r="M125" s="4">
        <v>193.03643827991232</v>
      </c>
      <c r="N125" s="5">
        <v>0.05</v>
      </c>
      <c r="O125" s="3" t="s">
        <v>17</v>
      </c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</row>
    <row r="126" spans="1:61" ht="16.5" customHeight="1" x14ac:dyDescent="0.35">
      <c r="A126" s="176"/>
      <c r="B126" s="2" t="s">
        <v>98</v>
      </c>
      <c r="C126" s="3"/>
      <c r="D126" s="90" t="s">
        <v>99</v>
      </c>
      <c r="E126" s="90" t="s">
        <v>99</v>
      </c>
      <c r="F126" s="3" t="s">
        <v>20</v>
      </c>
      <c r="G126" s="3"/>
      <c r="H126" s="4">
        <v>295.60911160746247</v>
      </c>
      <c r="I126" s="51">
        <v>286.74083825923856</v>
      </c>
      <c r="J126" s="4">
        <v>277.87256491101471</v>
      </c>
      <c r="K126" s="4">
        <v>260.13601821456695</v>
      </c>
      <c r="L126" s="4">
        <v>242.39947151811924</v>
      </c>
      <c r="M126" s="4">
        <v>206.92637812522372</v>
      </c>
      <c r="N126" s="5">
        <v>0.05</v>
      </c>
      <c r="O126" s="3" t="s">
        <v>17</v>
      </c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</row>
    <row r="127" spans="1:61" ht="14.5" x14ac:dyDescent="0.35">
      <c r="A127" s="176"/>
      <c r="B127" s="2" t="s">
        <v>248</v>
      </c>
      <c r="C127" s="3"/>
      <c r="D127" s="3"/>
      <c r="E127" s="3"/>
      <c r="F127" s="3"/>
      <c r="G127" s="3"/>
      <c r="H127" s="4">
        <v>249.05750210004115</v>
      </c>
      <c r="I127" s="51">
        <v>241.58577703703992</v>
      </c>
      <c r="J127" s="4">
        <v>234.11405197403866</v>
      </c>
      <c r="K127" s="4">
        <v>219.1706018480362</v>
      </c>
      <c r="L127" s="4">
        <v>204.22715172203377</v>
      </c>
      <c r="M127" s="4">
        <v>174.34025147002879</v>
      </c>
      <c r="N127" s="5">
        <v>0.05</v>
      </c>
      <c r="O127" s="3" t="s">
        <v>17</v>
      </c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</row>
    <row r="128" spans="1:61" ht="14.5" x14ac:dyDescent="0.35">
      <c r="A128" s="176"/>
      <c r="B128" s="2" t="s">
        <v>100</v>
      </c>
      <c r="C128" s="3"/>
      <c r="D128" s="3"/>
      <c r="E128" s="3"/>
      <c r="F128" s="3" t="s">
        <v>20</v>
      </c>
      <c r="G128" s="3"/>
      <c r="H128" s="4">
        <v>220.21886837871364</v>
      </c>
      <c r="I128" s="51">
        <v>213.61230232735221</v>
      </c>
      <c r="J128" s="4">
        <v>207.00573627599081</v>
      </c>
      <c r="K128" s="4">
        <v>193.79260417326799</v>
      </c>
      <c r="L128" s="4">
        <v>180.57947207054519</v>
      </c>
      <c r="M128" s="4">
        <v>154.15320786509955</v>
      </c>
      <c r="N128" s="5">
        <v>0.05</v>
      </c>
      <c r="O128" s="3" t="s">
        <v>17</v>
      </c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</row>
    <row r="129" spans="1:61" ht="14.5" x14ac:dyDescent="0.35">
      <c r="A129" s="176"/>
      <c r="B129" s="2" t="s">
        <v>249</v>
      </c>
      <c r="C129" s="3"/>
      <c r="D129" s="3"/>
      <c r="E129" s="3"/>
      <c r="F129" s="3"/>
      <c r="G129" s="3"/>
      <c r="H129" s="4">
        <v>317.09142000000003</v>
      </c>
      <c r="I129" s="51">
        <v>307.5786774</v>
      </c>
      <c r="J129" s="4">
        <v>298.06593480000004</v>
      </c>
      <c r="K129" s="4">
        <v>279.04044960000004</v>
      </c>
      <c r="L129" s="4">
        <v>260.01496440000005</v>
      </c>
      <c r="M129" s="4">
        <v>221.96399400000001</v>
      </c>
      <c r="N129" s="5">
        <v>0.05</v>
      </c>
      <c r="O129" s="3" t="s">
        <v>17</v>
      </c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</row>
    <row r="130" spans="1:61" ht="14.5" x14ac:dyDescent="0.35">
      <c r="A130" s="176"/>
      <c r="B130" s="2" t="s">
        <v>250</v>
      </c>
      <c r="C130" s="3"/>
      <c r="D130" s="3"/>
      <c r="E130" s="3"/>
      <c r="F130" s="3" t="s">
        <v>20</v>
      </c>
      <c r="G130" s="3"/>
      <c r="H130" s="4">
        <v>288.26020329353582</v>
      </c>
      <c r="I130" s="51">
        <v>279.61239719472974</v>
      </c>
      <c r="J130" s="4">
        <v>270.96459109592365</v>
      </c>
      <c r="K130" s="4">
        <v>253.66897889831154</v>
      </c>
      <c r="L130" s="4">
        <v>236.37336670069939</v>
      </c>
      <c r="M130" s="4">
        <v>201.78214230547508</v>
      </c>
      <c r="N130" s="5">
        <v>0</v>
      </c>
      <c r="O130" s="3" t="s">
        <v>165</v>
      </c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</row>
    <row r="131" spans="1:61" ht="14.5" x14ac:dyDescent="0.35">
      <c r="A131" s="176"/>
      <c r="B131" s="2" t="s">
        <v>251</v>
      </c>
      <c r="C131" s="3"/>
      <c r="D131" s="3"/>
      <c r="E131" s="3"/>
      <c r="F131" s="3"/>
      <c r="G131" s="3"/>
      <c r="H131" s="4">
        <v>2185.02</v>
      </c>
      <c r="I131" s="51">
        <v>2119.4694</v>
      </c>
      <c r="J131" s="4">
        <v>2053.9187999999999</v>
      </c>
      <c r="K131" s="4">
        <v>1922.8176000000001</v>
      </c>
      <c r="L131" s="4">
        <v>1791.7164</v>
      </c>
      <c r="M131" s="4">
        <v>1529.5139999999999</v>
      </c>
      <c r="N131" s="5">
        <v>0.05</v>
      </c>
      <c r="O131" s="3" t="s">
        <v>17</v>
      </c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</row>
    <row r="132" spans="1:61" ht="14.5" x14ac:dyDescent="0.35">
      <c r="A132" s="176"/>
      <c r="B132" s="2" t="s">
        <v>102</v>
      </c>
      <c r="C132" s="3"/>
      <c r="D132" s="3"/>
      <c r="E132" s="3"/>
      <c r="F132" s="3" t="s">
        <v>20</v>
      </c>
      <c r="G132" s="3"/>
      <c r="H132" s="4">
        <v>322.65040148135319</v>
      </c>
      <c r="I132" s="51">
        <v>312.97088943691256</v>
      </c>
      <c r="J132" s="4">
        <v>303.29137739247199</v>
      </c>
      <c r="K132" s="4">
        <v>283.93235330359079</v>
      </c>
      <c r="L132" s="4">
        <v>264.57332921470964</v>
      </c>
      <c r="M132" s="4">
        <v>225.85528103694722</v>
      </c>
      <c r="N132" s="5">
        <v>0.05</v>
      </c>
      <c r="O132" s="3" t="s">
        <v>17</v>
      </c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</row>
    <row r="133" spans="1:61" ht="16.5" customHeight="1" x14ac:dyDescent="0.35">
      <c r="A133" s="176"/>
      <c r="B133" s="2" t="s">
        <v>103</v>
      </c>
      <c r="C133" s="3"/>
      <c r="D133" s="90" t="s">
        <v>104</v>
      </c>
      <c r="E133" s="90" t="s">
        <v>105</v>
      </c>
      <c r="F133" s="3" t="s">
        <v>20</v>
      </c>
      <c r="G133" s="3"/>
      <c r="H133" s="4">
        <v>345.86266058073113</v>
      </c>
      <c r="I133" s="51">
        <v>335.48678076330918</v>
      </c>
      <c r="J133" s="4">
        <v>325.11090094588724</v>
      </c>
      <c r="K133" s="4">
        <v>304.3591413110434</v>
      </c>
      <c r="L133" s="4">
        <v>283.60738167619957</v>
      </c>
      <c r="M133" s="4">
        <v>242.10386240651178</v>
      </c>
      <c r="N133" s="5">
        <v>0.05</v>
      </c>
      <c r="O133" s="3" t="s">
        <v>17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</row>
    <row r="134" spans="1:61" ht="14.5" x14ac:dyDescent="0.35">
      <c r="A134" s="176"/>
      <c r="B134" s="2" t="s">
        <v>106</v>
      </c>
      <c r="C134" s="3"/>
      <c r="D134" s="3"/>
      <c r="E134" s="3"/>
      <c r="F134" s="3" t="s">
        <v>20</v>
      </c>
      <c r="G134" s="3"/>
      <c r="H134" s="4">
        <v>229.80136508384146</v>
      </c>
      <c r="I134" s="51">
        <v>222.90732413132622</v>
      </c>
      <c r="J134" s="4">
        <v>216.01328317881095</v>
      </c>
      <c r="K134" s="4">
        <v>202.2252012737805</v>
      </c>
      <c r="L134" s="4">
        <v>188.43711936875002</v>
      </c>
      <c r="M134" s="4">
        <v>160.860955558689</v>
      </c>
      <c r="N134" s="5">
        <v>0.05</v>
      </c>
      <c r="O134" s="3" t="s">
        <v>17</v>
      </c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</row>
    <row r="135" spans="1:61" ht="14.5" x14ac:dyDescent="0.35">
      <c r="A135" s="176"/>
      <c r="B135" s="2" t="s">
        <v>107</v>
      </c>
      <c r="C135" s="3"/>
      <c r="D135" s="3"/>
      <c r="E135" s="3"/>
      <c r="F135" s="3"/>
      <c r="G135" s="3"/>
      <c r="H135" s="4">
        <v>279.24815789069396</v>
      </c>
      <c r="I135" s="51">
        <v>270.87071315397316</v>
      </c>
      <c r="J135" s="4">
        <v>262.4932684172523</v>
      </c>
      <c r="K135" s="4">
        <v>245.73837894381069</v>
      </c>
      <c r="L135" s="4">
        <v>228.98348947036905</v>
      </c>
      <c r="M135" s="4">
        <v>195.47371052348575</v>
      </c>
      <c r="N135" s="5">
        <v>0.05</v>
      </c>
      <c r="O135" s="3" t="s">
        <v>17</v>
      </c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</row>
    <row r="136" spans="1:61" ht="14.5" x14ac:dyDescent="0.35">
      <c r="A136" s="176"/>
      <c r="B136" s="2" t="s">
        <v>108</v>
      </c>
      <c r="C136" s="3"/>
      <c r="D136" s="3"/>
      <c r="E136" s="3"/>
      <c r="F136" s="3"/>
      <c r="G136" s="3"/>
      <c r="H136" s="4">
        <v>220.21886837871364</v>
      </c>
      <c r="I136" s="51">
        <v>213.61230232735221</v>
      </c>
      <c r="J136" s="4">
        <v>207.00573627599081</v>
      </c>
      <c r="K136" s="4">
        <v>193.79260417326799</v>
      </c>
      <c r="L136" s="4">
        <v>180.57947207054519</v>
      </c>
      <c r="M136" s="4">
        <v>154.15320786509955</v>
      </c>
      <c r="N136" s="5">
        <v>0.05</v>
      </c>
      <c r="O136" s="3" t="s">
        <v>17</v>
      </c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</row>
    <row r="137" spans="1:61" ht="14.5" x14ac:dyDescent="0.35">
      <c r="A137" s="176"/>
      <c r="B137" s="2" t="s">
        <v>109</v>
      </c>
      <c r="C137" s="3"/>
      <c r="D137" s="3"/>
      <c r="E137" s="3"/>
      <c r="F137" s="3"/>
      <c r="G137" s="3"/>
      <c r="H137" s="4">
        <v>366.03947041326734</v>
      </c>
      <c r="I137" s="51">
        <v>355.05828630086933</v>
      </c>
      <c r="J137" s="4">
        <v>344.07710218847126</v>
      </c>
      <c r="K137" s="4">
        <v>322.11473396367523</v>
      </c>
      <c r="L137" s="4">
        <v>300.15236573887927</v>
      </c>
      <c r="M137" s="4">
        <v>256.22762928928711</v>
      </c>
      <c r="N137" s="5">
        <v>0.05</v>
      </c>
      <c r="O137" s="3" t="s">
        <v>17</v>
      </c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</row>
    <row r="138" spans="1:61" ht="14.5" x14ac:dyDescent="0.35">
      <c r="A138" s="176"/>
      <c r="B138" s="2" t="s">
        <v>252</v>
      </c>
      <c r="C138" s="3"/>
      <c r="D138" s="3"/>
      <c r="E138" s="3"/>
      <c r="F138" s="3"/>
      <c r="G138" s="3"/>
      <c r="H138" s="4">
        <v>221.36874420560588</v>
      </c>
      <c r="I138" s="51">
        <v>214.72768187943768</v>
      </c>
      <c r="J138" s="4">
        <v>208.08661955326951</v>
      </c>
      <c r="K138" s="4">
        <v>194.80449490093318</v>
      </c>
      <c r="L138" s="4">
        <v>181.52237024859684</v>
      </c>
      <c r="M138" s="4">
        <v>154.95812094392411</v>
      </c>
      <c r="N138" s="5">
        <v>0.05</v>
      </c>
      <c r="O138" s="3" t="s">
        <v>17</v>
      </c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</row>
    <row r="139" spans="1:61" ht="15.75" customHeight="1" x14ac:dyDescent="0.35">
      <c r="A139" s="176"/>
      <c r="B139" s="2" t="s">
        <v>253</v>
      </c>
      <c r="C139" s="3"/>
      <c r="D139" s="3"/>
      <c r="E139" s="3"/>
      <c r="F139" s="3"/>
      <c r="G139" s="3"/>
      <c r="H139" s="4">
        <v>370.2355326350779</v>
      </c>
      <c r="I139" s="51">
        <v>359.12846665602558</v>
      </c>
      <c r="J139" s="4">
        <v>348.0214006769732</v>
      </c>
      <c r="K139" s="4">
        <v>325.80726871886856</v>
      </c>
      <c r="L139" s="4">
        <v>303.59313676076391</v>
      </c>
      <c r="M139" s="4">
        <v>259.16487284455451</v>
      </c>
      <c r="N139" s="5">
        <v>0.05</v>
      </c>
      <c r="O139" s="3" t="s">
        <v>17</v>
      </c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</row>
    <row r="140" spans="1:61" ht="15.75" customHeight="1" x14ac:dyDescent="0.35">
      <c r="A140" s="176"/>
      <c r="B140" s="2" t="s">
        <v>110</v>
      </c>
      <c r="C140" s="3"/>
      <c r="D140" s="3"/>
      <c r="E140" s="3"/>
      <c r="F140" s="3"/>
      <c r="G140" s="3"/>
      <c r="H140" s="4">
        <v>392.28717877948696</v>
      </c>
      <c r="I140" s="51">
        <v>380.51856341610232</v>
      </c>
      <c r="J140" s="4">
        <v>368.74994805271774</v>
      </c>
      <c r="K140" s="4">
        <v>345.21271732594852</v>
      </c>
      <c r="L140" s="4">
        <v>321.67548659917935</v>
      </c>
      <c r="M140" s="4">
        <v>274.60102514564085</v>
      </c>
      <c r="N140" s="5">
        <v>0.05</v>
      </c>
      <c r="O140" s="3" t="s">
        <v>17</v>
      </c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61" ht="15.75" customHeight="1" x14ac:dyDescent="0.35">
      <c r="A141" s="176"/>
      <c r="B141" s="2" t="s">
        <v>254</v>
      </c>
      <c r="C141" s="3"/>
      <c r="D141" s="3"/>
      <c r="E141" s="3"/>
      <c r="F141" s="3"/>
      <c r="G141" s="3"/>
      <c r="H141" s="4">
        <v>187.48363118728324</v>
      </c>
      <c r="I141" s="51">
        <v>181.85912225166473</v>
      </c>
      <c r="J141" s="4">
        <v>176.23461331604622</v>
      </c>
      <c r="K141" s="4">
        <v>164.98559544480926</v>
      </c>
      <c r="L141" s="4">
        <v>153.73657757357228</v>
      </c>
      <c r="M141" s="4">
        <v>131.23854183109825</v>
      </c>
      <c r="N141" s="5">
        <v>0.05</v>
      </c>
      <c r="O141" s="3" t="s">
        <v>17</v>
      </c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</row>
    <row r="142" spans="1:61" ht="15.75" customHeight="1" x14ac:dyDescent="0.35">
      <c r="A142" s="176"/>
      <c r="B142" s="2" t="s">
        <v>111</v>
      </c>
      <c r="C142" s="3"/>
      <c r="D142" s="3"/>
      <c r="E142" s="3"/>
      <c r="F142" s="3"/>
      <c r="G142" s="3"/>
      <c r="H142" s="4">
        <v>302.67321345821262</v>
      </c>
      <c r="I142" s="51">
        <v>293.5930170544662</v>
      </c>
      <c r="J142" s="4">
        <v>284.51282065071985</v>
      </c>
      <c r="K142" s="4">
        <v>266.35242784322708</v>
      </c>
      <c r="L142" s="4">
        <v>248.19203503573436</v>
      </c>
      <c r="M142" s="4">
        <v>211.87124942074882</v>
      </c>
      <c r="N142" s="5">
        <v>0.05</v>
      </c>
      <c r="O142" s="3" t="s">
        <v>17</v>
      </c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</row>
    <row r="143" spans="1:61" ht="15.75" customHeight="1" x14ac:dyDescent="0.35">
      <c r="A143" s="176"/>
      <c r="B143" s="6" t="s">
        <v>255</v>
      </c>
      <c r="C143" s="3"/>
      <c r="D143" s="90" t="s">
        <v>115</v>
      </c>
      <c r="E143" s="90" t="s">
        <v>115</v>
      </c>
      <c r="F143" s="3"/>
      <c r="G143" s="3"/>
      <c r="H143" s="7">
        <v>380</v>
      </c>
      <c r="I143" s="51">
        <v>368.59999999999997</v>
      </c>
      <c r="J143" s="4">
        <v>357.2</v>
      </c>
      <c r="K143" s="4">
        <v>334.4</v>
      </c>
      <c r="L143" s="4">
        <v>311.60000000000002</v>
      </c>
      <c r="M143" s="7">
        <v>266</v>
      </c>
      <c r="N143" s="8">
        <v>0.05</v>
      </c>
      <c r="O143" s="3" t="s">
        <v>17</v>
      </c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</row>
    <row r="144" spans="1:61" ht="15.75" customHeight="1" x14ac:dyDescent="0.35">
      <c r="A144" s="176"/>
      <c r="B144" s="60" t="s">
        <v>256</v>
      </c>
      <c r="C144" s="61"/>
      <c r="D144" s="61"/>
      <c r="E144" s="61"/>
      <c r="F144" s="61"/>
      <c r="G144" s="61"/>
      <c r="H144" s="62">
        <v>465.15191085862784</v>
      </c>
      <c r="I144" s="63">
        <v>451.19735353286899</v>
      </c>
      <c r="J144" s="62">
        <v>437.24279620711013</v>
      </c>
      <c r="K144" s="62">
        <v>409.33368155559248</v>
      </c>
      <c r="L144" s="62">
        <v>381.42456690407488</v>
      </c>
      <c r="M144" s="62">
        <v>325.60633760103946</v>
      </c>
      <c r="N144" s="64">
        <v>0.05</v>
      </c>
      <c r="O144" s="3" t="s">
        <v>17</v>
      </c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</row>
    <row r="145" spans="1:61" ht="15.75" customHeight="1" x14ac:dyDescent="0.35">
      <c r="A145" s="177"/>
      <c r="B145" s="2" t="s">
        <v>257</v>
      </c>
      <c r="C145" s="3"/>
      <c r="D145" s="3"/>
      <c r="E145" s="3"/>
      <c r="F145" s="3"/>
      <c r="G145" s="3"/>
      <c r="H145" s="4">
        <v>895.9680000000003</v>
      </c>
      <c r="I145" s="51">
        <v>869.08896000000027</v>
      </c>
      <c r="J145" s="4">
        <v>842.20992000000024</v>
      </c>
      <c r="K145" s="4">
        <v>788.45184000000029</v>
      </c>
      <c r="L145" s="4">
        <v>734.69376000000034</v>
      </c>
      <c r="M145" s="4">
        <v>627.17760000000021</v>
      </c>
      <c r="N145" s="5">
        <v>0.05</v>
      </c>
      <c r="O145" s="3" t="s">
        <v>17</v>
      </c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</row>
    <row r="146" spans="1:61" ht="15" customHeight="1" x14ac:dyDescent="0.35">
      <c r="A146" s="161" t="s">
        <v>258</v>
      </c>
      <c r="B146" s="9" t="s">
        <v>259</v>
      </c>
      <c r="C146" s="10"/>
      <c r="D146" s="96" t="s">
        <v>211</v>
      </c>
      <c r="E146" s="10" t="s">
        <v>172</v>
      </c>
      <c r="F146" s="10"/>
      <c r="G146" s="10"/>
      <c r="H146" s="11">
        <v>88.362275715899244</v>
      </c>
      <c r="I146" s="52">
        <v>85.711407444422264</v>
      </c>
      <c r="J146" s="11">
        <v>83.060539172945283</v>
      </c>
      <c r="K146" s="11">
        <v>77.758802629991337</v>
      </c>
      <c r="L146" s="11">
        <v>72.45706608703739</v>
      </c>
      <c r="M146" s="11">
        <v>61.853593001129468</v>
      </c>
      <c r="N146" s="12">
        <v>0.05</v>
      </c>
      <c r="O146" s="10" t="s">
        <v>17</v>
      </c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</row>
    <row r="147" spans="1:61" ht="15.75" customHeight="1" x14ac:dyDescent="0.35">
      <c r="A147" s="162"/>
      <c r="B147" s="9" t="s">
        <v>260</v>
      </c>
      <c r="C147" s="10"/>
      <c r="D147" s="10"/>
      <c r="E147" s="10"/>
      <c r="F147" s="10"/>
      <c r="G147" s="10"/>
      <c r="H147" s="11">
        <v>72.632174917036551</v>
      </c>
      <c r="I147" s="52">
        <v>70.453209669525449</v>
      </c>
      <c r="J147" s="11">
        <v>68.274244422014348</v>
      </c>
      <c r="K147" s="11">
        <v>63.916313926992167</v>
      </c>
      <c r="L147" s="11">
        <v>59.558383431969979</v>
      </c>
      <c r="M147" s="11">
        <v>50.842522441925581</v>
      </c>
      <c r="N147" s="12">
        <v>0.05</v>
      </c>
      <c r="O147" s="10" t="s">
        <v>78</v>
      </c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</row>
    <row r="148" spans="1:61" ht="15.75" customHeight="1" x14ac:dyDescent="0.35">
      <c r="A148" s="162"/>
      <c r="B148" s="101" t="s">
        <v>261</v>
      </c>
      <c r="C148" s="10"/>
      <c r="D148" s="10"/>
      <c r="E148" s="10"/>
      <c r="F148" s="10"/>
      <c r="G148" s="10"/>
      <c r="H148" s="11">
        <v>77.811740803482849</v>
      </c>
      <c r="I148" s="52">
        <v>75.477388579378356</v>
      </c>
      <c r="J148" s="11">
        <v>73.143036355273878</v>
      </c>
      <c r="K148" s="11">
        <v>68.474331907064908</v>
      </c>
      <c r="L148" s="11">
        <v>63.805627458855938</v>
      </c>
      <c r="M148" s="11">
        <v>54.46821856243799</v>
      </c>
      <c r="N148" s="12">
        <v>0.05</v>
      </c>
      <c r="O148" s="10" t="s">
        <v>202</v>
      </c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</row>
    <row r="149" spans="1:61" ht="15.75" customHeight="1" x14ac:dyDescent="0.35">
      <c r="A149" s="162"/>
      <c r="B149" s="9" t="s">
        <v>262</v>
      </c>
      <c r="C149" s="10"/>
      <c r="D149" s="96"/>
      <c r="E149" s="96"/>
      <c r="F149" s="10"/>
      <c r="G149" s="10"/>
      <c r="H149" s="11">
        <v>87.524873999999997</v>
      </c>
      <c r="I149" s="52">
        <v>84.899127780000001</v>
      </c>
      <c r="J149" s="11">
        <v>82.27338155999999</v>
      </c>
      <c r="K149" s="11">
        <v>77.021889119999997</v>
      </c>
      <c r="L149" s="11">
        <v>71.770396680000005</v>
      </c>
      <c r="M149" s="11">
        <v>61.267411799999991</v>
      </c>
      <c r="N149" s="12">
        <v>0.05</v>
      </c>
      <c r="O149" s="10" t="s">
        <v>17</v>
      </c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</row>
    <row r="150" spans="1:61" ht="15.75" customHeight="1" x14ac:dyDescent="0.35">
      <c r="A150" s="162"/>
      <c r="B150" s="9" t="s">
        <v>263</v>
      </c>
      <c r="C150" s="10"/>
      <c r="D150" s="10"/>
      <c r="E150" s="10"/>
      <c r="F150" s="10"/>
      <c r="G150" s="10"/>
      <c r="H150" s="11">
        <v>86.133898842358946</v>
      </c>
      <c r="I150" s="52">
        <v>83.549881877088168</v>
      </c>
      <c r="J150" s="11">
        <v>80.965864911817405</v>
      </c>
      <c r="K150" s="11">
        <v>75.797830981275879</v>
      </c>
      <c r="L150" s="11">
        <v>70.629797050734339</v>
      </c>
      <c r="M150" s="11">
        <v>60.293729189651259</v>
      </c>
      <c r="N150" s="12">
        <v>0.05</v>
      </c>
      <c r="O150" s="10" t="s">
        <v>17</v>
      </c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</row>
    <row r="151" spans="1:61" ht="15.75" customHeight="1" x14ac:dyDescent="0.35">
      <c r="A151" s="162"/>
      <c r="B151" s="13" t="s">
        <v>264</v>
      </c>
      <c r="C151" s="10"/>
      <c r="D151" s="96" t="s">
        <v>211</v>
      </c>
      <c r="E151" s="96" t="s">
        <v>211</v>
      </c>
      <c r="F151" s="10"/>
      <c r="G151" s="10"/>
      <c r="H151" s="11" t="s">
        <v>265</v>
      </c>
      <c r="I151" s="52" t="s">
        <v>265</v>
      </c>
      <c r="J151" s="11">
        <v>55.267954808392702</v>
      </c>
      <c r="K151" s="11">
        <v>51.740213012112349</v>
      </c>
      <c r="L151" s="11">
        <v>48.212471215831968</v>
      </c>
      <c r="M151" s="11">
        <v>41.156987623271185</v>
      </c>
      <c r="N151" s="12">
        <v>0.05</v>
      </c>
      <c r="O151" s="10" t="s">
        <v>17</v>
      </c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</row>
    <row r="152" spans="1:61" ht="15.75" customHeight="1" x14ac:dyDescent="0.35">
      <c r="A152" s="162"/>
      <c r="B152" s="13" t="s">
        <v>266</v>
      </c>
      <c r="C152" s="10"/>
      <c r="D152" s="10"/>
      <c r="E152" s="10"/>
      <c r="F152" s="10"/>
      <c r="G152" s="10"/>
      <c r="H152" s="11">
        <v>68.5</v>
      </c>
      <c r="I152" s="52">
        <v>66.45</v>
      </c>
      <c r="J152" s="11">
        <v>64.45</v>
      </c>
      <c r="K152" s="11">
        <v>60.28</v>
      </c>
      <c r="L152" s="11">
        <v>54.8</v>
      </c>
      <c r="M152" s="11">
        <v>47.95</v>
      </c>
      <c r="N152" s="12">
        <v>0.05</v>
      </c>
      <c r="O152" s="10" t="s">
        <v>17</v>
      </c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</row>
    <row r="153" spans="1:61" ht="15.75" customHeight="1" x14ac:dyDescent="0.35">
      <c r="A153" s="162"/>
      <c r="B153" s="14" t="s">
        <v>267</v>
      </c>
      <c r="C153" s="10"/>
      <c r="D153" s="96" t="s">
        <v>211</v>
      </c>
      <c r="E153" s="96" t="s">
        <v>211</v>
      </c>
      <c r="F153" s="10"/>
      <c r="G153" s="10"/>
      <c r="H153" s="11">
        <v>49.01617840611457</v>
      </c>
      <c r="I153" s="52">
        <v>47.545693053931132</v>
      </c>
      <c r="J153" s="11">
        <v>46.075207701747694</v>
      </c>
      <c r="K153" s="11">
        <v>43.134236997380825</v>
      </c>
      <c r="L153" s="11">
        <v>40.193266293013949</v>
      </c>
      <c r="M153" s="11">
        <v>34.311324884280197</v>
      </c>
      <c r="N153" s="12">
        <v>0</v>
      </c>
      <c r="O153" s="10" t="s">
        <v>17</v>
      </c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</row>
    <row r="154" spans="1:61" ht="15.75" customHeight="1" x14ac:dyDescent="0.35">
      <c r="A154" s="162"/>
      <c r="B154" s="14" t="s">
        <v>268</v>
      </c>
      <c r="C154" s="10"/>
      <c r="D154" s="96" t="s">
        <v>211</v>
      </c>
      <c r="E154" s="96" t="s">
        <v>211</v>
      </c>
      <c r="F154" s="10"/>
      <c r="G154" s="10"/>
      <c r="H154" s="11" t="s">
        <v>265</v>
      </c>
      <c r="I154" s="52" t="s">
        <v>265</v>
      </c>
      <c r="J154" s="11">
        <v>52.18982658282544</v>
      </c>
      <c r="K154" s="11">
        <v>48.858561056262118</v>
      </c>
      <c r="L154" s="11">
        <v>45.52729552969879</v>
      </c>
      <c r="M154" s="11">
        <v>38.864764476572134</v>
      </c>
      <c r="N154" s="12">
        <v>0.05</v>
      </c>
      <c r="O154" s="10" t="s">
        <v>17</v>
      </c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</row>
    <row r="155" spans="1:61" ht="15.75" customHeight="1" x14ac:dyDescent="0.35">
      <c r="A155" s="162"/>
      <c r="B155" s="14" t="s">
        <v>269</v>
      </c>
      <c r="C155" s="10"/>
      <c r="D155" s="96"/>
      <c r="E155" s="96"/>
      <c r="F155" s="10"/>
      <c r="G155" s="10"/>
      <c r="H155" s="11" t="s">
        <v>265</v>
      </c>
      <c r="I155" s="52" t="s">
        <v>265</v>
      </c>
      <c r="J155" s="11">
        <v>51.3506141384633</v>
      </c>
      <c r="K155" s="11">
        <v>48.072915363667782</v>
      </c>
      <c r="L155" s="11">
        <v>44.795216588872258</v>
      </c>
      <c r="M155" s="11">
        <v>38.239819039281187</v>
      </c>
      <c r="N155" s="12">
        <v>0.05</v>
      </c>
      <c r="O155" s="10" t="s">
        <v>17</v>
      </c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</row>
    <row r="156" spans="1:61" ht="15.75" customHeight="1" x14ac:dyDescent="0.35">
      <c r="A156" s="162"/>
      <c r="B156" s="14" t="s">
        <v>270</v>
      </c>
      <c r="C156" s="10"/>
      <c r="D156" s="96" t="s">
        <v>211</v>
      </c>
      <c r="E156" s="96" t="s">
        <v>211</v>
      </c>
      <c r="F156" s="10"/>
      <c r="G156" s="10"/>
      <c r="H156" s="11" t="s">
        <v>265</v>
      </c>
      <c r="I156" s="52" t="s">
        <v>265</v>
      </c>
      <c r="J156" s="11">
        <v>59.053206259232802</v>
      </c>
      <c r="K156" s="11">
        <v>55.283852668217946</v>
      </c>
      <c r="L156" s="11">
        <v>51.514499077203091</v>
      </c>
      <c r="M156" s="11">
        <v>43.975791895173366</v>
      </c>
      <c r="N156" s="12">
        <v>0.05</v>
      </c>
      <c r="O156" s="10" t="s">
        <v>17</v>
      </c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</row>
    <row r="157" spans="1:61" ht="15.75" customHeight="1" x14ac:dyDescent="0.35">
      <c r="A157" s="162"/>
      <c r="B157" s="14" t="s">
        <v>271</v>
      </c>
      <c r="C157" s="10"/>
      <c r="D157" s="10" t="s">
        <v>20</v>
      </c>
      <c r="E157" s="10" t="s">
        <v>20</v>
      </c>
      <c r="F157" s="10"/>
      <c r="G157" s="10"/>
      <c r="H157" s="11" t="s">
        <v>265</v>
      </c>
      <c r="I157" s="52" t="s">
        <v>265</v>
      </c>
      <c r="J157" s="11">
        <v>79.063400000000001</v>
      </c>
      <c r="K157" s="11">
        <v>74.016800000000003</v>
      </c>
      <c r="L157" s="11">
        <v>68.970200000000006</v>
      </c>
      <c r="M157" s="11">
        <v>58.876999999999995</v>
      </c>
      <c r="N157" s="12">
        <v>0.05</v>
      </c>
      <c r="O157" s="10" t="s">
        <v>17</v>
      </c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</row>
    <row r="158" spans="1:61" ht="15.75" customHeight="1" x14ac:dyDescent="0.35">
      <c r="A158" s="162"/>
      <c r="B158" s="14" t="s">
        <v>272</v>
      </c>
      <c r="C158" s="10"/>
      <c r="D158" s="96" t="s">
        <v>211</v>
      </c>
      <c r="E158" s="96" t="s">
        <v>211</v>
      </c>
      <c r="F158" s="10"/>
      <c r="G158" s="10"/>
      <c r="H158" s="11" t="s">
        <v>265</v>
      </c>
      <c r="I158" s="52" t="s">
        <v>265</v>
      </c>
      <c r="J158" s="11">
        <v>58.157559520511661</v>
      </c>
      <c r="K158" s="11">
        <v>54.445374870266235</v>
      </c>
      <c r="L158" s="11">
        <v>50.733190220020816</v>
      </c>
      <c r="M158" s="11">
        <v>43.308820919529957</v>
      </c>
      <c r="N158" s="12">
        <v>0.05</v>
      </c>
      <c r="O158" s="10" t="s">
        <v>17</v>
      </c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</row>
    <row r="159" spans="1:61" ht="15.75" customHeight="1" x14ac:dyDescent="0.35">
      <c r="A159" s="162"/>
      <c r="B159" s="14" t="s">
        <v>273</v>
      </c>
      <c r="C159" s="10"/>
      <c r="D159" s="10"/>
      <c r="E159" s="10"/>
      <c r="F159" s="10"/>
      <c r="G159" s="10"/>
      <c r="H159" s="11" t="s">
        <v>265</v>
      </c>
      <c r="I159" s="52" t="s">
        <v>265</v>
      </c>
      <c r="J159" s="11">
        <v>63.889122265071983</v>
      </c>
      <c r="K159" s="11">
        <v>59.811093184322715</v>
      </c>
      <c r="L159" s="11">
        <v>55.73306410357344</v>
      </c>
      <c r="M159" s="11">
        <v>47.577005942074884</v>
      </c>
      <c r="N159" s="12">
        <v>0.05</v>
      </c>
      <c r="O159" s="10" t="s">
        <v>17</v>
      </c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</row>
    <row r="160" spans="1:61" ht="15.75" customHeight="1" x14ac:dyDescent="0.35">
      <c r="A160" s="162"/>
      <c r="B160" s="14" t="s">
        <v>274</v>
      </c>
      <c r="C160" s="10"/>
      <c r="D160" s="10"/>
      <c r="E160" s="10"/>
      <c r="F160" s="10"/>
      <c r="G160" s="10"/>
      <c r="H160" s="11">
        <v>78.548563429948715</v>
      </c>
      <c r="I160" s="52">
        <v>76.192106527050257</v>
      </c>
      <c r="J160" s="11">
        <v>73.835649624151785</v>
      </c>
      <c r="K160" s="11">
        <v>69.122735818354869</v>
      </c>
      <c r="L160" s="11">
        <v>64.409822012557953</v>
      </c>
      <c r="M160" s="11">
        <v>54.9839944009641</v>
      </c>
      <c r="N160" s="12">
        <v>0.05</v>
      </c>
      <c r="O160" s="10" t="s">
        <v>17</v>
      </c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</row>
    <row r="161" spans="1:61" ht="15" customHeight="1" x14ac:dyDescent="0.35">
      <c r="A161" s="163"/>
      <c r="B161" s="15" t="s">
        <v>275</v>
      </c>
      <c r="C161" s="10"/>
      <c r="D161" s="10"/>
      <c r="E161" s="10"/>
      <c r="F161" s="10"/>
      <c r="G161" s="10"/>
      <c r="H161" s="11">
        <v>111</v>
      </c>
      <c r="I161" s="52">
        <v>107.67</v>
      </c>
      <c r="J161" s="11">
        <v>104.33999999999999</v>
      </c>
      <c r="K161" s="11">
        <v>97.68</v>
      </c>
      <c r="L161" s="11">
        <v>91.02000000000001</v>
      </c>
      <c r="M161" s="11">
        <v>77.699999999999989</v>
      </c>
      <c r="N161" s="12">
        <v>0.05</v>
      </c>
      <c r="O161" s="10" t="s">
        <v>17</v>
      </c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</row>
    <row r="162" spans="1:61" ht="15.75" customHeight="1" x14ac:dyDescent="0.35">
      <c r="A162" s="164" t="s">
        <v>276</v>
      </c>
      <c r="B162" s="16" t="s">
        <v>117</v>
      </c>
      <c r="C162" s="17"/>
      <c r="D162" s="17"/>
      <c r="E162" s="17"/>
      <c r="F162" s="17" t="s">
        <v>20</v>
      </c>
      <c r="G162" s="17"/>
      <c r="H162" s="18">
        <v>980</v>
      </c>
      <c r="I162" s="53">
        <v>921.19999999999993</v>
      </c>
      <c r="J162" s="18">
        <v>862.4</v>
      </c>
      <c r="K162" s="18">
        <v>803.6</v>
      </c>
      <c r="L162" s="18">
        <v>686</v>
      </c>
      <c r="M162" s="18" t="s">
        <v>179</v>
      </c>
      <c r="N162" s="19">
        <v>0.05</v>
      </c>
      <c r="O162" s="17" t="s">
        <v>17</v>
      </c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</row>
    <row r="163" spans="1:61" ht="15.75" customHeight="1" x14ac:dyDescent="0.35">
      <c r="A163" s="165"/>
      <c r="B163" s="16" t="s">
        <v>277</v>
      </c>
      <c r="C163" s="17"/>
      <c r="D163" s="17"/>
      <c r="E163" s="17"/>
      <c r="F163" s="17" t="s">
        <v>20</v>
      </c>
      <c r="G163" s="17"/>
      <c r="H163" s="18">
        <v>990</v>
      </c>
      <c r="I163" s="53">
        <v>930.59999999999991</v>
      </c>
      <c r="J163" s="18">
        <v>871.2</v>
      </c>
      <c r="K163" s="18">
        <v>811.80000000000007</v>
      </c>
      <c r="L163" s="18">
        <v>693</v>
      </c>
      <c r="M163" s="18" t="s">
        <v>179</v>
      </c>
      <c r="N163" s="19">
        <v>0.05</v>
      </c>
      <c r="O163" s="17" t="s">
        <v>17</v>
      </c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</row>
    <row r="164" spans="1:61" ht="15" customHeight="1" x14ac:dyDescent="0.35">
      <c r="A164" s="166"/>
      <c r="B164" s="16" t="s">
        <v>278</v>
      </c>
      <c r="C164" s="17"/>
      <c r="D164" s="17"/>
      <c r="E164" s="17"/>
      <c r="F164" s="17"/>
      <c r="G164" s="17"/>
      <c r="H164" s="18">
        <v>970</v>
      </c>
      <c r="I164" s="53">
        <v>911.8</v>
      </c>
      <c r="J164" s="18">
        <v>853.6</v>
      </c>
      <c r="K164" s="18">
        <v>795.40000000000009</v>
      </c>
      <c r="L164" s="18">
        <v>679</v>
      </c>
      <c r="M164" s="18" t="s">
        <v>179</v>
      </c>
      <c r="N164" s="19">
        <v>0.05</v>
      </c>
      <c r="O164" s="17" t="s">
        <v>17</v>
      </c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</row>
    <row r="165" spans="1:61" ht="15.75" customHeight="1" x14ac:dyDescent="0.35">
      <c r="A165" s="167" t="s">
        <v>279</v>
      </c>
      <c r="B165" s="23" t="s">
        <v>280</v>
      </c>
      <c r="C165" s="20"/>
      <c r="D165" s="20" t="s">
        <v>20</v>
      </c>
      <c r="E165" s="20" t="s">
        <v>172</v>
      </c>
      <c r="F165" s="20"/>
      <c r="G165" s="20"/>
      <c r="H165" s="21">
        <v>277</v>
      </c>
      <c r="I165" s="54">
        <v>268.69</v>
      </c>
      <c r="J165" s="21">
        <v>260.38</v>
      </c>
      <c r="K165" s="21">
        <v>243.76</v>
      </c>
      <c r="L165" s="21">
        <v>227.14000000000001</v>
      </c>
      <c r="M165" s="21">
        <v>193.89999999999998</v>
      </c>
      <c r="N165" s="22">
        <v>0.05</v>
      </c>
      <c r="O165" s="74" t="s">
        <v>17</v>
      </c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</row>
    <row r="166" spans="1:61" ht="15.75" customHeight="1" x14ac:dyDescent="0.35">
      <c r="A166" s="168"/>
      <c r="B166" s="23" t="s">
        <v>281</v>
      </c>
      <c r="C166" s="20"/>
      <c r="D166" s="20"/>
      <c r="E166" s="20"/>
      <c r="F166" s="20"/>
      <c r="G166" s="20"/>
      <c r="H166" s="21">
        <v>279.5</v>
      </c>
      <c r="I166" s="54">
        <v>271.11500000000001</v>
      </c>
      <c r="J166" s="21">
        <v>262.72999999999996</v>
      </c>
      <c r="K166" s="21">
        <v>245.96</v>
      </c>
      <c r="L166" s="21">
        <v>229.19000000000003</v>
      </c>
      <c r="M166" s="21">
        <v>195.64999999999998</v>
      </c>
      <c r="N166" s="22">
        <v>0.05</v>
      </c>
      <c r="O166" s="74" t="s">
        <v>17</v>
      </c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</row>
    <row r="167" spans="1:61" ht="15" customHeight="1" x14ac:dyDescent="0.35">
      <c r="A167" s="168"/>
      <c r="B167" s="23" t="s">
        <v>282</v>
      </c>
      <c r="C167" s="20"/>
      <c r="D167" s="97" t="s">
        <v>211</v>
      </c>
      <c r="E167" s="97" t="s">
        <v>211</v>
      </c>
      <c r="F167" s="20" t="s">
        <v>20</v>
      </c>
      <c r="G167" s="20"/>
      <c r="H167" s="21">
        <v>272.5</v>
      </c>
      <c r="I167" s="54">
        <v>264.32499999999999</v>
      </c>
      <c r="J167" s="21">
        <v>256.14999999999998</v>
      </c>
      <c r="K167" s="21">
        <v>239.8</v>
      </c>
      <c r="L167" s="21">
        <v>223.45000000000002</v>
      </c>
      <c r="M167" s="21">
        <v>190.75</v>
      </c>
      <c r="N167" s="22">
        <v>0.05</v>
      </c>
      <c r="O167" s="74" t="s">
        <v>17</v>
      </c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</row>
    <row r="168" spans="1:61" ht="15.75" customHeight="1" x14ac:dyDescent="0.35">
      <c r="A168" s="169"/>
      <c r="B168" s="23" t="s">
        <v>283</v>
      </c>
      <c r="C168" s="20"/>
      <c r="D168" s="20"/>
      <c r="E168" s="20"/>
      <c r="F168" s="20"/>
      <c r="G168" s="20"/>
      <c r="H168" s="21">
        <v>267.5</v>
      </c>
      <c r="I168" s="54">
        <v>259.47499999999997</v>
      </c>
      <c r="J168" s="21">
        <v>251.45</v>
      </c>
      <c r="K168" s="21">
        <v>235.4</v>
      </c>
      <c r="L168" s="21">
        <v>219.35000000000002</v>
      </c>
      <c r="M168" s="21">
        <v>187.25</v>
      </c>
      <c r="N168" s="22">
        <v>0.05</v>
      </c>
      <c r="O168" s="74" t="s">
        <v>17</v>
      </c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</row>
    <row r="169" spans="1:61" s="65" customFormat="1" ht="15.75" customHeight="1" x14ac:dyDescent="0.35">
      <c r="A169" s="170" t="s">
        <v>284</v>
      </c>
      <c r="B169" s="77" t="s">
        <v>285</v>
      </c>
      <c r="C169" s="78"/>
      <c r="D169" s="78"/>
      <c r="E169" s="78"/>
      <c r="F169" s="78"/>
      <c r="G169" s="78"/>
      <c r="H169" s="79">
        <v>40.047990840000004</v>
      </c>
      <c r="I169" s="80">
        <v>38.8465511148</v>
      </c>
      <c r="J169" s="79">
        <v>37.645111389600004</v>
      </c>
      <c r="K169" s="79">
        <v>35.242231939200003</v>
      </c>
      <c r="L169" s="79">
        <v>32.839352488800003</v>
      </c>
      <c r="M169" s="79">
        <v>28.033593588000002</v>
      </c>
      <c r="N169" s="81">
        <v>0.05</v>
      </c>
      <c r="O169" s="78" t="s">
        <v>17</v>
      </c>
    </row>
    <row r="170" spans="1:61" s="65" customFormat="1" ht="15.75" customHeight="1" x14ac:dyDescent="0.35">
      <c r="A170" s="170"/>
      <c r="B170" s="82" t="s">
        <v>286</v>
      </c>
      <c r="C170" s="78"/>
      <c r="D170" s="78"/>
      <c r="E170" s="78"/>
      <c r="F170" s="78"/>
      <c r="G170" s="78"/>
      <c r="H170" s="79">
        <v>45.50908050000001</v>
      </c>
      <c r="I170" s="80">
        <v>44.143808085000011</v>
      </c>
      <c r="J170" s="79">
        <v>42.778535670000004</v>
      </c>
      <c r="K170" s="79">
        <v>40.047990840000011</v>
      </c>
      <c r="L170" s="79">
        <v>37.317446010000012</v>
      </c>
      <c r="M170" s="79">
        <v>31.856356350000006</v>
      </c>
      <c r="N170" s="81">
        <v>0.05</v>
      </c>
      <c r="O170" s="78" t="s">
        <v>17</v>
      </c>
    </row>
    <row r="171" spans="1:61" s="65" customFormat="1" ht="15.75" customHeight="1" x14ac:dyDescent="0.35">
      <c r="A171" s="170"/>
      <c r="B171" s="82" t="s">
        <v>287</v>
      </c>
      <c r="C171" s="78"/>
      <c r="D171" s="78"/>
      <c r="E171" s="78"/>
      <c r="F171" s="78" t="s">
        <v>20</v>
      </c>
      <c r="G171" s="78"/>
      <c r="H171" s="79">
        <v>50.589070566585427</v>
      </c>
      <c r="I171" s="80">
        <v>49.071398449587861</v>
      </c>
      <c r="J171" s="79">
        <v>47.553726332590301</v>
      </c>
      <c r="K171" s="79">
        <v>44.518382098595175</v>
      </c>
      <c r="L171" s="79">
        <v>41.483037864600057</v>
      </c>
      <c r="M171" s="79">
        <v>35.412349396609798</v>
      </c>
      <c r="N171" s="81">
        <v>0.05</v>
      </c>
      <c r="O171" s="78" t="s">
        <v>17</v>
      </c>
    </row>
    <row r="172" spans="1:61" s="65" customFormat="1" ht="15.75" customHeight="1" x14ac:dyDescent="0.35">
      <c r="A172" s="170"/>
      <c r="B172" s="77" t="s">
        <v>288</v>
      </c>
      <c r="C172" s="78"/>
      <c r="D172" s="78"/>
      <c r="E172" s="78"/>
      <c r="F172" s="78"/>
      <c r="G172" s="78"/>
      <c r="H172" s="79">
        <v>20.570104386000004</v>
      </c>
      <c r="I172" s="80">
        <v>19.953001254420002</v>
      </c>
      <c r="J172" s="79">
        <v>19.335898122840003</v>
      </c>
      <c r="K172" s="79">
        <v>18.101691859680002</v>
      </c>
      <c r="L172" s="79">
        <v>16.867485596520005</v>
      </c>
      <c r="M172" s="79">
        <v>14.399073070200002</v>
      </c>
      <c r="N172" s="81">
        <v>0.05</v>
      </c>
      <c r="O172" s="78" t="s">
        <v>17</v>
      </c>
    </row>
    <row r="173" spans="1:61" s="65" customFormat="1" ht="15.75" customHeight="1" x14ac:dyDescent="0.35">
      <c r="A173" s="170"/>
      <c r="B173" s="77" t="s">
        <v>289</v>
      </c>
      <c r="C173" s="78"/>
      <c r="D173" s="78"/>
      <c r="E173" s="78"/>
      <c r="F173" s="78"/>
      <c r="G173" s="78"/>
      <c r="H173" s="79">
        <v>58.251623040000005</v>
      </c>
      <c r="I173" s="80">
        <v>56.504074348800003</v>
      </c>
      <c r="J173" s="79">
        <v>54.756525657600001</v>
      </c>
      <c r="K173" s="79">
        <v>51.261428275200004</v>
      </c>
      <c r="L173" s="79">
        <v>47.766330892800006</v>
      </c>
      <c r="M173" s="79">
        <v>40.776136128000005</v>
      </c>
      <c r="N173" s="81">
        <v>0.05</v>
      </c>
      <c r="O173" s="78" t="s">
        <v>17</v>
      </c>
    </row>
    <row r="174" spans="1:61" s="65" customFormat="1" ht="15.75" customHeight="1" x14ac:dyDescent="0.35">
      <c r="A174" s="170"/>
      <c r="B174" s="82" t="s">
        <v>290</v>
      </c>
      <c r="C174" s="78"/>
      <c r="D174" s="78"/>
      <c r="E174" s="78"/>
      <c r="F174" s="78"/>
      <c r="G174" s="78"/>
      <c r="H174" s="79">
        <v>45.50908050000001</v>
      </c>
      <c r="I174" s="80">
        <v>44.143808085000011</v>
      </c>
      <c r="J174" s="79">
        <v>42.778535670000004</v>
      </c>
      <c r="K174" s="79">
        <v>40.047990840000011</v>
      </c>
      <c r="L174" s="79">
        <v>37.317446010000012</v>
      </c>
      <c r="M174" s="79">
        <v>31.856356350000006</v>
      </c>
      <c r="N174" s="81">
        <v>0.05</v>
      </c>
      <c r="O174" s="78" t="s">
        <v>17</v>
      </c>
    </row>
    <row r="175" spans="1:61" s="65" customFormat="1" ht="15" customHeight="1" x14ac:dyDescent="0.35">
      <c r="A175" s="170"/>
      <c r="B175" s="82" t="s">
        <v>291</v>
      </c>
      <c r="C175" s="78"/>
      <c r="D175" s="78"/>
      <c r="E175" s="78"/>
      <c r="F175" s="78"/>
      <c r="G175" s="78"/>
      <c r="H175" s="79">
        <v>14.562905760000001</v>
      </c>
      <c r="I175" s="80">
        <v>14.126018587200001</v>
      </c>
      <c r="J175" s="79">
        <v>13.6891314144</v>
      </c>
      <c r="K175" s="79">
        <v>12.815357068800001</v>
      </c>
      <c r="L175" s="79">
        <v>11.941582723200002</v>
      </c>
      <c r="M175" s="79">
        <v>10.194034032000001</v>
      </c>
      <c r="N175" s="81">
        <v>0.05</v>
      </c>
      <c r="O175" s="78" t="s">
        <v>17</v>
      </c>
    </row>
    <row r="176" spans="1:61" s="65" customFormat="1" ht="15.75" customHeight="1" x14ac:dyDescent="0.35">
      <c r="A176" s="170"/>
      <c r="B176" s="83" t="s">
        <v>292</v>
      </c>
      <c r="C176" s="78"/>
      <c r="D176" s="78"/>
      <c r="E176" s="78"/>
      <c r="F176" s="78"/>
      <c r="G176" s="78"/>
      <c r="H176" s="79">
        <v>43.688717280000006</v>
      </c>
      <c r="I176" s="80">
        <v>42.378055761600002</v>
      </c>
      <c r="J176" s="79">
        <v>41.067394243200006</v>
      </c>
      <c r="K176" s="79">
        <v>38.446071206400006</v>
      </c>
      <c r="L176" s="79">
        <v>35.824748169600007</v>
      </c>
      <c r="M176" s="79">
        <v>30.582102096000003</v>
      </c>
      <c r="N176" s="81">
        <v>0.05</v>
      </c>
      <c r="O176" s="78" t="s">
        <v>17</v>
      </c>
    </row>
    <row r="177" spans="1:61" s="65" customFormat="1" ht="15.75" customHeight="1" x14ac:dyDescent="0.35">
      <c r="A177" s="170"/>
      <c r="B177" s="82" t="s">
        <v>293</v>
      </c>
      <c r="C177" s="78"/>
      <c r="D177" s="78"/>
      <c r="E177" s="78"/>
      <c r="F177" s="78"/>
      <c r="G177" s="78"/>
      <c r="H177" s="79">
        <v>35.315046468000006</v>
      </c>
      <c r="I177" s="80">
        <v>34.255595073960002</v>
      </c>
      <c r="J177" s="79">
        <v>33.196143679920006</v>
      </c>
      <c r="K177" s="79">
        <v>31.077240891840006</v>
      </c>
      <c r="L177" s="79">
        <v>28.958338103760006</v>
      </c>
      <c r="M177" s="79">
        <v>24.720532527600003</v>
      </c>
      <c r="N177" s="81">
        <v>0.05</v>
      </c>
      <c r="O177" s="78" t="s">
        <v>17</v>
      </c>
    </row>
    <row r="178" spans="1:61" s="65" customFormat="1" ht="15.75" customHeight="1" x14ac:dyDescent="0.35">
      <c r="A178" s="170"/>
      <c r="B178" s="77" t="s">
        <v>294</v>
      </c>
      <c r="C178" s="78"/>
      <c r="D178" s="78"/>
      <c r="E178" s="78"/>
      <c r="F178" s="78"/>
      <c r="G178" s="78"/>
      <c r="H178" s="79">
        <v>28.844645498491683</v>
      </c>
      <c r="I178" s="80">
        <v>27.979306133536934</v>
      </c>
      <c r="J178" s="79">
        <v>27.113966768582181</v>
      </c>
      <c r="K178" s="79">
        <v>25.383288038672681</v>
      </c>
      <c r="L178" s="79">
        <v>23.652609308763182</v>
      </c>
      <c r="M178" s="79">
        <v>20.191251848944177</v>
      </c>
      <c r="N178" s="81">
        <v>0.05</v>
      </c>
      <c r="O178" s="78" t="s">
        <v>17</v>
      </c>
    </row>
    <row r="179" spans="1:61" s="65" customFormat="1" ht="15.75" customHeight="1" x14ac:dyDescent="0.35">
      <c r="A179" s="170"/>
      <c r="B179" s="77" t="s">
        <v>295</v>
      </c>
      <c r="C179" s="78"/>
      <c r="D179" s="78"/>
      <c r="E179" s="78"/>
      <c r="F179" s="78"/>
      <c r="G179" s="78"/>
      <c r="H179" s="79">
        <v>28.844645498491683</v>
      </c>
      <c r="I179" s="80">
        <v>27.979306133536934</v>
      </c>
      <c r="J179" s="79">
        <v>27.113966768582181</v>
      </c>
      <c r="K179" s="79">
        <v>25.383288038672681</v>
      </c>
      <c r="L179" s="79">
        <v>23.652609308763182</v>
      </c>
      <c r="M179" s="79">
        <v>20.191251848944177</v>
      </c>
      <c r="N179" s="81">
        <v>0.05</v>
      </c>
      <c r="O179" s="78" t="s">
        <v>17</v>
      </c>
    </row>
    <row r="180" spans="1:61" s="65" customFormat="1" ht="15.75" customHeight="1" x14ac:dyDescent="0.35">
      <c r="A180" s="170"/>
      <c r="B180" s="77" t="s">
        <v>296</v>
      </c>
      <c r="C180" s="78"/>
      <c r="D180" s="78"/>
      <c r="E180" s="78"/>
      <c r="F180" s="78"/>
      <c r="G180" s="78"/>
      <c r="H180" s="79">
        <v>28.844645498491683</v>
      </c>
      <c r="I180" s="80">
        <v>27.979306133536934</v>
      </c>
      <c r="J180" s="79">
        <v>27.113966768582181</v>
      </c>
      <c r="K180" s="79">
        <v>25.383288038672681</v>
      </c>
      <c r="L180" s="79">
        <v>23.652609308763182</v>
      </c>
      <c r="M180" s="79">
        <v>20.191251848944177</v>
      </c>
      <c r="N180" s="81">
        <v>0.05</v>
      </c>
      <c r="O180" s="78" t="s">
        <v>17</v>
      </c>
    </row>
    <row r="181" spans="1:61" s="65" customFormat="1" ht="15.75" customHeight="1" x14ac:dyDescent="0.35">
      <c r="A181" s="170"/>
      <c r="B181" s="82" t="s">
        <v>297</v>
      </c>
      <c r="C181" s="78"/>
      <c r="D181" s="78" t="s">
        <v>221</v>
      </c>
      <c r="E181" s="78" t="s">
        <v>172</v>
      </c>
      <c r="F181" s="78"/>
      <c r="G181" s="78"/>
      <c r="H181" s="79">
        <v>56.893352022000002</v>
      </c>
      <c r="I181" s="80">
        <v>55.186551461340002</v>
      </c>
      <c r="J181" s="79">
        <v>53.479750900679996</v>
      </c>
      <c r="K181" s="79">
        <v>50.066149779360003</v>
      </c>
      <c r="L181" s="79">
        <v>46.652548658040004</v>
      </c>
      <c r="M181" s="79">
        <v>39.825346415399999</v>
      </c>
      <c r="N181" s="81">
        <v>0.05</v>
      </c>
      <c r="O181" s="78" t="s">
        <v>17</v>
      </c>
    </row>
    <row r="182" spans="1:61" s="65" customFormat="1" ht="15.75" customHeight="1" x14ac:dyDescent="0.35">
      <c r="A182" s="170"/>
      <c r="B182" s="82" t="s">
        <v>298</v>
      </c>
      <c r="C182" s="78"/>
      <c r="D182" s="78"/>
      <c r="E182" s="78"/>
      <c r="F182" s="78"/>
      <c r="G182" s="78"/>
      <c r="H182" s="79">
        <v>34.586901180000005</v>
      </c>
      <c r="I182" s="80">
        <v>33.549294144600005</v>
      </c>
      <c r="J182" s="79">
        <v>32.511687109200004</v>
      </c>
      <c r="K182" s="79">
        <v>30.436473038400006</v>
      </c>
      <c r="L182" s="79">
        <v>28.361258967600005</v>
      </c>
      <c r="M182" s="79">
        <v>24.210830826000002</v>
      </c>
      <c r="N182" s="81">
        <v>0.05</v>
      </c>
      <c r="O182" s="78" t="s">
        <v>17</v>
      </c>
    </row>
    <row r="183" spans="1:61" s="65" customFormat="1" ht="15.75" customHeight="1" x14ac:dyDescent="0.35">
      <c r="A183" s="171"/>
      <c r="B183" s="82" t="s">
        <v>299</v>
      </c>
      <c r="C183" s="78"/>
      <c r="D183" s="78"/>
      <c r="E183" s="78"/>
      <c r="F183" s="78"/>
      <c r="G183" s="78"/>
      <c r="H183" s="79">
        <v>34.586901180000005</v>
      </c>
      <c r="I183" s="80">
        <v>33.549294144600005</v>
      </c>
      <c r="J183" s="79">
        <v>32.511687109200004</v>
      </c>
      <c r="K183" s="79">
        <v>30.436473038400006</v>
      </c>
      <c r="L183" s="79">
        <v>28.361258967600005</v>
      </c>
      <c r="M183" s="79">
        <v>24.210830826000002</v>
      </c>
      <c r="N183" s="81">
        <v>0.05</v>
      </c>
      <c r="O183" s="78" t="s">
        <v>17</v>
      </c>
    </row>
    <row r="184" spans="1:61" ht="15.75" customHeight="1" x14ac:dyDescent="0.35">
      <c r="A184" s="172" t="s">
        <v>300</v>
      </c>
      <c r="B184" s="44" t="s">
        <v>103</v>
      </c>
      <c r="C184" s="45"/>
      <c r="D184" s="45" t="s">
        <v>301</v>
      </c>
      <c r="E184" s="98" t="s">
        <v>302</v>
      </c>
      <c r="F184" s="45" t="s">
        <v>20</v>
      </c>
      <c r="G184" s="45"/>
      <c r="H184" s="46">
        <v>345.86266058073113</v>
      </c>
      <c r="I184" s="59">
        <v>335.48678076330918</v>
      </c>
      <c r="J184" s="47">
        <v>325.11090094588724</v>
      </c>
      <c r="K184" s="47">
        <v>304.3591413110434</v>
      </c>
      <c r="L184" s="47">
        <v>283.60738167619957</v>
      </c>
      <c r="M184" s="46">
        <v>242.10386240651178</v>
      </c>
      <c r="N184" s="48">
        <v>0.05</v>
      </c>
      <c r="O184" s="45" t="s">
        <v>17</v>
      </c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</row>
    <row r="185" spans="1:61" ht="15.75" customHeight="1" x14ac:dyDescent="0.35">
      <c r="A185" s="173"/>
      <c r="B185" s="44" t="s">
        <v>106</v>
      </c>
      <c r="C185" s="45"/>
      <c r="D185" s="45"/>
      <c r="E185" s="45"/>
      <c r="F185" s="45" t="s">
        <v>20</v>
      </c>
      <c r="G185" s="45"/>
      <c r="H185" s="46">
        <v>229.80136508384146</v>
      </c>
      <c r="I185" s="59">
        <v>222.90732413132622</v>
      </c>
      <c r="J185" s="47">
        <v>216.01328317881095</v>
      </c>
      <c r="K185" s="47">
        <v>202.2252012737805</v>
      </c>
      <c r="L185" s="47">
        <v>188.43711936875002</v>
      </c>
      <c r="M185" s="46">
        <v>160.860955558689</v>
      </c>
      <c r="N185" s="48">
        <v>0.05</v>
      </c>
      <c r="O185" s="45" t="s">
        <v>17</v>
      </c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</row>
    <row r="186" spans="1:61" ht="15.75" customHeight="1" x14ac:dyDescent="0.35">
      <c r="A186" s="173"/>
      <c r="B186" s="44" t="s">
        <v>102</v>
      </c>
      <c r="C186" s="45"/>
      <c r="D186" s="45"/>
      <c r="E186" s="45"/>
      <c r="F186" s="45" t="s">
        <v>20</v>
      </c>
      <c r="G186" s="45"/>
      <c r="H186" s="46">
        <v>322.65040148135319</v>
      </c>
      <c r="I186" s="59">
        <v>312.97088943691256</v>
      </c>
      <c r="J186" s="47">
        <v>303.29137739247199</v>
      </c>
      <c r="K186" s="47">
        <v>283.93235330359079</v>
      </c>
      <c r="L186" s="47">
        <v>264.57332921470964</v>
      </c>
      <c r="M186" s="46">
        <v>225.85528103694722</v>
      </c>
      <c r="N186" s="48">
        <v>0.05</v>
      </c>
      <c r="O186" s="45" t="s">
        <v>17</v>
      </c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</row>
    <row r="187" spans="1:61" ht="15.75" customHeight="1" x14ac:dyDescent="0.35">
      <c r="A187" s="173"/>
      <c r="B187" s="44" t="s">
        <v>303</v>
      </c>
      <c r="C187" s="45"/>
      <c r="D187" s="45"/>
      <c r="E187" s="45"/>
      <c r="F187" s="45"/>
      <c r="G187" s="45"/>
      <c r="H187" s="46">
        <v>192</v>
      </c>
      <c r="I187" s="59">
        <v>186.24</v>
      </c>
      <c r="J187" s="47">
        <v>180.48</v>
      </c>
      <c r="K187" s="47">
        <v>168.96</v>
      </c>
      <c r="L187" s="47">
        <v>157.44</v>
      </c>
      <c r="M187" s="46">
        <v>134.39999999999998</v>
      </c>
      <c r="N187" s="48">
        <v>0</v>
      </c>
      <c r="O187" s="45" t="s">
        <v>304</v>
      </c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</row>
    <row r="188" spans="1:61" ht="15.75" customHeight="1" x14ac:dyDescent="0.35">
      <c r="A188" s="173"/>
      <c r="B188" s="44" t="s">
        <v>94</v>
      </c>
      <c r="C188" s="45"/>
      <c r="D188" s="98" t="s">
        <v>95</v>
      </c>
      <c r="E188" s="45" t="s">
        <v>172</v>
      </c>
      <c r="F188" s="45"/>
      <c r="G188" s="45"/>
      <c r="H188" s="46">
        <v>241.05038295507839</v>
      </c>
      <c r="I188" s="59">
        <v>233.81887146642603</v>
      </c>
      <c r="J188" s="47">
        <v>226.58735997777367</v>
      </c>
      <c r="K188" s="47">
        <v>212.12433700046898</v>
      </c>
      <c r="L188" s="47">
        <v>197.66131402316429</v>
      </c>
      <c r="M188" s="46">
        <v>168.73526806855486</v>
      </c>
      <c r="N188" s="48">
        <v>0.05</v>
      </c>
      <c r="O188" s="45" t="s">
        <v>17</v>
      </c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</row>
    <row r="189" spans="1:61" ht="15.75" customHeight="1" x14ac:dyDescent="0.35">
      <c r="A189" s="173"/>
      <c r="B189" s="44" t="s">
        <v>305</v>
      </c>
      <c r="C189" s="45"/>
      <c r="D189" s="45"/>
      <c r="E189" s="45"/>
      <c r="F189" s="45"/>
      <c r="G189" s="45"/>
      <c r="H189" s="46">
        <v>198</v>
      </c>
      <c r="I189" s="59">
        <v>192.06</v>
      </c>
      <c r="J189" s="47">
        <v>186.11999999999998</v>
      </c>
      <c r="K189" s="47">
        <v>174.24</v>
      </c>
      <c r="L189" s="47">
        <v>162.36000000000001</v>
      </c>
      <c r="M189" s="46">
        <v>138.6</v>
      </c>
      <c r="N189" s="48">
        <v>0</v>
      </c>
      <c r="O189" s="45" t="s">
        <v>304</v>
      </c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</row>
    <row r="190" spans="1:61" ht="15.75" customHeight="1" x14ac:dyDescent="0.35">
      <c r="A190" s="173"/>
      <c r="B190" s="44" t="s">
        <v>113</v>
      </c>
      <c r="C190" s="45"/>
      <c r="D190" s="45" t="s">
        <v>172</v>
      </c>
      <c r="E190" s="45" t="s">
        <v>20</v>
      </c>
      <c r="F190" s="45"/>
      <c r="G190" s="45"/>
      <c r="H190" s="46">
        <v>247.79582577028233</v>
      </c>
      <c r="I190" s="59">
        <v>240.36195099717386</v>
      </c>
      <c r="J190" s="47">
        <v>232.92807622406539</v>
      </c>
      <c r="K190" s="47">
        <v>218.06032667784845</v>
      </c>
      <c r="L190" s="47">
        <v>203.19257713163154</v>
      </c>
      <c r="M190" s="46">
        <v>173.45707803919763</v>
      </c>
      <c r="N190" s="48">
        <v>0.05</v>
      </c>
      <c r="O190" s="45" t="s">
        <v>17</v>
      </c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</row>
    <row r="191" spans="1:61" ht="15.75" customHeight="1" x14ac:dyDescent="0.35">
      <c r="A191" s="173"/>
      <c r="B191" s="44" t="s">
        <v>306</v>
      </c>
      <c r="C191" s="45"/>
      <c r="D191" s="45"/>
      <c r="E191" s="45"/>
      <c r="F191" s="45"/>
      <c r="G191" s="45"/>
      <c r="H191" s="46">
        <v>71.414249399999989</v>
      </c>
      <c r="I191" s="59">
        <v>69.271821917999986</v>
      </c>
      <c r="J191" s="47">
        <v>67.129394435999984</v>
      </c>
      <c r="K191" s="47">
        <v>62.844539471999987</v>
      </c>
      <c r="L191" s="47">
        <v>58.559684507999997</v>
      </c>
      <c r="M191" s="46">
        <v>49.989974579999988</v>
      </c>
      <c r="N191" s="48">
        <v>0.05</v>
      </c>
      <c r="O191" s="45" t="s">
        <v>17</v>
      </c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</row>
    <row r="192" spans="1:61" ht="15.75" customHeight="1" x14ac:dyDescent="0.35">
      <c r="A192" s="173"/>
      <c r="B192" s="44" t="s">
        <v>97</v>
      </c>
      <c r="C192" s="45"/>
      <c r="D192" s="45"/>
      <c r="E192" s="45"/>
      <c r="F192" s="45"/>
      <c r="G192" s="45"/>
      <c r="H192" s="46">
        <v>275.76634039987476</v>
      </c>
      <c r="I192" s="59">
        <v>267.49335018787849</v>
      </c>
      <c r="J192" s="47">
        <v>259.22035997588227</v>
      </c>
      <c r="K192" s="47">
        <v>242.67437955188979</v>
      </c>
      <c r="L192" s="47">
        <v>226.12839912789732</v>
      </c>
      <c r="M192" s="46">
        <v>193.03643827991232</v>
      </c>
      <c r="N192" s="48">
        <v>0.05</v>
      </c>
      <c r="O192" s="45" t="s">
        <v>17</v>
      </c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</row>
    <row r="193" spans="1:61" ht="15.75" customHeight="1" x14ac:dyDescent="0.35">
      <c r="A193" s="173"/>
      <c r="B193" s="44" t="s">
        <v>27</v>
      </c>
      <c r="C193" s="45"/>
      <c r="D193" s="45"/>
      <c r="E193" s="45"/>
      <c r="F193" s="45" t="s">
        <v>20</v>
      </c>
      <c r="G193" s="45"/>
      <c r="H193" s="46">
        <v>248.37117236334379</v>
      </c>
      <c r="I193" s="59">
        <v>240.92003719244346</v>
      </c>
      <c r="J193" s="47">
        <v>233.46890202154316</v>
      </c>
      <c r="K193" s="47">
        <v>218.56663167974253</v>
      </c>
      <c r="L193" s="47">
        <v>203.66436133794193</v>
      </c>
      <c r="M193" s="46">
        <v>173.85982065434064</v>
      </c>
      <c r="N193" s="48">
        <v>0.05</v>
      </c>
      <c r="O193" s="45" t="s">
        <v>17</v>
      </c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</row>
    <row r="194" spans="1:61" ht="15.75" customHeight="1" x14ac:dyDescent="0.35">
      <c r="A194" s="173"/>
      <c r="B194" s="44" t="s">
        <v>117</v>
      </c>
      <c r="C194" s="45"/>
      <c r="D194" s="45"/>
      <c r="E194" s="45"/>
      <c r="F194" s="45" t="s">
        <v>20</v>
      </c>
      <c r="G194" s="45"/>
      <c r="H194" s="46">
        <v>260.29832251759854</v>
      </c>
      <c r="I194" s="59">
        <v>252.48937284207057</v>
      </c>
      <c r="J194" s="47">
        <v>244.6804231665426</v>
      </c>
      <c r="K194" s="47">
        <v>229.06252381548671</v>
      </c>
      <c r="L194" s="47">
        <v>213.4446244644308</v>
      </c>
      <c r="M194" s="46">
        <v>182.20882576231895</v>
      </c>
      <c r="N194" s="48">
        <v>0.05</v>
      </c>
      <c r="O194" s="45" t="s">
        <v>17</v>
      </c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</row>
    <row r="195" spans="1:61" ht="15.75" customHeight="1" x14ac:dyDescent="0.35">
      <c r="A195" s="174"/>
      <c r="B195" s="49" t="s">
        <v>307</v>
      </c>
      <c r="C195" s="45"/>
      <c r="D195" s="45"/>
      <c r="E195" s="45"/>
      <c r="F195" s="45"/>
      <c r="G195" s="45"/>
      <c r="H195" s="46">
        <v>234.90729261855213</v>
      </c>
      <c r="I195" s="59">
        <v>227.86007383999555</v>
      </c>
      <c r="J195" s="47">
        <v>220.812855061439</v>
      </c>
      <c r="K195" s="47">
        <v>206.71841750432588</v>
      </c>
      <c r="L195" s="47">
        <v>192.62397994721277</v>
      </c>
      <c r="M195" s="46">
        <v>164.4351048329865</v>
      </c>
      <c r="N195" s="48">
        <v>0.05</v>
      </c>
      <c r="O195" s="45" t="s">
        <v>17</v>
      </c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</row>
  </sheetData>
  <autoFilter ref="A1:O195" xr:uid="{C0AD371F-CA3A-4143-9B33-3DFAC7CB1B18}"/>
  <mergeCells count="11">
    <mergeCell ref="A120:A145"/>
    <mergeCell ref="A2:A26"/>
    <mergeCell ref="A27:A50"/>
    <mergeCell ref="A51:A78"/>
    <mergeCell ref="A79:A110"/>
    <mergeCell ref="A111:A119"/>
    <mergeCell ref="A146:A161"/>
    <mergeCell ref="A162:A164"/>
    <mergeCell ref="A165:A168"/>
    <mergeCell ref="A169:A183"/>
    <mergeCell ref="A184:A19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0F7-8488-4B19-A80D-3D274D9262CA}">
  <sheetPr>
    <pageSetUpPr fitToPage="1"/>
  </sheetPr>
  <dimension ref="A1:BG76"/>
  <sheetViews>
    <sheetView workbookViewId="0">
      <pane xSplit="2" ySplit="1" topLeftCell="H40" activePane="bottomRight" state="frozen"/>
      <selection pane="topRight"/>
      <selection pane="bottomLeft"/>
      <selection pane="bottomRight" activeCell="B10" sqref="B10"/>
    </sheetView>
  </sheetViews>
  <sheetFormatPr defaultColWidth="14.453125" defaultRowHeight="18.5" x14ac:dyDescent="0.35"/>
  <cols>
    <col min="1" max="1" width="16.54296875" style="89" customWidth="1"/>
    <col min="2" max="2" width="87.36328125" bestFit="1" customWidth="1"/>
    <col min="3" max="3" width="12.36328125" hidden="1" customWidth="1"/>
    <col min="4" max="4" width="12.08984375" hidden="1" customWidth="1"/>
    <col min="5" max="5" width="10.36328125" hidden="1" customWidth="1"/>
    <col min="6" max="6" width="14.6328125" hidden="1" customWidth="1"/>
    <col min="7" max="7" width="17.36328125" hidden="1" customWidth="1"/>
    <col min="8" max="8" width="16.6328125" customWidth="1"/>
    <col min="9" max="9" width="17.90625" customWidth="1"/>
    <col min="10" max="10" width="18.36328125" customWidth="1"/>
    <col min="11" max="11" width="15" customWidth="1"/>
    <col min="12" max="12" width="18.90625" customWidth="1"/>
    <col min="13" max="13" width="25.453125" customWidth="1"/>
    <col min="14" max="25" width="8.6328125" customWidth="1"/>
  </cols>
  <sheetData>
    <row r="1" spans="1:59" s="50" customFormat="1" ht="58.5" customHeight="1" x14ac:dyDescent="0.35">
      <c r="A1" s="75" t="s">
        <v>0</v>
      </c>
      <c r="B1" s="75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4" t="s">
        <v>6</v>
      </c>
      <c r="H1" s="87" t="s">
        <v>9</v>
      </c>
      <c r="I1" s="1" t="s">
        <v>308</v>
      </c>
      <c r="J1" s="1" t="s">
        <v>11</v>
      </c>
      <c r="K1" s="1" t="s">
        <v>12</v>
      </c>
      <c r="L1" s="88" t="s">
        <v>13</v>
      </c>
      <c r="M1" s="85" t="s">
        <v>14</v>
      </c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spans="1:59" ht="15.75" customHeight="1" x14ac:dyDescent="0.35">
      <c r="A2" s="194" t="s">
        <v>309</v>
      </c>
      <c r="B2" s="113" t="s">
        <v>149</v>
      </c>
      <c r="C2" s="114"/>
      <c r="D2" s="114"/>
      <c r="E2" s="114"/>
      <c r="F2" s="114"/>
      <c r="G2" s="114"/>
      <c r="H2" s="139">
        <f>'Tabela de Preços'!I27/4</f>
        <v>6.2465769000000009</v>
      </c>
      <c r="I2" s="139">
        <f>'Tabela de Preços'!J27/4</f>
        <v>6.0533838000000006</v>
      </c>
      <c r="J2" s="139">
        <f>'Tabela de Preços'!K27/4</f>
        <v>5.6669976000000011</v>
      </c>
      <c r="K2" s="139">
        <f>'Tabela de Preços'!L27/4</f>
        <v>5.2806114000000015</v>
      </c>
      <c r="L2" s="139">
        <f>'Tabela de Preços'!M27/4</f>
        <v>4.5078390000000006</v>
      </c>
      <c r="M2" s="114" t="s">
        <v>17</v>
      </c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</row>
    <row r="3" spans="1:59" ht="15.75" customHeight="1" x14ac:dyDescent="0.35">
      <c r="A3" s="195"/>
      <c r="B3" s="113" t="s">
        <v>150</v>
      </c>
      <c r="C3" s="114"/>
      <c r="D3" s="114"/>
      <c r="E3" s="114"/>
      <c r="F3" s="114"/>
      <c r="G3" s="114"/>
      <c r="H3" s="139">
        <f>'Tabela de Preços'!I28/4</f>
        <v>6.3371070000000014</v>
      </c>
      <c r="I3" s="139">
        <f>'Tabela de Preços'!J28/4</f>
        <v>6.1411140000000017</v>
      </c>
      <c r="J3" s="139">
        <f>'Tabela de Preços'!K28/4</f>
        <v>5.7491280000000016</v>
      </c>
      <c r="K3" s="139">
        <f>'Tabela de Preços'!L28/4</f>
        <v>5.3571420000000023</v>
      </c>
      <c r="L3" s="139">
        <f>'Tabela de Preços'!M28/4</f>
        <v>4.5731700000000011</v>
      </c>
      <c r="M3" s="114" t="s">
        <v>17</v>
      </c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</row>
    <row r="4" spans="1:59" ht="15.75" customHeight="1" x14ac:dyDescent="0.35">
      <c r="A4" s="195"/>
      <c r="B4" s="113" t="s">
        <v>151</v>
      </c>
      <c r="C4" s="114"/>
      <c r="D4" s="114"/>
      <c r="E4" s="114"/>
      <c r="F4" s="114"/>
      <c r="G4" s="114"/>
      <c r="H4" s="139">
        <f>'Tabela de Preços'!I29/4</f>
        <v>5.8423067505000006</v>
      </c>
      <c r="I4" s="139">
        <f>'Tabela de Preços'!J29/4</f>
        <v>5.6616168509999998</v>
      </c>
      <c r="J4" s="139">
        <f>'Tabela de Preços'!K29/4</f>
        <v>5.3002370520000008</v>
      </c>
      <c r="K4" s="139">
        <f>'Tabela de Preços'!L29/4</f>
        <v>4.938857253000001</v>
      </c>
      <c r="L4" s="139">
        <f>'Tabela de Preços'!M29/4</f>
        <v>4.2160976550000004</v>
      </c>
      <c r="M4" s="114" t="s">
        <v>17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</row>
    <row r="5" spans="1:59" ht="15.75" customHeight="1" x14ac:dyDescent="0.35">
      <c r="A5" s="195"/>
      <c r="B5" s="113" t="s">
        <v>310</v>
      </c>
      <c r="C5" s="114"/>
      <c r="D5" s="114"/>
      <c r="E5" s="114"/>
      <c r="F5" s="114"/>
      <c r="G5" s="114"/>
      <c r="H5" s="139">
        <f>'Tabela de Preços'!I30/4</f>
        <v>9.7894191105000008</v>
      </c>
      <c r="I5" s="139">
        <f>'Tabela de Preços'!J30/4</f>
        <v>9.4866535710000015</v>
      </c>
      <c r="J5" s="139">
        <f>'Tabela de Preços'!K30/4</f>
        <v>8.8811224920000011</v>
      </c>
      <c r="K5" s="139">
        <f>'Tabela de Preços'!L30/4</f>
        <v>8.2755914130000026</v>
      </c>
      <c r="L5" s="139">
        <f>'Tabela de Preços'!M30/4</f>
        <v>7.064529255000001</v>
      </c>
      <c r="M5" s="114" t="s">
        <v>17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</row>
    <row r="6" spans="1:59" ht="15.75" customHeight="1" x14ac:dyDescent="0.35">
      <c r="A6" s="195"/>
      <c r="B6" s="113" t="s">
        <v>158</v>
      </c>
      <c r="C6" s="114"/>
      <c r="D6" s="114"/>
      <c r="E6" s="114"/>
      <c r="F6" s="114"/>
      <c r="G6" s="114"/>
      <c r="H6" s="139">
        <f>'Tabela de Preços'!I36/4</f>
        <v>22.646208416413948</v>
      </c>
      <c r="I6" s="139">
        <f>'Tabela de Preços'!J36/4</f>
        <v>21.945810217968155</v>
      </c>
      <c r="J6" s="139">
        <f>'Tabela de Preços'!K36/4</f>
        <v>20.545013821076573</v>
      </c>
      <c r="K6" s="139">
        <f>'Tabela de Preços'!L36/4</f>
        <v>19.144217424184991</v>
      </c>
      <c r="L6" s="139">
        <f>'Tabela de Preços'!M36/4</f>
        <v>16.342624630401819</v>
      </c>
      <c r="M6" s="114" t="s">
        <v>17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</row>
    <row r="7" spans="1:59" ht="15.75" customHeight="1" x14ac:dyDescent="0.35">
      <c r="A7" s="195"/>
      <c r="B7" s="113" t="s">
        <v>159</v>
      </c>
      <c r="C7" s="114"/>
      <c r="D7" s="114"/>
      <c r="E7" s="114"/>
      <c r="F7" s="114"/>
      <c r="G7" s="114"/>
      <c r="H7" s="139">
        <f>'Tabela de Preços'!I37/4</f>
        <v>24.829386122443946</v>
      </c>
      <c r="I7" s="139">
        <f>'Tabela de Preços'!J37/4</f>
        <v>24.061466964017846</v>
      </c>
      <c r="J7" s="139">
        <f>'Tabela de Preços'!K37/4</f>
        <v>22.525628647165643</v>
      </c>
      <c r="K7" s="139">
        <f>'Tabela de Preços'!L37/4</f>
        <v>20.989790330313443</v>
      </c>
      <c r="L7" s="139">
        <f>'Tabela de Preços'!M37/4</f>
        <v>17.918113696609034</v>
      </c>
      <c r="M7" s="114" t="s">
        <v>17</v>
      </c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</row>
    <row r="8" spans="1:59" ht="15.75" customHeight="1" x14ac:dyDescent="0.35">
      <c r="A8" s="195"/>
      <c r="B8" s="113" t="s">
        <v>162</v>
      </c>
      <c r="C8" s="114"/>
      <c r="D8" s="114"/>
      <c r="E8" s="114"/>
      <c r="F8" s="114"/>
      <c r="G8" s="114"/>
      <c r="H8" s="139">
        <f>'Tabela de Preços'!I40/4</f>
        <v>23.060964852089281</v>
      </c>
      <c r="I8" s="139">
        <f>'Tabela de Preços'!J40/4</f>
        <v>22.347739135014354</v>
      </c>
      <c r="J8" s="139">
        <f>'Tabela de Preços'!K40/4</f>
        <v>20.921287700864504</v>
      </c>
      <c r="K8" s="139">
        <f>'Tabela de Preços'!L40/4</f>
        <v>19.494836266714653</v>
      </c>
      <c r="L8" s="139">
        <f>'Tabela de Preços'!M40/4</f>
        <v>16.641933398414945</v>
      </c>
      <c r="M8" s="114" t="s">
        <v>17</v>
      </c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</row>
    <row r="9" spans="1:59" ht="15.75" customHeight="1" x14ac:dyDescent="0.35">
      <c r="A9" s="195"/>
      <c r="B9" s="113" t="s">
        <v>167</v>
      </c>
      <c r="C9" s="114"/>
      <c r="D9" s="114"/>
      <c r="E9" s="114"/>
      <c r="F9" s="114" t="s">
        <v>20</v>
      </c>
      <c r="G9" s="114"/>
      <c r="H9" s="139">
        <f>'Tabela de Preços'!I44/4</f>
        <v>22.697256236748675</v>
      </c>
      <c r="I9" s="139">
        <f>'Tabela de Preços'!J44/4</f>
        <v>21.995279239735829</v>
      </c>
      <c r="J9" s="139">
        <f>'Tabela de Preços'!K44/4</f>
        <v>20.591325245710138</v>
      </c>
      <c r="K9" s="139">
        <f>'Tabela de Preços'!L44/4</f>
        <v>19.18737125168445</v>
      </c>
      <c r="L9" s="139">
        <f>'Tabela de Preços'!M44/4</f>
        <v>16.379463263633063</v>
      </c>
      <c r="M9" s="114" t="s">
        <v>17</v>
      </c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</row>
    <row r="10" spans="1:59" ht="15.75" customHeight="1" x14ac:dyDescent="0.35">
      <c r="A10" s="195"/>
      <c r="B10" s="113" t="s">
        <v>168</v>
      </c>
      <c r="C10" s="114"/>
      <c r="D10" s="114"/>
      <c r="E10" s="114"/>
      <c r="F10" s="114" t="s">
        <v>20</v>
      </c>
      <c r="G10" s="114"/>
      <c r="H10" s="139">
        <f>'Tabela de Preços'!I45/4</f>
        <v>22.711700039350323</v>
      </c>
      <c r="I10" s="139">
        <f>'Tabela de Preços'!J45/4</f>
        <v>22.009276326793096</v>
      </c>
      <c r="J10" s="139">
        <f>'Tabela de Preços'!K45/4</f>
        <v>20.604428901678645</v>
      </c>
      <c r="K10" s="139">
        <f>'Tabela de Preços'!L45/4</f>
        <v>19.199581476564191</v>
      </c>
      <c r="L10" s="139">
        <f>'Tabela de Preços'!M45/4</f>
        <v>16.389886626335283</v>
      </c>
      <c r="M10" s="114" t="s">
        <v>17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</row>
    <row r="11" spans="1:59" ht="15.75" customHeight="1" x14ac:dyDescent="0.35">
      <c r="A11" s="195"/>
      <c r="B11" s="113" t="s">
        <v>169</v>
      </c>
      <c r="C11" s="114"/>
      <c r="D11" s="114"/>
      <c r="E11" s="114"/>
      <c r="F11" s="114"/>
      <c r="G11" s="114"/>
      <c r="H11" s="139">
        <f>'Tabela de Preços'!I46/4</f>
        <v>22.120125581502837</v>
      </c>
      <c r="I11" s="139">
        <f>'Tabela de Preços'!J46/4</f>
        <v>21.435997986198625</v>
      </c>
      <c r="J11" s="139">
        <f>'Tabela de Preços'!K46/4</f>
        <v>20.067742795590203</v>
      </c>
      <c r="K11" s="139">
        <f>'Tabela de Preços'!L46/4</f>
        <v>18.69948760498178</v>
      </c>
      <c r="L11" s="139">
        <f>'Tabela de Preços'!M46/4</f>
        <v>15.962977223764932</v>
      </c>
      <c r="M11" s="114" t="s">
        <v>17</v>
      </c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</row>
    <row r="12" spans="1:59" ht="15.75" customHeight="1" x14ac:dyDescent="0.35">
      <c r="A12" s="195"/>
      <c r="B12" s="115" t="s">
        <v>171</v>
      </c>
      <c r="C12" s="114"/>
      <c r="D12" s="114" t="s">
        <v>172</v>
      </c>
      <c r="E12" s="114"/>
      <c r="F12" s="114" t="s">
        <v>20</v>
      </c>
      <c r="G12" s="114"/>
      <c r="H12" s="139">
        <f>'Tabela de Preços'!I48/4</f>
        <v>17.716581748585313</v>
      </c>
      <c r="I12" s="139">
        <f>'Tabela de Preços'!J48/4</f>
        <v>17.168646230587829</v>
      </c>
      <c r="J12" s="139">
        <f>'Tabela de Preços'!K48/4</f>
        <v>16.072775194592861</v>
      </c>
      <c r="K12" s="139">
        <f>'Tabela de Preços'!L48/4</f>
        <v>14.976904158597895</v>
      </c>
      <c r="L12" s="139">
        <f>'Tabela de Preços'!M48/4</f>
        <v>12.785162086607958</v>
      </c>
      <c r="M12" s="114" t="s">
        <v>17</v>
      </c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</row>
    <row r="13" spans="1:59" ht="15" customHeight="1" x14ac:dyDescent="0.35">
      <c r="A13" s="195"/>
      <c r="B13" s="115" t="s">
        <v>311</v>
      </c>
      <c r="C13" s="114"/>
      <c r="D13" s="116" t="s">
        <v>174</v>
      </c>
      <c r="E13" s="116" t="s">
        <v>174</v>
      </c>
      <c r="F13" s="114"/>
      <c r="G13" s="114"/>
      <c r="H13" s="139">
        <f>'Tabela de Preços'!I49/4</f>
        <v>9.2362429224000007</v>
      </c>
      <c r="I13" s="139">
        <f>'Tabela de Preços'!J49/4</f>
        <v>8.9505859248000004</v>
      </c>
      <c r="J13" s="139">
        <f>'Tabela de Preços'!K49/4</f>
        <v>8.3792719296000016</v>
      </c>
      <c r="K13" s="139">
        <f>'Tabela de Preços'!L49/4</f>
        <v>7.807957934400001</v>
      </c>
      <c r="L13" s="139">
        <f>'Tabela de Preços'!M49/4</f>
        <v>6.6653299440000007</v>
      </c>
      <c r="M13" s="114" t="s">
        <v>175</v>
      </c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</row>
    <row r="14" spans="1:59" ht="15.75" customHeight="1" x14ac:dyDescent="0.35">
      <c r="A14" s="196"/>
      <c r="B14" s="115" t="s">
        <v>312</v>
      </c>
      <c r="C14" s="114"/>
      <c r="D14" s="116" t="s">
        <v>174</v>
      </c>
      <c r="E14" s="116" t="s">
        <v>174</v>
      </c>
      <c r="F14" s="114"/>
      <c r="G14" s="114"/>
      <c r="H14" s="139">
        <f>'Tabela de Preços'!I50/4</f>
        <v>11.628591345000006</v>
      </c>
      <c r="I14" s="139">
        <f>'Tabela de Preços'!J50/4</f>
        <v>11.268944190000006</v>
      </c>
      <c r="J14" s="139">
        <f>'Tabela de Preços'!K50/4</f>
        <v>10.549649880000006</v>
      </c>
      <c r="K14" s="139">
        <f>'Tabela de Preços'!L50/4</f>
        <v>9.8303555700000054</v>
      </c>
      <c r="L14" s="139">
        <f>'Tabela de Preços'!M50/4</f>
        <v>8.3917669500000045</v>
      </c>
      <c r="M14" s="114" t="s">
        <v>17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</row>
    <row r="15" spans="1:59" ht="15.75" customHeight="1" x14ac:dyDescent="0.35">
      <c r="A15" s="197" t="s">
        <v>313</v>
      </c>
      <c r="B15" s="102" t="s">
        <v>314</v>
      </c>
      <c r="C15" s="103"/>
      <c r="D15" s="103" t="s">
        <v>20</v>
      </c>
      <c r="E15" s="103" t="s">
        <v>172</v>
      </c>
      <c r="F15" s="103"/>
      <c r="G15" s="103"/>
      <c r="H15" s="136">
        <f>'Tabela de Preços'!I79/4</f>
        <v>10.0686</v>
      </c>
      <c r="I15" s="136">
        <f>'Tabela de Preços'!J79/4</f>
        <v>9.757200000000001</v>
      </c>
      <c r="J15" s="136">
        <f>'Tabela de Preços'!K79/4</f>
        <v>9.1344000000000012</v>
      </c>
      <c r="K15" s="136">
        <f>'Tabela de Preços'!L79/4</f>
        <v>8.5116000000000014</v>
      </c>
      <c r="L15" s="136">
        <f>'Tabela de Preços'!M79/4</f>
        <v>7.266</v>
      </c>
      <c r="M15" s="103" t="s">
        <v>17</v>
      </c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</row>
    <row r="16" spans="1:59" ht="15.75" customHeight="1" x14ac:dyDescent="0.35">
      <c r="A16" s="197"/>
      <c r="B16" s="102" t="s">
        <v>195</v>
      </c>
      <c r="C16" s="103"/>
      <c r="D16" s="103"/>
      <c r="E16" s="103"/>
      <c r="F16" s="103"/>
      <c r="G16" s="103"/>
      <c r="H16" s="136">
        <f>'Tabela de Preços'!I80/4</f>
        <v>19.065307535423429</v>
      </c>
      <c r="I16" s="136">
        <f>'Tabela de Preços'!J80/4</f>
        <v>18.475658848760848</v>
      </c>
      <c r="J16" s="136">
        <f>'Tabela de Preços'!K80/4</f>
        <v>17.296361475435688</v>
      </c>
      <c r="K16" s="136">
        <f>'Tabela de Preços'!L80/4</f>
        <v>16.117064102110529</v>
      </c>
      <c r="L16" s="136">
        <f>'Tabela de Preços'!M80/4</f>
        <v>13.758469355460207</v>
      </c>
      <c r="M16" s="103" t="s">
        <v>17</v>
      </c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</row>
    <row r="17" spans="1:59" ht="15.75" customHeight="1" x14ac:dyDescent="0.35">
      <c r="A17" s="197"/>
      <c r="B17" s="102" t="s">
        <v>197</v>
      </c>
      <c r="C17" s="103"/>
      <c r="D17" s="103"/>
      <c r="E17" s="103"/>
      <c r="F17" s="103"/>
      <c r="G17" s="103"/>
      <c r="H17" s="136">
        <f>'Tabela de Preços'!I82/4</f>
        <v>18.444785815821845</v>
      </c>
      <c r="I17" s="136">
        <f>'Tabela de Preços'!J82/4</f>
        <v>17.874328522549003</v>
      </c>
      <c r="J17" s="136">
        <f>'Tabela de Preços'!K82/4</f>
        <v>16.733413936003323</v>
      </c>
      <c r="K17" s="136">
        <f>'Tabela de Preços'!L82/4</f>
        <v>15.592499349457645</v>
      </c>
      <c r="L17" s="136">
        <f>'Tabela de Preços'!M82/4</f>
        <v>13.31067017636628</v>
      </c>
      <c r="M17" s="103" t="s">
        <v>17</v>
      </c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</row>
    <row r="18" spans="1:59" ht="15" customHeight="1" x14ac:dyDescent="0.35">
      <c r="A18" s="197"/>
      <c r="B18" s="102" t="s">
        <v>198</v>
      </c>
      <c r="C18" s="103"/>
      <c r="D18" s="103"/>
      <c r="E18" s="103"/>
      <c r="F18" s="103"/>
      <c r="G18" s="103"/>
      <c r="H18" s="136">
        <f>'Tabela de Preços'!I83/4</f>
        <v>22.134609450000006</v>
      </c>
      <c r="I18" s="136">
        <f>'Tabela de Preços'!J83/4</f>
        <v>21.450033900000005</v>
      </c>
      <c r="J18" s="136">
        <f>'Tabela de Preços'!K83/4</f>
        <v>20.080882800000008</v>
      </c>
      <c r="K18" s="136">
        <f>'Tabela de Preços'!L83/4</f>
        <v>18.711731700000009</v>
      </c>
      <c r="L18" s="136">
        <f>'Tabela de Preços'!M83/4</f>
        <v>15.973429500000005</v>
      </c>
      <c r="M18" s="103" t="s">
        <v>17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</row>
    <row r="19" spans="1:59" ht="15.75" customHeight="1" x14ac:dyDescent="0.35">
      <c r="A19" s="197"/>
      <c r="B19" s="102" t="s">
        <v>199</v>
      </c>
      <c r="C19" s="103"/>
      <c r="D19" s="103"/>
      <c r="E19" s="103"/>
      <c r="F19" s="103"/>
      <c r="G19" s="103"/>
      <c r="H19" s="136">
        <f>'Tabela de Preços'!I84/4</f>
        <v>15.652508176947975</v>
      </c>
      <c r="I19" s="136">
        <f>'Tabela de Preços'!J84/4</f>
        <v>15.168409985908346</v>
      </c>
      <c r="J19" s="136">
        <f>'Tabela de Preços'!K84/4</f>
        <v>14.200213603829091</v>
      </c>
      <c r="K19" s="136">
        <f>'Tabela de Preços'!L84/4</f>
        <v>13.232017221749835</v>
      </c>
      <c r="L19" s="136">
        <f>'Tabela de Preços'!M84/4</f>
        <v>11.295624457591321</v>
      </c>
      <c r="M19" s="103" t="s">
        <v>17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</row>
    <row r="20" spans="1:59" ht="15.75" customHeight="1" x14ac:dyDescent="0.35">
      <c r="A20" s="197"/>
      <c r="B20" s="102" t="s">
        <v>200</v>
      </c>
      <c r="C20" s="103"/>
      <c r="D20" s="103"/>
      <c r="E20" s="103"/>
      <c r="F20" s="103"/>
      <c r="G20" s="103"/>
      <c r="H20" s="136">
        <f>'Tabela de Preços'!I85/4</f>
        <v>19.670364956777117</v>
      </c>
      <c r="I20" s="136">
        <f>'Tabela de Preços'!J85/4</f>
        <v>19.062003153990194</v>
      </c>
      <c r="J20" s="136">
        <f>'Tabela de Preços'!K85/4</f>
        <v>17.845279548416354</v>
      </c>
      <c r="K20" s="136">
        <f>'Tabela de Preços'!L85/4</f>
        <v>16.62855594284251</v>
      </c>
      <c r="L20" s="136">
        <f>'Tabela de Preços'!M85/4</f>
        <v>14.195108731694825</v>
      </c>
      <c r="M20" s="103" t="s">
        <v>17</v>
      </c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</row>
    <row r="21" spans="1:59" ht="15.75" customHeight="1" x14ac:dyDescent="0.35">
      <c r="A21" s="197"/>
      <c r="B21" s="102" t="s">
        <v>201</v>
      </c>
      <c r="C21" s="103"/>
      <c r="D21" s="104"/>
      <c r="E21" s="104"/>
      <c r="F21" s="103"/>
      <c r="G21" s="103"/>
      <c r="H21" s="136">
        <f>'Tabela de Preços'!I86/4</f>
        <v>19.882007550000001</v>
      </c>
      <c r="I21" s="136">
        <f>'Tabela de Preços'!J86/4</f>
        <v>19.2671001</v>
      </c>
      <c r="J21" s="136">
        <f>'Tabela de Preços'!K86/4</f>
        <v>18.037285200000003</v>
      </c>
      <c r="K21" s="136">
        <f>'Tabela de Preços'!L86/4</f>
        <v>16.807470300000002</v>
      </c>
      <c r="L21" s="136">
        <f>'Tabela de Preços'!M86/4</f>
        <v>14.3478405</v>
      </c>
      <c r="M21" s="103" t="s">
        <v>202</v>
      </c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</row>
    <row r="22" spans="1:59" ht="15.75" customHeight="1" x14ac:dyDescent="0.35">
      <c r="A22" s="197"/>
      <c r="B22" s="102" t="s">
        <v>203</v>
      </c>
      <c r="C22" s="103"/>
      <c r="D22" s="103"/>
      <c r="E22" s="103"/>
      <c r="F22" s="103"/>
      <c r="G22" s="103"/>
      <c r="H22" s="136">
        <f>'Tabela de Preços'!I87/4</f>
        <v>20.286730349999999</v>
      </c>
      <c r="I22" s="136">
        <f>'Tabela de Preços'!J87/4</f>
        <v>19.659305700000001</v>
      </c>
      <c r="J22" s="136">
        <f>'Tabela de Preços'!K87/4</f>
        <v>18.404456400000001</v>
      </c>
      <c r="K22" s="136">
        <f>'Tabela de Preços'!L87/4</f>
        <v>17.149607100000001</v>
      </c>
      <c r="L22" s="136">
        <f>'Tabela de Preços'!M87/4</f>
        <v>14.639908499999999</v>
      </c>
      <c r="M22" s="103" t="s">
        <v>17</v>
      </c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</row>
    <row r="23" spans="1:59" ht="15.75" customHeight="1" x14ac:dyDescent="0.35">
      <c r="A23" s="197"/>
      <c r="B23" s="105" t="s">
        <v>204</v>
      </c>
      <c r="C23" s="103"/>
      <c r="D23" s="103" t="s">
        <v>20</v>
      </c>
      <c r="E23" s="103" t="s">
        <v>205</v>
      </c>
      <c r="F23" s="103"/>
      <c r="G23" s="103"/>
      <c r="H23" s="136">
        <f>'Tabela de Preços'!I88/4</f>
        <v>91.943874999999991</v>
      </c>
      <c r="I23" s="136">
        <f>'Tabela de Preços'!J88/4</f>
        <v>89.100249999999988</v>
      </c>
      <c r="J23" s="136">
        <f>'Tabela de Preços'!K88/4</f>
        <v>83.412999999999997</v>
      </c>
      <c r="K23" s="136">
        <f>'Tabela de Preços'!L88/4</f>
        <v>77.725750000000005</v>
      </c>
      <c r="L23" s="136">
        <f>'Tabela de Preços'!M88/4</f>
        <v>66.351249999999993</v>
      </c>
      <c r="M23" s="103" t="s">
        <v>35</v>
      </c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</row>
    <row r="24" spans="1:59" ht="15.75" customHeight="1" x14ac:dyDescent="0.35">
      <c r="A24" s="197"/>
      <c r="B24" s="102" t="s">
        <v>206</v>
      </c>
      <c r="C24" s="103"/>
      <c r="D24" s="103" t="s">
        <v>20</v>
      </c>
      <c r="E24" s="103" t="s">
        <v>20</v>
      </c>
      <c r="F24" s="103"/>
      <c r="G24" s="103"/>
      <c r="H24" s="136">
        <f>'Tabela de Preços'!I89/4</f>
        <v>15.797627521485378</v>
      </c>
      <c r="I24" s="136">
        <f>'Tabela de Preços'!J89/4</f>
        <v>15.309041103295108</v>
      </c>
      <c r="J24" s="136">
        <f>'Tabela de Preços'!K89/4</f>
        <v>14.33186826691457</v>
      </c>
      <c r="K24" s="136">
        <f>'Tabela de Preços'!L89/4</f>
        <v>13.354695430534033</v>
      </c>
      <c r="L24" s="136">
        <f>'Tabela de Preços'!M89/4</f>
        <v>11.400349757772952</v>
      </c>
      <c r="M24" s="103" t="s">
        <v>17</v>
      </c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</row>
    <row r="25" spans="1:59" ht="15.75" customHeight="1" x14ac:dyDescent="0.35">
      <c r="A25" s="197"/>
      <c r="B25" s="102" t="s">
        <v>315</v>
      </c>
      <c r="C25" s="103"/>
      <c r="D25" s="103"/>
      <c r="E25" s="103"/>
      <c r="F25" s="103"/>
      <c r="G25" s="103"/>
      <c r="H25" s="136">
        <f>'Tabela de Preços'!I91/4</f>
        <v>12.161363895990572</v>
      </c>
      <c r="I25" s="136">
        <f>'Tabela de Preços'!J91/4</f>
        <v>11.785239239413544</v>
      </c>
      <c r="J25" s="136">
        <f>'Tabela de Preços'!K91/4</f>
        <v>11.032989926259487</v>
      </c>
      <c r="K25" s="136">
        <f>'Tabela de Preços'!L91/4</f>
        <v>10.280740613105433</v>
      </c>
      <c r="L25" s="136">
        <f>'Tabela de Preços'!M91/4</f>
        <v>8.77624198679732</v>
      </c>
      <c r="M25" s="103" t="s">
        <v>17</v>
      </c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</row>
    <row r="26" spans="1:59" ht="15.75" customHeight="1" x14ac:dyDescent="0.35">
      <c r="A26" s="197"/>
      <c r="B26" s="102" t="s">
        <v>316</v>
      </c>
      <c r="C26" s="103"/>
      <c r="D26" s="103"/>
      <c r="E26" s="103"/>
      <c r="F26" s="103"/>
      <c r="G26" s="103"/>
      <c r="H26" s="136">
        <f>'Tabela de Preços'!I92/4</f>
        <v>16.29275535</v>
      </c>
      <c r="I26" s="136">
        <f>'Tabela de Preços'!J92/4</f>
        <v>15.788855700000001</v>
      </c>
      <c r="J26" s="136">
        <f>'Tabela de Preços'!K92/4</f>
        <v>14.781056400000001</v>
      </c>
      <c r="K26" s="136">
        <f>'Tabela de Preços'!L92/4</f>
        <v>13.773257100000002</v>
      </c>
      <c r="L26" s="136">
        <f>'Tabela de Preços'!M92/4</f>
        <v>11.7576585</v>
      </c>
      <c r="M26" s="103" t="s">
        <v>17</v>
      </c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</row>
    <row r="27" spans="1:59" ht="15.75" customHeight="1" x14ac:dyDescent="0.35">
      <c r="A27" s="197"/>
      <c r="B27" s="102" t="s">
        <v>317</v>
      </c>
      <c r="C27" s="103"/>
      <c r="D27" s="104" t="s">
        <v>211</v>
      </c>
      <c r="E27" s="104" t="s">
        <v>212</v>
      </c>
      <c r="F27" s="103"/>
      <c r="G27" s="103"/>
      <c r="H27" s="136">
        <f>'Tabela de Preços'!I93/4</f>
        <v>14.737641356842733</v>
      </c>
      <c r="I27" s="136">
        <f>'Tabela de Preços'!J93/4</f>
        <v>14.281838015909452</v>
      </c>
      <c r="J27" s="136">
        <f>'Tabela de Preços'!K93/4</f>
        <v>13.370231334042893</v>
      </c>
      <c r="K27" s="136">
        <f>'Tabela de Preços'!L93/4</f>
        <v>12.458624652176333</v>
      </c>
      <c r="L27" s="136">
        <f>'Tabela de Preços'!M93/4</f>
        <v>10.63541128844321</v>
      </c>
      <c r="M27" s="103" t="s">
        <v>17</v>
      </c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</row>
    <row r="28" spans="1:59" ht="15.75" customHeight="1" x14ac:dyDescent="0.35">
      <c r="A28" s="197"/>
      <c r="B28" s="102" t="s">
        <v>318</v>
      </c>
      <c r="C28" s="103"/>
      <c r="D28" s="104" t="s">
        <v>214</v>
      </c>
      <c r="E28" s="104" t="s">
        <v>214</v>
      </c>
      <c r="F28" s="103"/>
      <c r="G28" s="103"/>
      <c r="H28" s="136">
        <f>'Tabela de Preços'!I94/4</f>
        <v>17.775585135000007</v>
      </c>
      <c r="I28" s="136">
        <f>'Tabela de Preços'!J94/4</f>
        <v>17.225824770000006</v>
      </c>
      <c r="J28" s="136">
        <f>'Tabela de Preços'!K94/4</f>
        <v>16.126304040000008</v>
      </c>
      <c r="K28" s="136">
        <f>'Tabela de Preços'!L94/4</f>
        <v>15.026783310000008</v>
      </c>
      <c r="L28" s="136">
        <f>'Tabela de Preços'!M94/4</f>
        <v>12.827741850000004</v>
      </c>
      <c r="M28" s="103" t="s">
        <v>17</v>
      </c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</row>
    <row r="29" spans="1:59" ht="15.75" customHeight="1" x14ac:dyDescent="0.35">
      <c r="A29" s="197"/>
      <c r="B29" s="102" t="s">
        <v>319</v>
      </c>
      <c r="C29" s="103"/>
      <c r="D29" s="104" t="s">
        <v>211</v>
      </c>
      <c r="E29" s="104" t="s">
        <v>216</v>
      </c>
      <c r="F29" s="103"/>
      <c r="G29" s="103"/>
      <c r="H29" s="136">
        <f>'Tabela de Preços'!I95/4</f>
        <v>8.5637013917934919</v>
      </c>
      <c r="I29" s="136">
        <f>'Tabela de Preços'!J95/4</f>
        <v>8.298844647717404</v>
      </c>
      <c r="J29" s="136">
        <f>'Tabela de Preços'!K95/4</f>
        <v>7.7691311595652301</v>
      </c>
      <c r="K29" s="136">
        <f>'Tabela de Preços'!L95/4</f>
        <v>7.2394176714130563</v>
      </c>
      <c r="L29" s="136">
        <f>'Tabela de Preços'!M95/4</f>
        <v>6.1799906951087058</v>
      </c>
      <c r="M29" s="103" t="s">
        <v>17</v>
      </c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</row>
    <row r="30" spans="1:59" ht="15.75" customHeight="1" x14ac:dyDescent="0.35">
      <c r="A30" s="197"/>
      <c r="B30" s="102" t="s">
        <v>320</v>
      </c>
      <c r="C30" s="103"/>
      <c r="D30" s="104" t="s">
        <v>211</v>
      </c>
      <c r="E30" s="104" t="s">
        <v>212</v>
      </c>
      <c r="F30" s="103"/>
      <c r="G30" s="103"/>
      <c r="H30" s="136">
        <f>'Tabela de Preços'!I98/4</f>
        <v>19.147578770636578</v>
      </c>
      <c r="I30" s="136">
        <f>'Tabela de Preços'!J98/4</f>
        <v>18.555385612781837</v>
      </c>
      <c r="J30" s="136">
        <f>'Tabela de Preços'!K98/4</f>
        <v>17.370999297072359</v>
      </c>
      <c r="K30" s="136">
        <f>'Tabela de Preços'!L98/4</f>
        <v>16.186612981362881</v>
      </c>
      <c r="L30" s="136">
        <f>'Tabela de Preços'!M98/4</f>
        <v>13.817840349943923</v>
      </c>
      <c r="M30" s="103" t="s">
        <v>17</v>
      </c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</row>
    <row r="31" spans="1:59" ht="15.75" customHeight="1" x14ac:dyDescent="0.35">
      <c r="A31" s="197"/>
      <c r="B31" s="102" t="s">
        <v>321</v>
      </c>
      <c r="C31" s="103"/>
      <c r="D31" s="103" t="s">
        <v>221</v>
      </c>
      <c r="E31" s="103" t="s">
        <v>20</v>
      </c>
      <c r="F31" s="103"/>
      <c r="G31" s="103"/>
      <c r="H31" s="136">
        <f>'Tabela de Preços'!I99/4</f>
        <v>23.817499999999999</v>
      </c>
      <c r="I31" s="136">
        <f>'Tabela de Preços'!J99/4</f>
        <v>23.0825</v>
      </c>
      <c r="J31" s="136">
        <f>'Tabela de Preços'!K99/4</f>
        <v>21.607500000000002</v>
      </c>
      <c r="K31" s="136">
        <f>'Tabela de Preços'!L99/4</f>
        <v>19.645</v>
      </c>
      <c r="L31" s="136">
        <f>'Tabela de Preços'!M99/4</f>
        <v>17.1875</v>
      </c>
      <c r="M31" s="103" t="s">
        <v>17</v>
      </c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</row>
    <row r="32" spans="1:59" ht="15.75" customHeight="1" x14ac:dyDescent="0.35">
      <c r="A32" s="197"/>
      <c r="B32" s="102" t="s">
        <v>322</v>
      </c>
      <c r="C32" s="103"/>
      <c r="D32" s="103" t="s">
        <v>172</v>
      </c>
      <c r="E32" s="103" t="s">
        <v>20</v>
      </c>
      <c r="F32" s="103"/>
      <c r="G32" s="103"/>
      <c r="H32" s="136">
        <f>'Tabela de Preços'!I100/4</f>
        <v>14.772176352391712</v>
      </c>
      <c r="I32" s="136">
        <f>'Tabela de Preços'!J100/4</f>
        <v>14.315304918812586</v>
      </c>
      <c r="J32" s="136">
        <f>'Tabela de Preços'!K100/4</f>
        <v>13.401562051654338</v>
      </c>
      <c r="K32" s="136">
        <f>'Tabela de Preços'!L100/4</f>
        <v>12.487819184496088</v>
      </c>
      <c r="L32" s="136">
        <f>'Tabela de Preços'!M100/4</f>
        <v>10.660333450179586</v>
      </c>
      <c r="M32" s="103" t="s">
        <v>17</v>
      </c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</row>
    <row r="33" spans="1:59" ht="15.75" customHeight="1" x14ac:dyDescent="0.35">
      <c r="A33" s="197"/>
      <c r="B33" s="102" t="s">
        <v>323</v>
      </c>
      <c r="C33" s="103"/>
      <c r="D33" s="104" t="s">
        <v>211</v>
      </c>
      <c r="E33" s="104" t="s">
        <v>211</v>
      </c>
      <c r="F33" s="103"/>
      <c r="G33" s="103"/>
      <c r="H33" s="136">
        <f>'Tabela de Preços'!I102/4</f>
        <v>27.159030000000001</v>
      </c>
      <c r="I33" s="136">
        <f>'Tabela de Preços'!J102/4</f>
        <v>26.31906</v>
      </c>
      <c r="J33" s="136">
        <f>'Tabela de Preços'!K102/4</f>
        <v>24.639120000000002</v>
      </c>
      <c r="K33" s="136">
        <f>'Tabela de Preços'!L102/4</f>
        <v>22.959180000000003</v>
      </c>
      <c r="L33" s="136">
        <f>'Tabela de Preços'!M102/4</f>
        <v>19.599299999999999</v>
      </c>
      <c r="M33" s="103" t="s">
        <v>17</v>
      </c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</row>
    <row r="34" spans="1:59" ht="15.75" customHeight="1" x14ac:dyDescent="0.35">
      <c r="A34" s="197"/>
      <c r="B34" s="102" t="s">
        <v>324</v>
      </c>
      <c r="C34" s="103"/>
      <c r="D34" s="104"/>
      <c r="E34" s="104"/>
      <c r="F34" s="103"/>
      <c r="G34" s="103"/>
      <c r="H34" s="136">
        <f>'Tabela de Preços'!I103/4</f>
        <v>19.763845000830003</v>
      </c>
      <c r="I34" s="136">
        <f>'Tabela de Preços'!J103/4</f>
        <v>19.152592062660002</v>
      </c>
      <c r="J34" s="136">
        <f>'Tabela de Preços'!K103/4</f>
        <v>17.930086186320004</v>
      </c>
      <c r="K34" s="136">
        <f>'Tabela de Preços'!L103/4</f>
        <v>16.707580309980003</v>
      </c>
      <c r="L34" s="136">
        <f>'Tabela de Preços'!M103/4</f>
        <v>14.262568557300002</v>
      </c>
      <c r="M34" s="103" t="s">
        <v>17</v>
      </c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</row>
    <row r="35" spans="1:59" ht="15.75" customHeight="1" x14ac:dyDescent="0.35">
      <c r="A35" s="197"/>
      <c r="B35" s="102" t="s">
        <v>325</v>
      </c>
      <c r="C35" s="103"/>
      <c r="D35" s="104" t="s">
        <v>20</v>
      </c>
      <c r="E35" s="104" t="s">
        <v>172</v>
      </c>
      <c r="F35" s="103"/>
      <c r="G35" s="103"/>
      <c r="H35" s="136">
        <f>'Tabela de Preços'!I104/4</f>
        <v>7.7867761070487536</v>
      </c>
      <c r="I35" s="136">
        <f>'Tabela de Preços'!J104/4</f>
        <v>7.5459479800266269</v>
      </c>
      <c r="J35" s="136">
        <f>'Tabela de Preços'!K104/4</f>
        <v>7.0642917259823745</v>
      </c>
      <c r="K35" s="136">
        <f>'Tabela de Preços'!L104/4</f>
        <v>6.5826354719381222</v>
      </c>
      <c r="L35" s="136">
        <f>'Tabela de Preços'!M104/4</f>
        <v>5.6193229638496156</v>
      </c>
      <c r="M35" s="103" t="s">
        <v>17</v>
      </c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</row>
    <row r="36" spans="1:59" ht="15.75" customHeight="1" x14ac:dyDescent="0.35">
      <c r="A36" s="197"/>
      <c r="B36" s="102" t="s">
        <v>326</v>
      </c>
      <c r="C36" s="103"/>
      <c r="D36" s="103" t="s">
        <v>221</v>
      </c>
      <c r="E36" s="103" t="s">
        <v>20</v>
      </c>
      <c r="F36" s="103"/>
      <c r="G36" s="103"/>
      <c r="H36" s="136">
        <f>'Tabela de Preços'!I105/4</f>
        <v>109.125</v>
      </c>
      <c r="I36" s="136">
        <f>'Tabela de Preços'!J105/4</f>
        <v>105.75</v>
      </c>
      <c r="J36" s="136">
        <f>'Tabela de Preços'!K105/4</f>
        <v>99</v>
      </c>
      <c r="K36" s="136">
        <f>'Tabela de Preços'!L105/4</f>
        <v>90</v>
      </c>
      <c r="L36" s="136">
        <f>'Tabela de Preços'!M105/4</f>
        <v>78.75</v>
      </c>
      <c r="M36" s="103" t="s">
        <v>17</v>
      </c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</row>
    <row r="37" spans="1:59" ht="15.75" customHeight="1" x14ac:dyDescent="0.35">
      <c r="A37" s="197"/>
      <c r="B37" s="102" t="s">
        <v>327</v>
      </c>
      <c r="C37" s="103"/>
      <c r="D37" s="103"/>
      <c r="E37" s="103"/>
      <c r="F37" s="103"/>
      <c r="G37" s="103"/>
      <c r="H37" s="136">
        <f>'Tabela de Preços'!I106/4</f>
        <v>23.636475000000001</v>
      </c>
      <c r="I37" s="136">
        <f>'Tabela de Preços'!J106/4</f>
        <v>22.905449999999998</v>
      </c>
      <c r="J37" s="136">
        <f>'Tabela de Preços'!K106/4</f>
        <v>21.4434</v>
      </c>
      <c r="K37" s="136">
        <f>'Tabela de Preços'!L106/4</f>
        <v>19.981350000000003</v>
      </c>
      <c r="L37" s="136">
        <f>'Tabela de Preços'!M106/4</f>
        <v>17.05725</v>
      </c>
      <c r="M37" s="103" t="s">
        <v>17</v>
      </c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</row>
    <row r="38" spans="1:59" ht="15.75" customHeight="1" x14ac:dyDescent="0.35">
      <c r="A38" s="198" t="s">
        <v>233</v>
      </c>
      <c r="B38" s="117" t="s">
        <v>234</v>
      </c>
      <c r="C38" s="118"/>
      <c r="D38" s="118" t="s">
        <v>205</v>
      </c>
      <c r="E38" s="118" t="s">
        <v>205</v>
      </c>
      <c r="F38" s="118"/>
      <c r="G38" s="118"/>
      <c r="H38" s="143">
        <f>'Tabela de Preços'!I111/4</f>
        <v>65.901960000000003</v>
      </c>
      <c r="I38" s="143">
        <f>'Tabela de Preços'!J111/4</f>
        <v>64.233000000000004</v>
      </c>
      <c r="J38" s="143">
        <f>'Tabela de Preços'!K111/4</f>
        <v>63.06417900000001</v>
      </c>
      <c r="K38" s="143">
        <f>'Tabela de Preços'!L111/4</f>
        <v>61.144326</v>
      </c>
      <c r="L38" s="143">
        <f>'Tabela de Preços'!M111/4</f>
        <v>59.391369000000012</v>
      </c>
      <c r="M38" s="119" t="s">
        <v>17</v>
      </c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</row>
    <row r="39" spans="1:59" ht="15.75" customHeight="1" x14ac:dyDescent="0.35">
      <c r="A39" s="199"/>
      <c r="B39" s="117" t="s">
        <v>236</v>
      </c>
      <c r="C39" s="118"/>
      <c r="D39" s="118" t="s">
        <v>205</v>
      </c>
      <c r="E39" s="118" t="s">
        <v>205</v>
      </c>
      <c r="F39" s="118"/>
      <c r="G39" s="118"/>
      <c r="H39" s="143">
        <f>'Tabela de Preços'!I112/4</f>
        <v>52.384812039796259</v>
      </c>
      <c r="I39" s="143">
        <f>'Tabela de Preços'!J112/4</f>
        <v>51.341073787308993</v>
      </c>
      <c r="J39" s="143">
        <f>'Tabela de Preços'!K112/4</f>
        <v>50.29733553482172</v>
      </c>
      <c r="K39" s="143">
        <f>'Tabela de Preços'!L112/4</f>
        <v>48.731728156090824</v>
      </c>
      <c r="L39" s="143">
        <f>'Tabela de Preços'!M112/4</f>
        <v>46.122382524872663</v>
      </c>
      <c r="M39" s="119" t="s">
        <v>17</v>
      </c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</row>
    <row r="40" spans="1:59" ht="15.75" customHeight="1" x14ac:dyDescent="0.35">
      <c r="A40" s="199"/>
      <c r="B40" s="117" t="s">
        <v>237</v>
      </c>
      <c r="C40" s="118"/>
      <c r="D40" s="118" t="s">
        <v>20</v>
      </c>
      <c r="E40" s="118" t="s">
        <v>20</v>
      </c>
      <c r="F40" s="118"/>
      <c r="G40" s="118"/>
      <c r="H40" s="143">
        <f>'Tabela de Preços'!I113/4</f>
        <v>113.1925</v>
      </c>
      <c r="I40" s="143">
        <f>'Tabela de Preços'!J113/4</f>
        <v>110.8425</v>
      </c>
      <c r="J40" s="143">
        <f>'Tabela de Preços'!K113/4</f>
        <v>108.495</v>
      </c>
      <c r="K40" s="143">
        <f>'Tabela de Preços'!L113/4</f>
        <v>104.9725</v>
      </c>
      <c r="L40" s="143">
        <f>'Tabela de Preços'!M113/4</f>
        <v>103.31</v>
      </c>
      <c r="M40" s="119" t="s">
        <v>68</v>
      </c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</row>
    <row r="41" spans="1:59" ht="15.75" customHeight="1" x14ac:dyDescent="0.35">
      <c r="A41" s="199"/>
      <c r="B41" s="117" t="s">
        <v>238</v>
      </c>
      <c r="C41" s="118"/>
      <c r="D41" s="118" t="s">
        <v>20</v>
      </c>
      <c r="E41" s="118" t="s">
        <v>20</v>
      </c>
      <c r="F41" s="118"/>
      <c r="G41" s="118"/>
      <c r="H41" s="143">
        <f>'Tabela de Preços'!I114/4</f>
        <v>111.425</v>
      </c>
      <c r="I41" s="143">
        <f>'Tabela de Preços'!J114/4</f>
        <v>106.82</v>
      </c>
      <c r="J41" s="143">
        <f>'Tabela de Preços'!K114/4</f>
        <v>104.11750000000001</v>
      </c>
      <c r="K41" s="143">
        <f>'Tabela de Preços'!L114/4</f>
        <v>102.2225</v>
      </c>
      <c r="L41" s="143">
        <f>'Tabela de Preços'!M114/4</f>
        <v>99.114999999999995</v>
      </c>
      <c r="M41" s="119" t="s">
        <v>71</v>
      </c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</row>
    <row r="42" spans="1:59" ht="15.75" customHeight="1" x14ac:dyDescent="0.35">
      <c r="A42" s="199"/>
      <c r="B42" s="117" t="s">
        <v>239</v>
      </c>
      <c r="C42" s="118"/>
      <c r="D42" s="118"/>
      <c r="E42" s="118"/>
      <c r="F42" s="118"/>
      <c r="G42" s="118"/>
      <c r="H42" s="143">
        <f>'Tabela de Preços'!I115/4</f>
        <v>113.97499999999999</v>
      </c>
      <c r="I42" s="143">
        <f>'Tabela de Preços'!J115/4</f>
        <v>110.45</v>
      </c>
      <c r="J42" s="143">
        <f>'Tabela de Preços'!K115/4</f>
        <v>103.4</v>
      </c>
      <c r="K42" s="143">
        <f>'Tabela de Preços'!L115/4</f>
        <v>94</v>
      </c>
      <c r="L42" s="143">
        <f>'Tabela de Preços'!M115/4</f>
        <v>82.25</v>
      </c>
      <c r="M42" s="119" t="s">
        <v>17</v>
      </c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</row>
    <row r="43" spans="1:59" ht="15.75" customHeight="1" x14ac:dyDescent="0.35">
      <c r="A43" s="199"/>
      <c r="B43" s="117" t="s">
        <v>240</v>
      </c>
      <c r="C43" s="118"/>
      <c r="D43" s="118"/>
      <c r="E43" s="118"/>
      <c r="F43" s="118"/>
      <c r="G43" s="118"/>
      <c r="H43" s="143">
        <f>'Tabela de Preços'!I116/4</f>
        <v>110.82250000000001</v>
      </c>
      <c r="I43" s="143">
        <f>'Tabela de Preços'!J116/4</f>
        <v>107.395</v>
      </c>
      <c r="J43" s="143">
        <f>'Tabela de Preços'!K116/4</f>
        <v>100.54</v>
      </c>
      <c r="K43" s="143">
        <f>'Tabela de Preços'!L116/4</f>
        <v>91.4</v>
      </c>
      <c r="L43" s="143">
        <f>'Tabela de Preços'!M116/4</f>
        <v>79.974999999999994</v>
      </c>
      <c r="M43" s="119" t="s">
        <v>17</v>
      </c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</row>
    <row r="44" spans="1:59" ht="15.75" customHeight="1" x14ac:dyDescent="0.35">
      <c r="A44" s="199"/>
      <c r="B44" s="117" t="s">
        <v>328</v>
      </c>
      <c r="C44" s="118"/>
      <c r="D44" s="118"/>
      <c r="E44" s="118"/>
      <c r="F44" s="118"/>
      <c r="G44" s="118"/>
      <c r="H44" s="143">
        <f>'Tabela de Preços'!I117/4</f>
        <v>113.2475</v>
      </c>
      <c r="I44" s="143">
        <f>'Tabela de Preços'!J117/4</f>
        <v>109.745</v>
      </c>
      <c r="J44" s="143">
        <f>'Tabela de Preços'!K117/4</f>
        <v>102.74</v>
      </c>
      <c r="K44" s="143">
        <f>'Tabela de Preços'!L117/4</f>
        <v>93.4</v>
      </c>
      <c r="L44" s="143">
        <f>'Tabela de Preços'!M117/4</f>
        <v>81.724999999999994</v>
      </c>
      <c r="M44" s="119" t="s">
        <v>17</v>
      </c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</row>
    <row r="45" spans="1:59" ht="15.75" customHeight="1" x14ac:dyDescent="0.35">
      <c r="A45" s="199"/>
      <c r="B45" s="117" t="s">
        <v>329</v>
      </c>
      <c r="C45" s="118"/>
      <c r="D45" s="118"/>
      <c r="E45" s="118"/>
      <c r="F45" s="118"/>
      <c r="G45" s="118"/>
      <c r="H45" s="143">
        <f>'Tabela de Preços'!I118/4</f>
        <v>60.625</v>
      </c>
      <c r="I45" s="143">
        <f>'Tabela de Preços'!J118/4</f>
        <v>58.75</v>
      </c>
      <c r="J45" s="143">
        <f>'Tabela de Preços'!K118/4</f>
        <v>55</v>
      </c>
      <c r="K45" s="143">
        <f>'Tabela de Preços'!L118/4</f>
        <v>50</v>
      </c>
      <c r="L45" s="143">
        <f>'Tabela de Preços'!M118/4</f>
        <v>43.75</v>
      </c>
      <c r="M45" s="119" t="s">
        <v>17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</row>
    <row r="46" spans="1:59" ht="15.75" customHeight="1" x14ac:dyDescent="0.35">
      <c r="A46" s="199"/>
      <c r="B46" s="117" t="s">
        <v>330</v>
      </c>
      <c r="C46" s="118"/>
      <c r="D46" s="118"/>
      <c r="E46" s="118"/>
      <c r="F46" s="118"/>
      <c r="G46" s="118"/>
      <c r="H46" s="143">
        <f>'Tabela de Preços'!I119/4</f>
        <v>52.38</v>
      </c>
      <c r="I46" s="143">
        <f>'Tabela de Preços'!J119/4</f>
        <v>50.76</v>
      </c>
      <c r="J46" s="143">
        <f>'Tabela de Preços'!K119/4</f>
        <v>47.52</v>
      </c>
      <c r="K46" s="143">
        <f>'Tabela de Preços'!L119/4</f>
        <v>43.2</v>
      </c>
      <c r="L46" s="143">
        <f>'Tabela de Preços'!M119/4</f>
        <v>37.799999999999997</v>
      </c>
      <c r="M46" s="119" t="s">
        <v>17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</row>
    <row r="47" spans="1:59" ht="15" customHeight="1" x14ac:dyDescent="0.35">
      <c r="A47" s="187" t="s">
        <v>331</v>
      </c>
      <c r="B47" s="120" t="s">
        <v>259</v>
      </c>
      <c r="C47" s="121"/>
      <c r="D47" s="122" t="s">
        <v>211</v>
      </c>
      <c r="E47" s="121" t="s">
        <v>172</v>
      </c>
      <c r="F47" s="121"/>
      <c r="G47" s="121"/>
      <c r="H47" s="142">
        <f>'Tabela de Preços'!I146/4</f>
        <v>21.427851861105566</v>
      </c>
      <c r="I47" s="142">
        <f>'Tabela de Preços'!J146/4</f>
        <v>20.765134793236321</v>
      </c>
      <c r="J47" s="142">
        <f>'Tabela de Preços'!K146/4</f>
        <v>19.439700657497834</v>
      </c>
      <c r="K47" s="142">
        <f>'Tabela de Preços'!L146/4</f>
        <v>18.114266521759347</v>
      </c>
      <c r="L47" s="142">
        <f>'Tabela de Preços'!M146/4</f>
        <v>15.463398250282367</v>
      </c>
      <c r="M47" s="121" t="s">
        <v>17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</row>
    <row r="48" spans="1:59" ht="15.75" customHeight="1" x14ac:dyDescent="0.35">
      <c r="A48" s="188"/>
      <c r="B48" s="120" t="s">
        <v>260</v>
      </c>
      <c r="C48" s="121"/>
      <c r="D48" s="121"/>
      <c r="E48" s="121"/>
      <c r="F48" s="121"/>
      <c r="G48" s="121"/>
      <c r="H48" s="142">
        <f>'Tabela de Preços'!I147/4</f>
        <v>17.613302417381362</v>
      </c>
      <c r="I48" s="142">
        <f>'Tabela de Preços'!J147/4</f>
        <v>17.068561105503587</v>
      </c>
      <c r="J48" s="142">
        <f>'Tabela de Preços'!K147/4</f>
        <v>15.979078481748042</v>
      </c>
      <c r="K48" s="142">
        <f>'Tabela de Preços'!L147/4</f>
        <v>14.889595857992495</v>
      </c>
      <c r="L48" s="142">
        <f>'Tabela de Preços'!M147/4</f>
        <v>12.710630610481395</v>
      </c>
      <c r="M48" s="121" t="s">
        <v>78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</row>
    <row r="49" spans="1:59" ht="15.75" customHeight="1" x14ac:dyDescent="0.35">
      <c r="A49" s="188"/>
      <c r="B49" s="120" t="s">
        <v>262</v>
      </c>
      <c r="C49" s="121"/>
      <c r="D49" s="122"/>
      <c r="E49" s="122"/>
      <c r="F49" s="121"/>
      <c r="G49" s="121"/>
      <c r="H49" s="142">
        <f>'Tabela de Preços'!I149/4</f>
        <v>21.224781945</v>
      </c>
      <c r="I49" s="142">
        <f>'Tabela de Preços'!J149/4</f>
        <v>20.568345389999998</v>
      </c>
      <c r="J49" s="142">
        <f>'Tabela de Preços'!K149/4</f>
        <v>19.255472279999999</v>
      </c>
      <c r="K49" s="142">
        <f>'Tabela de Preços'!L149/4</f>
        <v>17.942599170000001</v>
      </c>
      <c r="L49" s="142">
        <f>'Tabela de Preços'!M149/4</f>
        <v>15.316852949999998</v>
      </c>
      <c r="M49" s="121" t="s">
        <v>17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</row>
    <row r="50" spans="1:59" ht="15.75" customHeight="1" x14ac:dyDescent="0.35">
      <c r="A50" s="188"/>
      <c r="B50" s="123" t="s">
        <v>332</v>
      </c>
      <c r="C50" s="121"/>
      <c r="D50" s="122" t="s">
        <v>211</v>
      </c>
      <c r="E50" s="122" t="s">
        <v>211</v>
      </c>
      <c r="F50" s="121"/>
      <c r="G50" s="121"/>
      <c r="H50" s="142" t="s">
        <v>37</v>
      </c>
      <c r="I50" s="142">
        <f>'Tabela de Preços'!J151/4</f>
        <v>13.816988702098175</v>
      </c>
      <c r="J50" s="142">
        <f>'Tabela de Preços'!K151/4</f>
        <v>12.935053253028087</v>
      </c>
      <c r="K50" s="142">
        <f>'Tabela de Preços'!L151/4</f>
        <v>12.053117803957992</v>
      </c>
      <c r="L50" s="142">
        <f>'Tabela de Preços'!M151/4</f>
        <v>10.289246905817796</v>
      </c>
      <c r="M50" s="121" t="s">
        <v>17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</row>
    <row r="51" spans="1:59" ht="15.75" customHeight="1" x14ac:dyDescent="0.35">
      <c r="A51" s="188"/>
      <c r="B51" s="123" t="s">
        <v>333</v>
      </c>
      <c r="C51" s="121"/>
      <c r="D51" s="121"/>
      <c r="E51" s="121"/>
      <c r="F51" s="121"/>
      <c r="G51" s="121"/>
      <c r="H51" s="142">
        <f>'Tabela de Preços'!I152/4</f>
        <v>16.612500000000001</v>
      </c>
      <c r="I51" s="142">
        <f>'Tabela de Preços'!J152/4</f>
        <v>16.112500000000001</v>
      </c>
      <c r="J51" s="142">
        <f>'Tabela de Preços'!K152/4</f>
        <v>15.07</v>
      </c>
      <c r="K51" s="142">
        <f>'Tabela de Preços'!L152/4</f>
        <v>13.7</v>
      </c>
      <c r="L51" s="142">
        <f>'Tabela de Preços'!M152/4</f>
        <v>11.987500000000001</v>
      </c>
      <c r="M51" s="121" t="s">
        <v>17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</row>
    <row r="52" spans="1:59" ht="15.75" customHeight="1" x14ac:dyDescent="0.35">
      <c r="A52" s="188"/>
      <c r="B52" s="124" t="s">
        <v>334</v>
      </c>
      <c r="C52" s="121"/>
      <c r="D52" s="122" t="s">
        <v>211</v>
      </c>
      <c r="E52" s="122" t="s">
        <v>211</v>
      </c>
      <c r="F52" s="121"/>
      <c r="G52" s="121"/>
      <c r="H52" s="142">
        <f>'Tabela de Preços'!I153/4</f>
        <v>11.886423263482783</v>
      </c>
      <c r="I52" s="142">
        <f>'Tabela de Preços'!J153/4</f>
        <v>11.518801925436923</v>
      </c>
      <c r="J52" s="142">
        <f>'Tabela de Preços'!K153/4</f>
        <v>10.783559249345206</v>
      </c>
      <c r="K52" s="142">
        <f>'Tabela de Preços'!L153/4</f>
        <v>10.048316573253487</v>
      </c>
      <c r="L52" s="142">
        <f>'Tabela de Preços'!M153/4</f>
        <v>8.5778312210700491</v>
      </c>
      <c r="M52" s="121" t="s">
        <v>17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</row>
    <row r="53" spans="1:59" ht="15.75" customHeight="1" x14ac:dyDescent="0.35">
      <c r="A53" s="188"/>
      <c r="B53" s="124" t="s">
        <v>335</v>
      </c>
      <c r="C53" s="121"/>
      <c r="D53" s="122" t="s">
        <v>211</v>
      </c>
      <c r="E53" s="122" t="s">
        <v>211</v>
      </c>
      <c r="F53" s="121"/>
      <c r="G53" s="121"/>
      <c r="H53" s="142" t="s">
        <v>37</v>
      </c>
      <c r="I53" s="142">
        <f>'Tabela de Preços'!J154/4</f>
        <v>13.04745664570636</v>
      </c>
      <c r="J53" s="142">
        <f>'Tabela de Preços'!K154/4</f>
        <v>12.21464026406553</v>
      </c>
      <c r="K53" s="142">
        <f>'Tabela de Preços'!L154/4</f>
        <v>11.381823882424698</v>
      </c>
      <c r="L53" s="142">
        <f>'Tabela de Preços'!M154/4</f>
        <v>9.7161911191430335</v>
      </c>
      <c r="M53" s="121" t="s">
        <v>17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</row>
    <row r="54" spans="1:59" ht="15.75" customHeight="1" x14ac:dyDescent="0.35">
      <c r="A54" s="188"/>
      <c r="B54" s="124" t="s">
        <v>336</v>
      </c>
      <c r="C54" s="121"/>
      <c r="D54" s="122"/>
      <c r="E54" s="122"/>
      <c r="F54" s="121"/>
      <c r="G54" s="121"/>
      <c r="H54" s="142" t="s">
        <v>37</v>
      </c>
      <c r="I54" s="142">
        <f>'Tabela de Preços'!J155/4</f>
        <v>12.837653534615825</v>
      </c>
      <c r="J54" s="142">
        <f>'Tabela de Preços'!K155/4</f>
        <v>12.018228840916946</v>
      </c>
      <c r="K54" s="142">
        <f>'Tabela de Preços'!L155/4</f>
        <v>11.198804147218064</v>
      </c>
      <c r="L54" s="142">
        <f>'Tabela de Preços'!M155/4</f>
        <v>9.5599547598202967</v>
      </c>
      <c r="M54" s="121" t="s">
        <v>17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</row>
    <row r="55" spans="1:59" ht="15.75" customHeight="1" x14ac:dyDescent="0.35">
      <c r="A55" s="188"/>
      <c r="B55" s="124" t="s">
        <v>337</v>
      </c>
      <c r="C55" s="121"/>
      <c r="D55" s="121" t="s">
        <v>20</v>
      </c>
      <c r="E55" s="121" t="s">
        <v>20</v>
      </c>
      <c r="F55" s="121"/>
      <c r="G55" s="121"/>
      <c r="H55" s="142" t="s">
        <v>37</v>
      </c>
      <c r="I55" s="142">
        <f>'Tabela de Preços'!J157/4</f>
        <v>19.76585</v>
      </c>
      <c r="J55" s="142">
        <f>'Tabela de Preços'!K157/4</f>
        <v>18.504200000000001</v>
      </c>
      <c r="K55" s="142">
        <f>'Tabela de Preços'!L157/4</f>
        <v>17.242550000000001</v>
      </c>
      <c r="L55" s="142">
        <f>'Tabela de Preços'!M157/4</f>
        <v>14.719249999999999</v>
      </c>
      <c r="M55" s="121" t="s">
        <v>17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</row>
    <row r="56" spans="1:59" ht="15.75" customHeight="1" x14ac:dyDescent="0.35">
      <c r="A56" s="188"/>
      <c r="B56" s="124" t="s">
        <v>338</v>
      </c>
      <c r="C56" s="121"/>
      <c r="D56" s="122" t="s">
        <v>211</v>
      </c>
      <c r="E56" s="122" t="s">
        <v>211</v>
      </c>
      <c r="F56" s="121"/>
      <c r="G56" s="121"/>
      <c r="H56" s="142" t="s">
        <v>37</v>
      </c>
      <c r="I56" s="142">
        <f>'Tabela de Preços'!J158/4</f>
        <v>14.539389880127915</v>
      </c>
      <c r="J56" s="142">
        <f>'Tabela de Preços'!K158/4</f>
        <v>13.611343717566559</v>
      </c>
      <c r="K56" s="142">
        <f>'Tabela de Preços'!L158/4</f>
        <v>12.683297555005204</v>
      </c>
      <c r="L56" s="142">
        <f>'Tabela de Preços'!M158/4</f>
        <v>10.827205229882489</v>
      </c>
      <c r="M56" s="121" t="s">
        <v>17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</row>
    <row r="57" spans="1:59" ht="15.75" customHeight="1" x14ac:dyDescent="0.35">
      <c r="A57" s="188"/>
      <c r="B57" s="124" t="s">
        <v>339</v>
      </c>
      <c r="C57" s="121"/>
      <c r="D57" s="121"/>
      <c r="E57" s="121"/>
      <c r="F57" s="121"/>
      <c r="G57" s="121"/>
      <c r="H57" s="142" t="s">
        <v>37</v>
      </c>
      <c r="I57" s="142">
        <f>'Tabela de Preços'!J159/4</f>
        <v>15.972280566267996</v>
      </c>
      <c r="J57" s="142">
        <f>'Tabela de Preços'!K159/4</f>
        <v>14.952773296080679</v>
      </c>
      <c r="K57" s="142">
        <f>'Tabela de Preços'!L159/4</f>
        <v>13.93326602589336</v>
      </c>
      <c r="L57" s="142">
        <f>'Tabela de Preços'!M159/4</f>
        <v>11.894251485518721</v>
      </c>
      <c r="M57" s="121" t="s">
        <v>17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</row>
    <row r="58" spans="1:59" ht="15.75" customHeight="1" x14ac:dyDescent="0.35">
      <c r="A58" s="188"/>
      <c r="B58" s="124" t="s">
        <v>340</v>
      </c>
      <c r="C58" s="121"/>
      <c r="D58" s="121"/>
      <c r="E58" s="121"/>
      <c r="F58" s="121"/>
      <c r="G58" s="121"/>
      <c r="H58" s="142">
        <f>'Tabela de Preços'!I160/4</f>
        <v>19.048026631762564</v>
      </c>
      <c r="I58" s="142">
        <f>'Tabela de Preços'!J160/4</f>
        <v>18.458912406037946</v>
      </c>
      <c r="J58" s="142">
        <f>'Tabela de Preços'!K160/4</f>
        <v>17.280683954588717</v>
      </c>
      <c r="K58" s="142">
        <f>'Tabela de Preços'!L160/4</f>
        <v>16.102455503139488</v>
      </c>
      <c r="L58" s="142">
        <f>'Tabela de Preços'!M160/4</f>
        <v>13.745998600241025</v>
      </c>
      <c r="M58" s="121" t="s">
        <v>17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</row>
    <row r="59" spans="1:59" ht="15" customHeight="1" x14ac:dyDescent="0.35">
      <c r="A59" s="189"/>
      <c r="B59" s="125" t="s">
        <v>341</v>
      </c>
      <c r="C59" s="121"/>
      <c r="D59" s="121"/>
      <c r="E59" s="121"/>
      <c r="F59" s="121"/>
      <c r="G59" s="121"/>
      <c r="H59" s="142">
        <f>'Tabela de Preços'!I161/4</f>
        <v>26.9175</v>
      </c>
      <c r="I59" s="142">
        <f>'Tabela de Preços'!J161/4</f>
        <v>26.084999999999997</v>
      </c>
      <c r="J59" s="142">
        <f>'Tabela de Preços'!K161/4</f>
        <v>24.42</v>
      </c>
      <c r="K59" s="142">
        <f>'Tabela de Preços'!L161/4</f>
        <v>22.755000000000003</v>
      </c>
      <c r="L59" s="142">
        <f>'Tabela de Preços'!M161/4</f>
        <v>19.424999999999997</v>
      </c>
      <c r="M59" s="121" t="s">
        <v>17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</row>
    <row r="60" spans="1:59" ht="15.75" customHeight="1" x14ac:dyDescent="0.35">
      <c r="A60" s="190" t="s">
        <v>342</v>
      </c>
      <c r="B60" s="126" t="s">
        <v>343</v>
      </c>
      <c r="C60" s="127"/>
      <c r="D60" s="127" t="s">
        <v>20</v>
      </c>
      <c r="E60" s="127" t="s">
        <v>172</v>
      </c>
      <c r="F60" s="127"/>
      <c r="G60" s="127"/>
      <c r="H60" s="140">
        <f>'Tabela de Preços'!I165/4</f>
        <v>67.172499999999999</v>
      </c>
      <c r="I60" s="140">
        <f>'Tabela de Preços'!J165/4</f>
        <v>65.094999999999999</v>
      </c>
      <c r="J60" s="140">
        <f>'Tabela de Preços'!K165/4</f>
        <v>60.94</v>
      </c>
      <c r="K60" s="140">
        <f>'Tabela de Preços'!L165/4</f>
        <v>56.785000000000004</v>
      </c>
      <c r="L60" s="140">
        <f>'Tabela de Preços'!M165/4</f>
        <v>48.474999999999994</v>
      </c>
      <c r="M60" s="128" t="s">
        <v>17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</row>
    <row r="61" spans="1:59" ht="15.75" customHeight="1" x14ac:dyDescent="0.35">
      <c r="A61" s="191"/>
      <c r="B61" s="126" t="s">
        <v>344</v>
      </c>
      <c r="C61" s="127"/>
      <c r="D61" s="127"/>
      <c r="E61" s="127"/>
      <c r="F61" s="127"/>
      <c r="G61" s="127"/>
      <c r="H61" s="140">
        <f>'Tabela de Preços'!I166/4</f>
        <v>67.778750000000002</v>
      </c>
      <c r="I61" s="140">
        <f>'Tabela de Preços'!J166/4</f>
        <v>65.68249999999999</v>
      </c>
      <c r="J61" s="140">
        <f>'Tabela de Preços'!K166/4</f>
        <v>61.49</v>
      </c>
      <c r="K61" s="140">
        <f>'Tabela de Preços'!L166/4</f>
        <v>57.297500000000007</v>
      </c>
      <c r="L61" s="140">
        <f>'Tabela de Preços'!M166/4</f>
        <v>48.912499999999994</v>
      </c>
      <c r="M61" s="128" t="s">
        <v>17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</row>
    <row r="62" spans="1:59" ht="15" customHeight="1" x14ac:dyDescent="0.35">
      <c r="A62" s="191"/>
      <c r="B62" s="126" t="s">
        <v>345</v>
      </c>
      <c r="C62" s="127"/>
      <c r="D62" s="129" t="s">
        <v>211</v>
      </c>
      <c r="E62" s="129" t="s">
        <v>211</v>
      </c>
      <c r="F62" s="127" t="s">
        <v>20</v>
      </c>
      <c r="G62" s="127"/>
      <c r="H62" s="140">
        <f>'Tabela de Preços'!I167/4</f>
        <v>66.081249999999997</v>
      </c>
      <c r="I62" s="140">
        <f>'Tabela de Preços'!J167/4</f>
        <v>64.037499999999994</v>
      </c>
      <c r="J62" s="140">
        <f>'Tabela de Preços'!K167/4</f>
        <v>59.95</v>
      </c>
      <c r="K62" s="140">
        <f>'Tabela de Preços'!L167/4</f>
        <v>55.862500000000004</v>
      </c>
      <c r="L62" s="140">
        <f>'Tabela de Preços'!M167/4</f>
        <v>47.6875</v>
      </c>
      <c r="M62" s="128" t="s">
        <v>17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</row>
    <row r="63" spans="1:59" s="65" customFormat="1" ht="15.75" customHeight="1" x14ac:dyDescent="0.35">
      <c r="A63" s="192" t="s">
        <v>284</v>
      </c>
      <c r="B63" s="130" t="s">
        <v>346</v>
      </c>
      <c r="C63" s="131"/>
      <c r="D63" s="131"/>
      <c r="E63" s="131"/>
      <c r="F63" s="131"/>
      <c r="G63" s="131"/>
      <c r="H63" s="141">
        <f>'Tabela de Preços'!I169/4</f>
        <v>9.7116377787000001</v>
      </c>
      <c r="I63" s="141">
        <f>'Tabela de Preços'!J169/4</f>
        <v>9.411277847400001</v>
      </c>
      <c r="J63" s="141">
        <f>'Tabela de Preços'!K169/4</f>
        <v>8.8105579848000009</v>
      </c>
      <c r="K63" s="141">
        <f>'Tabela de Preços'!L169/4</f>
        <v>8.2098381222000008</v>
      </c>
      <c r="L63" s="141">
        <f>'Tabela de Preços'!M169/4</f>
        <v>7.0083983970000006</v>
      </c>
      <c r="M63" s="131" t="s">
        <v>17</v>
      </c>
    </row>
    <row r="64" spans="1:59" s="65" customFormat="1" ht="15.75" customHeight="1" x14ac:dyDescent="0.35">
      <c r="A64" s="192"/>
      <c r="B64" s="132" t="s">
        <v>347</v>
      </c>
      <c r="C64" s="131"/>
      <c r="D64" s="131"/>
      <c r="E64" s="131"/>
      <c r="F64" s="131"/>
      <c r="G64" s="131"/>
      <c r="H64" s="141">
        <f>'Tabela de Preços'!I170/4</f>
        <v>11.035952021250003</v>
      </c>
      <c r="I64" s="141">
        <f>'Tabela de Preços'!J170/4</f>
        <v>10.694633917500001</v>
      </c>
      <c r="J64" s="141">
        <f>'Tabela de Preços'!K170/4</f>
        <v>10.011997710000003</v>
      </c>
      <c r="K64" s="141">
        <f>'Tabela de Preços'!L170/4</f>
        <v>9.329361502500003</v>
      </c>
      <c r="L64" s="141">
        <f>'Tabela de Preços'!M170/4</f>
        <v>7.9640890875000014</v>
      </c>
      <c r="M64" s="131" t="s">
        <v>17</v>
      </c>
    </row>
    <row r="65" spans="1:13" s="65" customFormat="1" ht="15.75" customHeight="1" x14ac:dyDescent="0.35">
      <c r="A65" s="192"/>
      <c r="B65" s="132" t="s">
        <v>348</v>
      </c>
      <c r="C65" s="131"/>
      <c r="D65" s="131"/>
      <c r="E65" s="131"/>
      <c r="F65" s="131" t="s">
        <v>20</v>
      </c>
      <c r="G65" s="131"/>
      <c r="H65" s="141">
        <f>'Tabela de Preços'!I171/4</f>
        <v>12.267849612396965</v>
      </c>
      <c r="I65" s="141">
        <f>'Tabela de Preços'!J171/4</f>
        <v>11.888431583147575</v>
      </c>
      <c r="J65" s="141">
        <f>'Tabela de Preços'!K171/4</f>
        <v>11.129595524648794</v>
      </c>
      <c r="K65" s="141">
        <f>'Tabela de Preços'!L171/4</f>
        <v>10.370759466150014</v>
      </c>
      <c r="L65" s="141">
        <f>'Tabela de Preços'!M171/4</f>
        <v>8.8530873491524495</v>
      </c>
      <c r="M65" s="131" t="s">
        <v>17</v>
      </c>
    </row>
    <row r="66" spans="1:13" s="65" customFormat="1" ht="15.75" customHeight="1" x14ac:dyDescent="0.35">
      <c r="A66" s="192"/>
      <c r="B66" s="130" t="s">
        <v>349</v>
      </c>
      <c r="C66" s="131"/>
      <c r="D66" s="131"/>
      <c r="E66" s="131"/>
      <c r="F66" s="131"/>
      <c r="G66" s="131"/>
      <c r="H66" s="141">
        <f>'Tabela de Preços'!I172/4</f>
        <v>4.9882503136050005</v>
      </c>
      <c r="I66" s="141">
        <f>'Tabela de Preços'!J172/4</f>
        <v>4.8339745307100008</v>
      </c>
      <c r="J66" s="141">
        <f>'Tabela de Preços'!K172/4</f>
        <v>4.5254229649200006</v>
      </c>
      <c r="K66" s="141">
        <f>'Tabela de Preços'!L172/4</f>
        <v>4.2168713991300013</v>
      </c>
      <c r="L66" s="141">
        <f>'Tabela de Preços'!M172/4</f>
        <v>3.5997682675500005</v>
      </c>
      <c r="M66" s="131" t="s">
        <v>17</v>
      </c>
    </row>
    <row r="67" spans="1:13" s="65" customFormat="1" ht="15.75" customHeight="1" x14ac:dyDescent="0.35">
      <c r="A67" s="192"/>
      <c r="B67" s="130" t="s">
        <v>350</v>
      </c>
      <c r="C67" s="131"/>
      <c r="D67" s="131"/>
      <c r="E67" s="131"/>
      <c r="F67" s="131"/>
      <c r="G67" s="131"/>
      <c r="H67" s="141">
        <f>'Tabela de Preços'!I173/4</f>
        <v>14.126018587200001</v>
      </c>
      <c r="I67" s="141">
        <f>'Tabela de Preços'!J173/4</f>
        <v>13.6891314144</v>
      </c>
      <c r="J67" s="141">
        <f>'Tabela de Preços'!K173/4</f>
        <v>12.815357068800001</v>
      </c>
      <c r="K67" s="141">
        <f>'Tabela de Preços'!L173/4</f>
        <v>11.941582723200002</v>
      </c>
      <c r="L67" s="141">
        <f>'Tabela de Preços'!M173/4</f>
        <v>10.194034032000001</v>
      </c>
      <c r="M67" s="131" t="s">
        <v>17</v>
      </c>
    </row>
    <row r="68" spans="1:13" s="65" customFormat="1" ht="15.75" customHeight="1" x14ac:dyDescent="0.35">
      <c r="A68" s="192"/>
      <c r="B68" s="132" t="s">
        <v>351</v>
      </c>
      <c r="C68" s="131"/>
      <c r="D68" s="131"/>
      <c r="E68" s="131"/>
      <c r="F68" s="131"/>
      <c r="G68" s="131"/>
      <c r="H68" s="141">
        <f>'Tabela de Preços'!I174/4</f>
        <v>11.035952021250003</v>
      </c>
      <c r="I68" s="141">
        <f>'Tabela de Preços'!J174/4</f>
        <v>10.694633917500001</v>
      </c>
      <c r="J68" s="141">
        <f>'Tabela de Preços'!K174/4</f>
        <v>10.011997710000003</v>
      </c>
      <c r="K68" s="141">
        <f>'Tabela de Preços'!L174/4</f>
        <v>9.329361502500003</v>
      </c>
      <c r="L68" s="141">
        <f>'Tabela de Preços'!M174/4</f>
        <v>7.9640890875000014</v>
      </c>
      <c r="M68" s="131" t="s">
        <v>17</v>
      </c>
    </row>
    <row r="69" spans="1:13" s="65" customFormat="1" ht="15" customHeight="1" x14ac:dyDescent="0.35">
      <c r="A69" s="192"/>
      <c r="B69" s="132" t="s">
        <v>352</v>
      </c>
      <c r="C69" s="131"/>
      <c r="D69" s="131"/>
      <c r="E69" s="131"/>
      <c r="F69" s="131"/>
      <c r="G69" s="131"/>
      <c r="H69" s="141">
        <f>'Tabela de Preços'!I175/4</f>
        <v>3.5315046468000002</v>
      </c>
      <c r="I69" s="141">
        <f>'Tabela de Preços'!J175/4</f>
        <v>3.4222828536000001</v>
      </c>
      <c r="J69" s="141">
        <f>'Tabela de Preços'!K175/4</f>
        <v>3.2038392672000002</v>
      </c>
      <c r="K69" s="141">
        <f>'Tabela de Preços'!L175/4</f>
        <v>2.9853956808000004</v>
      </c>
      <c r="L69" s="141">
        <f>'Tabela de Preços'!M175/4</f>
        <v>2.5485085080000003</v>
      </c>
      <c r="M69" s="131" t="s">
        <v>17</v>
      </c>
    </row>
    <row r="70" spans="1:13" s="65" customFormat="1" ht="15.75" customHeight="1" x14ac:dyDescent="0.35">
      <c r="A70" s="192"/>
      <c r="B70" s="133" t="s">
        <v>353</v>
      </c>
      <c r="C70" s="131"/>
      <c r="D70" s="131"/>
      <c r="E70" s="131"/>
      <c r="F70" s="131"/>
      <c r="G70" s="131"/>
      <c r="H70" s="141">
        <f>'Tabela de Preços'!I176/4</f>
        <v>10.594513940400001</v>
      </c>
      <c r="I70" s="141">
        <f>'Tabela de Preços'!J176/4</f>
        <v>10.266848560800002</v>
      </c>
      <c r="J70" s="141">
        <f>'Tabela de Preços'!K176/4</f>
        <v>9.6115178016000016</v>
      </c>
      <c r="K70" s="141">
        <f>'Tabela de Preços'!L176/4</f>
        <v>8.9561870424000016</v>
      </c>
      <c r="L70" s="141">
        <f>'Tabela de Preços'!M176/4</f>
        <v>7.6455255240000008</v>
      </c>
      <c r="M70" s="131" t="s">
        <v>17</v>
      </c>
    </row>
    <row r="71" spans="1:13" s="65" customFormat="1" ht="15.75" customHeight="1" x14ac:dyDescent="0.35">
      <c r="A71" s="192"/>
      <c r="B71" s="132" t="s">
        <v>293</v>
      </c>
      <c r="C71" s="131"/>
      <c r="D71" s="131"/>
      <c r="E71" s="131"/>
      <c r="F71" s="131"/>
      <c r="G71" s="131"/>
      <c r="H71" s="141">
        <f>'Tabela de Preços'!I177/4</f>
        <v>8.5638987684900005</v>
      </c>
      <c r="I71" s="141">
        <f>'Tabela de Preços'!J177/4</f>
        <v>8.2990359199800015</v>
      </c>
      <c r="J71" s="141">
        <f>'Tabela de Preços'!K177/4</f>
        <v>7.7693102229600015</v>
      </c>
      <c r="K71" s="141">
        <f>'Tabela de Preços'!L177/4</f>
        <v>7.2395845259400016</v>
      </c>
      <c r="L71" s="141">
        <f>'Tabela de Preços'!M177/4</f>
        <v>6.1801331319000008</v>
      </c>
      <c r="M71" s="131" t="s">
        <v>17</v>
      </c>
    </row>
    <row r="72" spans="1:13" s="65" customFormat="1" ht="15.75" customHeight="1" x14ac:dyDescent="0.35">
      <c r="A72" s="192"/>
      <c r="B72" s="130" t="s">
        <v>354</v>
      </c>
      <c r="C72" s="131"/>
      <c r="D72" s="131"/>
      <c r="E72" s="131"/>
      <c r="F72" s="131"/>
      <c r="G72" s="131"/>
      <c r="H72" s="141">
        <f>'Tabela de Preços'!I178/4</f>
        <v>6.9948265333842334</v>
      </c>
      <c r="I72" s="141">
        <f>'Tabela de Preços'!J178/4</f>
        <v>6.7784916921455451</v>
      </c>
      <c r="J72" s="141">
        <f>'Tabela de Preços'!K178/4</f>
        <v>6.3458220096681703</v>
      </c>
      <c r="K72" s="141">
        <f>'Tabela de Preços'!L178/4</f>
        <v>5.9131523271907955</v>
      </c>
      <c r="L72" s="141">
        <f>'Tabela de Preços'!M178/4</f>
        <v>5.0478129622360441</v>
      </c>
      <c r="M72" s="131" t="s">
        <v>17</v>
      </c>
    </row>
    <row r="73" spans="1:13" s="65" customFormat="1" ht="15.75" customHeight="1" x14ac:dyDescent="0.35">
      <c r="A73" s="192"/>
      <c r="B73" s="130" t="s">
        <v>355</v>
      </c>
      <c r="C73" s="131"/>
      <c r="D73" s="131"/>
      <c r="E73" s="131"/>
      <c r="F73" s="131"/>
      <c r="G73" s="131"/>
      <c r="H73" s="141">
        <f>'Tabela de Preços'!I179/4</f>
        <v>6.9948265333842334</v>
      </c>
      <c r="I73" s="141">
        <f>'Tabela de Preços'!J179/4</f>
        <v>6.7784916921455451</v>
      </c>
      <c r="J73" s="141">
        <f>'Tabela de Preços'!K179/4</f>
        <v>6.3458220096681703</v>
      </c>
      <c r="K73" s="141">
        <f>'Tabela de Preços'!L179/4</f>
        <v>5.9131523271907955</v>
      </c>
      <c r="L73" s="141">
        <f>'Tabela de Preços'!M179/4</f>
        <v>5.0478129622360441</v>
      </c>
      <c r="M73" s="131" t="s">
        <v>17</v>
      </c>
    </row>
    <row r="74" spans="1:13" s="65" customFormat="1" ht="15.75" customHeight="1" x14ac:dyDescent="0.35">
      <c r="A74" s="192"/>
      <c r="B74" s="130" t="s">
        <v>356</v>
      </c>
      <c r="C74" s="131"/>
      <c r="D74" s="131"/>
      <c r="E74" s="131"/>
      <c r="F74" s="131"/>
      <c r="G74" s="131"/>
      <c r="H74" s="141">
        <f>'Tabela de Preços'!I180/4</f>
        <v>6.9948265333842334</v>
      </c>
      <c r="I74" s="141">
        <f>'Tabela de Preços'!J180/4</f>
        <v>6.7784916921455451</v>
      </c>
      <c r="J74" s="141">
        <f>'Tabela de Preços'!K180/4</f>
        <v>6.3458220096681703</v>
      </c>
      <c r="K74" s="141">
        <f>'Tabela de Preços'!L180/4</f>
        <v>5.9131523271907955</v>
      </c>
      <c r="L74" s="141">
        <f>'Tabela de Preços'!M180/4</f>
        <v>5.0478129622360441</v>
      </c>
      <c r="M74" s="131" t="s">
        <v>17</v>
      </c>
    </row>
    <row r="75" spans="1:13" s="65" customFormat="1" ht="15.75" customHeight="1" x14ac:dyDescent="0.35">
      <c r="A75" s="192"/>
      <c r="B75" s="132" t="s">
        <v>357</v>
      </c>
      <c r="C75" s="131"/>
      <c r="D75" s="131"/>
      <c r="E75" s="131"/>
      <c r="F75" s="131"/>
      <c r="G75" s="131"/>
      <c r="H75" s="141">
        <f>'Tabela de Preços'!I182/4</f>
        <v>8.3873235361500011</v>
      </c>
      <c r="I75" s="141">
        <f>'Tabela de Preços'!J182/4</f>
        <v>8.127921777300001</v>
      </c>
      <c r="J75" s="141">
        <f>'Tabela de Preços'!K182/4</f>
        <v>7.6091182596000015</v>
      </c>
      <c r="K75" s="141">
        <f>'Tabela de Preços'!L182/4</f>
        <v>7.0903147419000012</v>
      </c>
      <c r="L75" s="141">
        <f>'Tabela de Preços'!M182/4</f>
        <v>6.0527077065000006</v>
      </c>
      <c r="M75" s="131" t="s">
        <v>17</v>
      </c>
    </row>
    <row r="76" spans="1:13" s="65" customFormat="1" ht="15.75" customHeight="1" x14ac:dyDescent="0.35">
      <c r="A76" s="193"/>
      <c r="B76" s="132" t="s">
        <v>358</v>
      </c>
      <c r="C76" s="131"/>
      <c r="D76" s="131"/>
      <c r="E76" s="131"/>
      <c r="F76" s="131"/>
      <c r="G76" s="131"/>
      <c r="H76" s="141">
        <f>'Tabela de Preços'!I183/4</f>
        <v>8.3873235361500011</v>
      </c>
      <c r="I76" s="141">
        <f>'Tabela de Preços'!J183/4</f>
        <v>8.127921777300001</v>
      </c>
      <c r="J76" s="141">
        <f>'Tabela de Preços'!K183/4</f>
        <v>7.6091182596000015</v>
      </c>
      <c r="K76" s="141">
        <f>'Tabela de Preços'!L183/4</f>
        <v>7.0903147419000012</v>
      </c>
      <c r="L76" s="141">
        <f>'Tabela de Preços'!M183/4</f>
        <v>6.0527077065000006</v>
      </c>
      <c r="M76" s="131" t="s">
        <v>17</v>
      </c>
    </row>
  </sheetData>
  <autoFilter ref="A1:M76" xr:uid="{C0AD371F-CA3A-4143-9B33-3DFAC7CB1B18}"/>
  <mergeCells count="6">
    <mergeCell ref="A47:A59"/>
    <mergeCell ref="A60:A62"/>
    <mergeCell ref="A63:A76"/>
    <mergeCell ref="A2:A14"/>
    <mergeCell ref="A15:A37"/>
    <mergeCell ref="A38:A46"/>
  </mergeCells>
  <pageMargins left="0.511811024" right="0.511811024" top="0.78740157499999996" bottom="0.78740157499999996" header="0.31496062000000002" footer="0.31496062000000002"/>
  <pageSetup paperSize="9" fitToWidth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F53AFC78D8864D9D6AA25AA36777CA" ma:contentTypeVersion="12" ma:contentTypeDescription="Crie um novo documento." ma:contentTypeScope="" ma:versionID="d6f47d7863b302e3a163a19f2b0091ed">
  <xsd:schema xmlns:xsd="http://www.w3.org/2001/XMLSchema" xmlns:xs="http://www.w3.org/2001/XMLSchema" xmlns:p="http://schemas.microsoft.com/office/2006/metadata/properties" xmlns:ns2="d4f193cc-cc9b-43a4-b995-ae43272e6e22" xmlns:ns3="08246329-afa6-4c60-adc5-bebfe1dd04e3" targetNamespace="http://schemas.microsoft.com/office/2006/metadata/properties" ma:root="true" ma:fieldsID="9c4a08e5ca1dc28dec9e86b5c0c115a4" ns2:_="" ns3:_="">
    <xsd:import namespace="d4f193cc-cc9b-43a4-b995-ae43272e6e22"/>
    <xsd:import namespace="08246329-afa6-4c60-adc5-bebfe1dd0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Vig_x00ea_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193cc-cc9b-43a4-b995-ae43272e6e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ig_x00ea_ncia" ma:index="19" nillable="true" ma:displayName="Vigência" ma:format="DateOnly" ma:internalName="Vig_x00ea_ncia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46329-afa6-4c60-adc5-bebfe1dd0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8246329-afa6-4c60-adc5-bebfe1dd04e3">
      <UserInfo>
        <DisplayName>Leticia Cirtoli</DisplayName>
        <AccountId>26</AccountId>
        <AccountType/>
      </UserInfo>
      <UserInfo>
        <DisplayName>Gisele</DisplayName>
        <AccountId>28</AccountId>
        <AccountType/>
      </UserInfo>
      <UserInfo>
        <DisplayName>André Genovez</DisplayName>
        <AccountId>31</AccountId>
        <AccountType/>
      </UserInfo>
      <UserInfo>
        <DisplayName>Janaina</DisplayName>
        <AccountId>29</AccountId>
        <AccountType/>
      </UserInfo>
      <UserInfo>
        <DisplayName>Paula</DisplayName>
        <AccountId>32</AccountId>
        <AccountType/>
      </UserInfo>
      <UserInfo>
        <DisplayName>Danieli</DisplayName>
        <AccountId>30</AccountId>
        <AccountType/>
      </UserInfo>
      <UserInfo>
        <DisplayName>Rafael Maines</DisplayName>
        <AccountId>25</AccountId>
        <AccountType/>
      </UserInfo>
    </SharedWithUsers>
    <Vig_x00ea_ncia xmlns="d4f193cc-cc9b-43a4-b995-ae43272e6e2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F6D8C9-14B4-4BAB-BAC0-B92693973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193cc-cc9b-43a4-b995-ae43272e6e22"/>
    <ds:schemaRef ds:uri="08246329-afa6-4c60-adc5-bebfe1dd0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E0F9B-242B-4045-875F-0C6A7C7F905F}">
  <ds:schemaRefs>
    <ds:schemaRef ds:uri="http://schemas.microsoft.com/office/2006/metadata/properties"/>
    <ds:schemaRef ds:uri="http://schemas.microsoft.com/office/infopath/2007/PartnerControls"/>
    <ds:schemaRef ds:uri="08246329-afa6-4c60-adc5-bebfe1dd04e3"/>
    <ds:schemaRef ds:uri="d4f193cc-cc9b-43a4-b995-ae43272e6e22"/>
  </ds:schemaRefs>
</ds:datastoreItem>
</file>

<file path=customXml/itemProps3.xml><?xml version="1.0" encoding="utf-8"?>
<ds:datastoreItem xmlns:ds="http://schemas.openxmlformats.org/officeDocument/2006/customXml" ds:itemID="{2D336A1A-C453-46E8-989D-622ABEAE7E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INGREDIENTS</vt:lpstr>
      <vt:lpstr>Tabela de Preços</vt:lpstr>
      <vt:lpstr>BULK - READY TO PACK 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denny lee</cp:lastModifiedBy>
  <cp:revision/>
  <dcterms:created xsi:type="dcterms:W3CDTF">2020-11-11T12:26:16Z</dcterms:created>
  <dcterms:modified xsi:type="dcterms:W3CDTF">2023-08-09T05:39:14Z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0x010100BAF53AFC78D8864D9D6AA25AA36777CA</vt:lpwstr>
  </property>
</Properties>
</file>