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point\input folder Customer BOM\"/>
    </mc:Choice>
  </mc:AlternateContent>
  <xr:revisionPtr revIDLastSave="0" documentId="13_ncr:1_{4B97C950-1CB8-4316-85EC-E56FEE9B8064}" xr6:coauthVersionLast="47" xr6:coauthVersionMax="47" xr10:uidLastSave="{00000000-0000-0000-0000-000000000000}"/>
  <bookViews>
    <workbookView xWindow="-108" yWindow="-108" windowWidth="23256" windowHeight="13176" tabRatio="597" activeTab="4" xr2:uid="{00000000-000D-0000-FFFF-FFFF00000000}"/>
  </bookViews>
  <sheets>
    <sheet name="Readme" sheetId="4" r:id="rId1"/>
    <sheet name="Orginal BOM" sheetId="1" r:id="rId2"/>
    <sheet name="BOM Quote" sheetId="2" r:id="rId3"/>
    <sheet name="Sheet1" sheetId="9" r:id="rId4"/>
    <sheet name="Assembly Quote" sheetId="8" r:id="rId5"/>
    <sheet name="L1 and L2" sheetId="7" r:id="rId6"/>
    <sheet name="Post Cost" sheetId="6" r:id="rId7"/>
    <sheet name="For Management Use only" sheetId="5" r:id="rId8"/>
  </sheets>
  <definedNames>
    <definedName name="_xlnm._FilterDatabase" localSheetId="4" hidden="1">'Assembly Quote'!$A$1:$J$78</definedName>
    <definedName name="_xlnm._FilterDatabase" localSheetId="2" hidden="1">'BOM Quote'!$A$1:$O$79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D5" i="9"/>
  <c r="G5" i="9" s="1"/>
  <c r="D7" i="9"/>
  <c r="E7" i="9" s="1"/>
  <c r="F7" i="9" s="1"/>
  <c r="D9" i="9"/>
  <c r="E9" i="9" s="1"/>
  <c r="F9" i="9" s="1"/>
  <c r="D2" i="9"/>
  <c r="G2" i="9" s="1"/>
  <c r="C3" i="9"/>
  <c r="D3" i="9" s="1"/>
  <c r="C4" i="9"/>
  <c r="D4" i="9" s="1"/>
  <c r="C5" i="9"/>
  <c r="C6" i="9"/>
  <c r="D6" i="9" s="1"/>
  <c r="C7" i="9"/>
  <c r="C8" i="9"/>
  <c r="D8" i="9" s="1"/>
  <c r="C9" i="9"/>
  <c r="C10" i="9"/>
  <c r="D10" i="9" s="1"/>
  <c r="C11" i="9"/>
  <c r="D11" i="9" s="1"/>
  <c r="C12" i="9"/>
  <c r="D12" i="9" s="1"/>
  <c r="C2" i="9"/>
  <c r="O79" i="2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2" i="2"/>
  <c r="K2" i="2" s="1"/>
  <c r="P7" i="7"/>
  <c r="P8" i="7"/>
  <c r="O7" i="7"/>
  <c r="O8" i="7"/>
  <c r="C33" i="5"/>
  <c r="D31" i="5"/>
  <c r="D30" i="5"/>
  <c r="D29" i="5"/>
  <c r="D28" i="5"/>
  <c r="D27" i="5"/>
  <c r="D26" i="5"/>
  <c r="D25" i="5"/>
  <c r="B33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E12" i="9" l="1"/>
  <c r="F12" i="9" s="1"/>
  <c r="G12" i="9"/>
  <c r="E4" i="9"/>
  <c r="F4" i="9" s="1"/>
  <c r="G4" i="9"/>
  <c r="E11" i="9"/>
  <c r="F11" i="9" s="1"/>
  <c r="G11" i="9"/>
  <c r="G3" i="9"/>
  <c r="G13" i="9" s="1"/>
  <c r="E3" i="9"/>
  <c r="F3" i="9" s="1"/>
  <c r="E8" i="9"/>
  <c r="F8" i="9" s="1"/>
  <c r="G8" i="9"/>
  <c r="G6" i="9"/>
  <c r="E6" i="9"/>
  <c r="F6" i="9" s="1"/>
  <c r="E10" i="9"/>
  <c r="F10" i="9" s="1"/>
  <c r="G10" i="9"/>
  <c r="E2" i="9"/>
  <c r="G9" i="9"/>
  <c r="E5" i="9"/>
  <c r="F5" i="9" s="1"/>
  <c r="G7" i="9"/>
  <c r="D24" i="5"/>
  <c r="D33" i="5" s="1"/>
  <c r="F39" i="5"/>
  <c r="B35" i="5" s="1"/>
  <c r="F2" i="9" l="1"/>
  <c r="F13" i="9" s="1"/>
  <c r="E13" i="9"/>
  <c r="F14" i="9" s="1"/>
  <c r="B40" i="5"/>
  <c r="B39" i="5" s="1"/>
  <c r="B36" i="5"/>
</calcChain>
</file>

<file path=xl/sharedStrings.xml><?xml version="1.0" encoding="utf-8"?>
<sst xmlns="http://schemas.openxmlformats.org/spreadsheetml/2006/main" count="1254" uniqueCount="380">
  <si>
    <t>Part Description</t>
  </si>
  <si>
    <t>Manufacturer's Part Number</t>
  </si>
  <si>
    <t>Part Package</t>
  </si>
  <si>
    <t>Quantity</t>
  </si>
  <si>
    <t>Reference</t>
  </si>
  <si>
    <t>NA</t>
  </si>
  <si>
    <t>Project Name</t>
  </si>
  <si>
    <t>BOM Procurment QTY</t>
  </si>
  <si>
    <t>BOM Assembly QTY</t>
  </si>
  <si>
    <t>Digikey</t>
  </si>
  <si>
    <t>Mouser</t>
  </si>
  <si>
    <t>Local</t>
  </si>
  <si>
    <t>Source</t>
  </si>
  <si>
    <t>SM</t>
  </si>
  <si>
    <t>China</t>
  </si>
  <si>
    <t>Process Loss</t>
  </si>
  <si>
    <t>Final QTY</t>
  </si>
  <si>
    <t>Type</t>
  </si>
  <si>
    <t>Repeat order</t>
  </si>
  <si>
    <t>Changes</t>
  </si>
  <si>
    <t>BOM revision</t>
  </si>
  <si>
    <t>Quote prepared by</t>
  </si>
  <si>
    <t>Quote verified by</t>
  </si>
  <si>
    <t>Approved by</t>
  </si>
  <si>
    <t>Quote Generator</t>
  </si>
  <si>
    <t>Vendor Name</t>
  </si>
  <si>
    <t>Amount</t>
  </si>
  <si>
    <t xml:space="preserve">Assembly Lead time </t>
  </si>
  <si>
    <t>PCB Details</t>
  </si>
  <si>
    <t>PCB Vendor</t>
  </si>
  <si>
    <t>Vendor T1</t>
  </si>
  <si>
    <t>Project</t>
  </si>
  <si>
    <t>No of layer</t>
  </si>
  <si>
    <t>Vendor T2</t>
  </si>
  <si>
    <t>Board ID/Project ID</t>
  </si>
  <si>
    <t>Material</t>
  </si>
  <si>
    <t>Vendor T3</t>
  </si>
  <si>
    <t>Cross Point ID</t>
  </si>
  <si>
    <t>PCB Qty</t>
  </si>
  <si>
    <t>Quote #</t>
  </si>
  <si>
    <t>Lead time</t>
  </si>
  <si>
    <t>Order Received Date</t>
  </si>
  <si>
    <t>Supplied QTY</t>
  </si>
  <si>
    <t>Order Committed Date</t>
  </si>
  <si>
    <t>Order Type</t>
  </si>
  <si>
    <t>Full board Turnkey</t>
  </si>
  <si>
    <t>Assembly Details</t>
  </si>
  <si>
    <t>Assembly Vendor</t>
  </si>
  <si>
    <t>All Cost Includes GST</t>
  </si>
  <si>
    <t>Per Cost</t>
  </si>
  <si>
    <t>Post Cost</t>
  </si>
  <si>
    <t>Difference Cost</t>
  </si>
  <si>
    <t>Assembly Qty</t>
  </si>
  <si>
    <t>PCB Design Cost</t>
  </si>
  <si>
    <t>PCB Layout Cost</t>
  </si>
  <si>
    <t>Per Board Pin Cost</t>
  </si>
  <si>
    <t>Software Cost</t>
  </si>
  <si>
    <t>Total Pin Cont</t>
  </si>
  <si>
    <t>Fab cost</t>
  </si>
  <si>
    <t>Per Pin Count Price</t>
  </si>
  <si>
    <t>Fab Shipment Cost</t>
  </si>
  <si>
    <t>Fab Duty Cost</t>
  </si>
  <si>
    <t>BOM Details</t>
  </si>
  <si>
    <t>BOM Source 1</t>
  </si>
  <si>
    <t>BOM T1</t>
  </si>
  <si>
    <t>Fab Clearence Cost</t>
  </si>
  <si>
    <t>BOM Qty</t>
  </si>
  <si>
    <t>FAB</t>
  </si>
  <si>
    <t>Fab Bank Carges</t>
  </si>
  <si>
    <t>Shipment Mode</t>
  </si>
  <si>
    <t>BOM T3</t>
  </si>
  <si>
    <t>BOM</t>
  </si>
  <si>
    <t>Assembly cost</t>
  </si>
  <si>
    <t>Stencils Cost</t>
  </si>
  <si>
    <t>BOM Source 2</t>
  </si>
  <si>
    <t>Programming Cost</t>
  </si>
  <si>
    <t>BOM Cost</t>
  </si>
  <si>
    <t>BOM Shipment Cost</t>
  </si>
  <si>
    <t>BOM Duty Cost</t>
  </si>
  <si>
    <t>Design</t>
  </si>
  <si>
    <t>Design Vendor</t>
  </si>
  <si>
    <t>BOM Clearence Cost</t>
  </si>
  <si>
    <t>Bank Charges</t>
  </si>
  <si>
    <t>Man Power Cost (Bring Up and Monitoring)</t>
  </si>
  <si>
    <t>Layout</t>
  </si>
  <si>
    <t>Layout Vendor</t>
  </si>
  <si>
    <t>Local Transportaion</t>
  </si>
  <si>
    <t xml:space="preserve">shipping charge </t>
  </si>
  <si>
    <t>Programm</t>
  </si>
  <si>
    <t>Programm Vendor</t>
  </si>
  <si>
    <t>CP Cost</t>
  </si>
  <si>
    <t>Testing</t>
  </si>
  <si>
    <t>Person</t>
  </si>
  <si>
    <t>Customer Quote Total</t>
  </si>
  <si>
    <t>Full board Turnkey with PCB design</t>
  </si>
  <si>
    <t>Customer Per Board  INR</t>
  </si>
  <si>
    <t>Purchase</t>
  </si>
  <si>
    <t>CP Profit %</t>
  </si>
  <si>
    <t>Local Purchase</t>
  </si>
  <si>
    <t>Customer Per Board USD Cost</t>
  </si>
  <si>
    <t>Margin</t>
  </si>
  <si>
    <t>Customer total USD</t>
  </si>
  <si>
    <t>Fab only</t>
  </si>
  <si>
    <t>Assembly only</t>
  </si>
  <si>
    <t>Doller Conversion Price</t>
  </si>
  <si>
    <t>BOM only</t>
  </si>
  <si>
    <t xml:space="preserve">Comments:
		                                                                                                             </t>
  </si>
  <si>
    <t>PCB Design</t>
  </si>
  <si>
    <t>Rework</t>
  </si>
  <si>
    <t>Agreed For Old Price</t>
  </si>
  <si>
    <t>Others</t>
  </si>
  <si>
    <t>Value</t>
  </si>
  <si>
    <t>Shipment Charges</t>
  </si>
  <si>
    <t>Clearence Charges</t>
  </si>
  <si>
    <t>Local Transportation</t>
  </si>
  <si>
    <t>Source 1</t>
  </si>
  <si>
    <t>Source 2</t>
  </si>
  <si>
    <t>Source 3</t>
  </si>
  <si>
    <t>BOM option</t>
  </si>
  <si>
    <t>No</t>
  </si>
  <si>
    <t>Fab Qty</t>
  </si>
  <si>
    <t>Total QTY</t>
  </si>
  <si>
    <t>All value</t>
  </si>
  <si>
    <t>Total</t>
  </si>
  <si>
    <t>All Value</t>
  </si>
  <si>
    <t>QTY</t>
  </si>
  <si>
    <t>Tax</t>
  </si>
  <si>
    <t>Lead Time</t>
  </si>
  <si>
    <t>BOM + Assembly</t>
  </si>
  <si>
    <t>Remarks</t>
  </si>
  <si>
    <t>CAP CER 47UF 6.3V X5R 0805</t>
  </si>
  <si>
    <t>U1</t>
  </si>
  <si>
    <t>FB1</t>
  </si>
  <si>
    <t>U5</t>
  </si>
  <si>
    <t>Y1</t>
  </si>
  <si>
    <t>CAP CER 1000PF 16V X7R 0402</t>
  </si>
  <si>
    <t>CGB2A1X5R1C474K033BC</t>
  </si>
  <si>
    <t>CAP CER 10000PF 16V X7R 0402</t>
  </si>
  <si>
    <t>GRM155R71C333KA01D</t>
  </si>
  <si>
    <t>CGJ2B2X7R1C102K050BA</t>
  </si>
  <si>
    <t>CL05B123KO5NNNC</t>
  </si>
  <si>
    <t>HZ0805E601R-10</t>
  </si>
  <si>
    <t>RES SMD 0 OHM JUMPER 1/10W 0402</t>
  </si>
  <si>
    <t>RES SMD 0 OHM JUMPER 1/10W 0603</t>
  </si>
  <si>
    <t>ERJ-3GEY0R00V</t>
  </si>
  <si>
    <t>ASP-134488-01</t>
  </si>
  <si>
    <t>RES SMD 49.9 OHM 1% 1/10W 0402</t>
  </si>
  <si>
    <t>ERJ-2RKF49R9X</t>
  </si>
  <si>
    <t>RES SMD 100 OHM 1% 1/10W 0402</t>
  </si>
  <si>
    <t>ERJ-2RKF1000X</t>
  </si>
  <si>
    <t>RES SMD 200 OHM 1% 1/10W 0402</t>
  </si>
  <si>
    <t>ERJ-2RKF2000X</t>
  </si>
  <si>
    <t>RES SMD 4.7K OHM 5% 1/10W 0402</t>
  </si>
  <si>
    <t>ERJ-2GEJ472X</t>
  </si>
  <si>
    <t>RES SMD 3.01K OHM 1% 1/10W 0402</t>
  </si>
  <si>
    <t>ERJ-2RKF3011X</t>
  </si>
  <si>
    <t>RES SMD 100K OHM 5% 1/10W 0402</t>
  </si>
  <si>
    <t>ERJ-2GEJ104X</t>
  </si>
  <si>
    <t>RES SMD 2K OHM 5% 1/10W 0402</t>
  </si>
  <si>
    <t>ERJ-2GEJ202X</t>
  </si>
  <si>
    <t>SDA08H1SBD</t>
  </si>
  <si>
    <t>PC TEST POINT MINI SMD</t>
  </si>
  <si>
    <t>SN74AVC8T245PWR</t>
  </si>
  <si>
    <t>IC CLK GEN I2C BUS PROG 24QFN</t>
  </si>
  <si>
    <t>SI5338A-B-GM</t>
  </si>
  <si>
    <t>405C35B25M00000</t>
  </si>
  <si>
    <t>cds_c0402</t>
  </si>
  <si>
    <t>cds_c0805</t>
  </si>
  <si>
    <t>cds_c0402_bga</t>
  </si>
  <si>
    <t>cds_led_0402</t>
  </si>
  <si>
    <t>cds_f0805</t>
  </si>
  <si>
    <t>cds_jmp_smd_0402_3x1</t>
  </si>
  <si>
    <t>cds_jmp_smd_0402_L_3x1</t>
  </si>
  <si>
    <t>cds_con_asp-134488-01_400p</t>
  </si>
  <si>
    <t>cds_ic_sot23_p0-95_3p</t>
  </si>
  <si>
    <t>cds_r0402</t>
  </si>
  <si>
    <t>cds_r0603</t>
  </si>
  <si>
    <t>cds_switch_smd_dip_p2-54_16p</t>
  </si>
  <si>
    <t>cds_tp_5019_rec150x80</t>
  </si>
  <si>
    <t>cds_ic_tssop_pw_p0-65_w4-4_24p</t>
  </si>
  <si>
    <t>cds_ic_wqfn_rtw_p0-5_w4_24p</t>
  </si>
  <si>
    <t>cds_cry_smd_abm3b_5x3-2_4p</t>
  </si>
  <si>
    <t>CPT2425181</t>
  </si>
  <si>
    <t>C3,C4,C5,C12,C17,C18,C19,C23,C25,C28,C29,C30,C39,C40,C41,C42,C297,C298,C576,C577,C578,C579,C616,C617,C618,C619,C620,C621,C622,C623,C624,C625,C626,C629,C630,C631,C632,C633,C634,C635</t>
  </si>
  <si>
    <t>C13,C14</t>
  </si>
  <si>
    <t>C223,C224,C226,C815,C816,C817</t>
  </si>
  <si>
    <t>C627,C628</t>
  </si>
  <si>
    <t>C707,C729,C807</t>
  </si>
  <si>
    <t>C708,C715,C716,C717,C808</t>
  </si>
  <si>
    <t>C709,C724,C747,C802,C803,C809,C810,C811</t>
  </si>
  <si>
    <t>C711,C712,C713,C714,C743,C744,C745,C746</t>
  </si>
  <si>
    <t>C718,C719,C720,C740,C741,C742,C804,C805,C812,C813</t>
  </si>
  <si>
    <t>C721,C722,C723,C736,C737,C738,C806,C814</t>
  </si>
  <si>
    <t>C725,C726,C727,C728</t>
  </si>
  <si>
    <t>C731,C732,C733,C734,C735</t>
  </si>
  <si>
    <t>D1,D2,D3,D4,D9,D10,D11,D12</t>
  </si>
  <si>
    <t>D5,D6,D7,D8,D13,D14,D15,D16,D17,D18,D19,D20,D21,D22,D23,D24,D25,D26,D30,D33,D35,D37,D38,D39,D40,D41</t>
  </si>
  <si>
    <t>J2,J120</t>
  </si>
  <si>
    <t>J3</t>
  </si>
  <si>
    <t>J4</t>
  </si>
  <si>
    <t>J9,J10,J28</t>
  </si>
  <si>
    <t>J13,J26,J27,J121,J122,J123</t>
  </si>
  <si>
    <t>J15</t>
  </si>
  <si>
    <t>J18,J19,J21,J22,J23,J119</t>
  </si>
  <si>
    <t>J29</t>
  </si>
  <si>
    <t>J82,J83</t>
  </si>
  <si>
    <t>J84,J85,J92,J93,J94,J95,J96,J97,J98,J99</t>
  </si>
  <si>
    <t>J87,J89</t>
  </si>
  <si>
    <t>J91</t>
  </si>
  <si>
    <t>J100</t>
  </si>
  <si>
    <t>J101,J102,J103,J104,J105,J106,J107,J108,J110,J111,J112,J113,J114,J115,J116,J117,J118</t>
  </si>
  <si>
    <t>J124</t>
  </si>
  <si>
    <t>J125,J127</t>
  </si>
  <si>
    <t>J126,J128</t>
  </si>
  <si>
    <t>Q2,Q5,Q7,Q8,Q9,Q10</t>
  </si>
  <si>
    <t>R1,R2,R83,R84,R85,R86,R87,R88,R89,R90,R104,R110,R115,R116,R123,R124,R128,R133,R139,R140,R141,R142,R263,R264,R280,R281,R429,R430,R434,R435</t>
  </si>
  <si>
    <t>R4,R5,R6,R49,R50,R51,R57,R58,R59,R103,R107,R108,R111,R112,R122,R136,R137,R138,R147,R188,R210,R211,R403,R404,R408,R417,R419,R421,R428,R431,R436,R437,R475,R476,R584,R585,R586</t>
  </si>
  <si>
    <t>R13,R14,R454,R455,R456,R457,R458,R459</t>
  </si>
  <si>
    <t>R15,R16,R17,R18,R19,R20,R21,R22,R23,R24,R26,R27,R28,R29,R30,R31,R32,R33,R34,R35,R36,R37,R38,R39,R40,R41,R453,R460</t>
  </si>
  <si>
    <t>R25,R45,R55,R71,R72,R73,R120,R121,R439,R440,R452,R461,R483,R484,R491,R492,R494,R495,R497,R498,R499,R500,R502,R503,R570,R571</t>
  </si>
  <si>
    <t>R62,R63,R193,R196,R198,R405,R544,R546,R578</t>
  </si>
  <si>
    <t>R93,R100,R101,R506,R507,R508,R509,R510,R511,R512,R513,R514,R515,R516,R517,R518,R519,R520,R521,R522,R523,R524,R525,R526,R527,R528,R529,R530,R531,R532,R533,R534,R535,R536,R537,R538,R608</t>
  </si>
  <si>
    <t>R150,R151,R572</t>
  </si>
  <si>
    <t>R183,R184</t>
  </si>
  <si>
    <t>R203,R206,R208,R543,R545,R577</t>
  </si>
  <si>
    <t>R267,R268,R279,R468,R469</t>
  </si>
  <si>
    <t>R269,R579</t>
  </si>
  <si>
    <t>R401,R402</t>
  </si>
  <si>
    <t>R406</t>
  </si>
  <si>
    <t>R407</t>
  </si>
  <si>
    <t>R409,R410,R411,R412,R415,R420,R438,R442,R444,R446,R448,R450</t>
  </si>
  <si>
    <t>R413,R416,R418</t>
  </si>
  <si>
    <t>R422,R423,R441,R443,R445,R447,R449,R451</t>
  </si>
  <si>
    <t>R432,R433</t>
  </si>
  <si>
    <t>R463,R464</t>
  </si>
  <si>
    <t>R478</t>
  </si>
  <si>
    <t>R505</t>
  </si>
  <si>
    <t>R539,R553,R554,R555</t>
  </si>
  <si>
    <t>R556,R557,R558,R559,R580,R581,R582,R583</t>
  </si>
  <si>
    <t>R573,R574</t>
  </si>
  <si>
    <t>R587,R588</t>
  </si>
  <si>
    <t>R589</t>
  </si>
  <si>
    <t>R609,R610,R611</t>
  </si>
  <si>
    <t>SW1,SW2</t>
  </si>
  <si>
    <t>TP9,TP39</t>
  </si>
  <si>
    <t>TP13,TP14,TP16,TP17,TP18,TP19,TP20,TP21</t>
  </si>
  <si>
    <t>TP24,TP25,TP26,TP27,TP28,TP29,TP30,TP33,TP34,TP35,TP37</t>
  </si>
  <si>
    <t>U2,U3,U4</t>
  </si>
  <si>
    <t>U7,U29</t>
  </si>
  <si>
    <t>U9</t>
  </si>
  <si>
    <t>U14,U28</t>
  </si>
  <si>
    <t>U19</t>
  </si>
  <si>
    <t>U26</t>
  </si>
  <si>
    <t>U27</t>
  </si>
  <si>
    <t>U31,U32,U33,U34,U35,U36,U43</t>
  </si>
  <si>
    <t>CAP CER 0.1UF 16V X7R 0402</t>
  </si>
  <si>
    <t>CAP CER 1UF 16V X5R 0402</t>
  </si>
  <si>
    <t>CAP CER 33PF 10V C0G/NP0 0402</t>
  </si>
  <si>
    <t>CAP CER 10UF 16V X7R 0805</t>
  </si>
  <si>
    <t>CAP CER 0.47UF 16V X5R 0402</t>
  </si>
  <si>
    <t>CAP CER 0.033UF 16V X7R 0402</t>
  </si>
  <si>
    <t>CAP CER 1UF 10V X5R 0402</t>
  </si>
  <si>
    <t>CAP CER 0.012UF 16V X7R 0402</t>
  </si>
  <si>
    <t>LED AMBER CLEAR 0402 SMD</t>
  </si>
  <si>
    <t>LED GREEN CLEAR 0402 SMD</t>
  </si>
  <si>
    <t>FERRITE BEAD 600 OHM 0805 1LN</t>
  </si>
  <si>
    <t>TERM BLOCK HDR 12POS 3.81MM</t>
  </si>
  <si>
    <t>CONN RCPT 30POS 0.1 GOLD PCB</t>
  </si>
  <si>
    <t>SWITCH SLIDE DIP SPST 0.025A 24V</t>
  </si>
  <si>
    <t>RES 0 OHM JUMPER 1/16W 0402</t>
  </si>
  <si>
    <t>RES SMD 0 OHM JUMPER 1/8W 0805</t>
  </si>
  <si>
    <t>CONN ARRAY PLUG 400POS SMD GOLD</t>
  </si>
  <si>
    <t>CONN SMP PLUG STR 50OHM SMD</t>
  </si>
  <si>
    <t>CONN RCPT 26POS 0.1 GOLD PCB</t>
  </si>
  <si>
    <t>MOSFET N-CH 20V 3.7A SC59</t>
  </si>
  <si>
    <t>RES SMD 10K OHM 5% 1/10W 0402</t>
  </si>
  <si>
    <t>RES SMD 1K OHM 1% 1/16W 0402</t>
  </si>
  <si>
    <t>RES SMD 20 OHM 1% 1/10W 0402</t>
  </si>
  <si>
    <t>RES SMD 1.8K OHM 5% 1/10W 0402</t>
  </si>
  <si>
    <t>RES 200K OHM 5% 1/16W 0402</t>
  </si>
  <si>
    <t>RES 33 OHM 1% 1/16W 0402</t>
  </si>
  <si>
    <t>SWITCH TACTILE SPST-NO 0.05A 12V</t>
  </si>
  <si>
    <t>TEST POINT PC MULTI PURPOSE BLK</t>
  </si>
  <si>
    <t>676 Pin Testchip</t>
  </si>
  <si>
    <t>IC TRANSLATION TXRX 3.6V 24TSSOP</t>
  </si>
  <si>
    <t>IC TRANSLATION TXRX 3.6V 16TSSOP</t>
  </si>
  <si>
    <t>IC TRANSLATOR BIDIR 14TSSOP</t>
  </si>
  <si>
    <t>IC TRANSLTR BIDIRECTIONAL 8VSSOP</t>
  </si>
  <si>
    <t>IC CLK BUF 400MHZ 1CIRC 32WQFN</t>
  </si>
  <si>
    <t>IC TRANSLATOR BIDIR 56TSSOP</t>
  </si>
  <si>
    <t>CRYSTAL 25.0000MHZ 13PF SMD</t>
  </si>
  <si>
    <t>GRM155R71C104KA88D</t>
  </si>
  <si>
    <t>CL05A105KO5NNNC</t>
  </si>
  <si>
    <t>CL21A476MQCLRNC</t>
  </si>
  <si>
    <t>C0402C330J8GAC7867</t>
  </si>
  <si>
    <t>EMK212BB7106MG-T</t>
  </si>
  <si>
    <t>GRM15XR71C103KA86D</t>
  </si>
  <si>
    <t>CL05A105KP5NNNC</t>
  </si>
  <si>
    <t>150040AS73220</t>
  </si>
  <si>
    <t>150040VS73240</t>
  </si>
  <si>
    <t>OSTOQ123251</t>
  </si>
  <si>
    <t>cds_con_th_terblock_ostoq_p3-81_12p</t>
  </si>
  <si>
    <t>SSW-115-01-F-D</t>
  </si>
  <si>
    <t>cds_module_th_ssw_p2-54_60p</t>
  </si>
  <si>
    <t>RC0402JR-070RL</t>
  </si>
  <si>
    <t>ERJ-6GEY0R00V</t>
  </si>
  <si>
    <t>cds_r0805</t>
  </si>
  <si>
    <t>cds_jmp_smd_0805_3x1</t>
  </si>
  <si>
    <t>cds_jmp_smd_0805_2x1</t>
  </si>
  <si>
    <t>19S10H-40ML5</t>
  </si>
  <si>
    <t>cds_con_smd_smp_rosen_w5_2p</t>
  </si>
  <si>
    <t>cds_jmp_smd_0402_3x1_CIRC</t>
  </si>
  <si>
    <t>ERJ-2GE0R00X</t>
  </si>
  <si>
    <t>SSW-113-01-F-D</t>
  </si>
  <si>
    <t>cds_module_ft2232h_p2-54_52p</t>
  </si>
  <si>
    <t>cds_jmp_smd_0402_lm_3x1_CIRC</t>
  </si>
  <si>
    <t>cds_jmp_smd_0402_l_3x1_CIRC</t>
  </si>
  <si>
    <t>BSR802N L6327</t>
  </si>
  <si>
    <t>ERJ-2GEJ103X</t>
  </si>
  <si>
    <t>RC1005F102CS</t>
  </si>
  <si>
    <t>cds_r0402_bga</t>
  </si>
  <si>
    <t>RMCF0402ZT0R00</t>
  </si>
  <si>
    <t>CDS_R0402_PCI</t>
  </si>
  <si>
    <t>ERJ-2RKF20R0X</t>
  </si>
  <si>
    <t>ERJ-2GEJ182X</t>
  </si>
  <si>
    <t>RC0402JR-07200KP</t>
  </si>
  <si>
    <t>RC0402FR-0733RL</t>
  </si>
  <si>
    <t>B3U-1000P</t>
  </si>
  <si>
    <t>cds_sw_smd_b3u-1000p_3x2-5_2p</t>
  </si>
  <si>
    <t>cds_tp_51xx_cir93d63</t>
  </si>
  <si>
    <t>SALVO_ST28</t>
  </si>
  <si>
    <t>cds_socket_bga_iron_sg-6031_p0-8_676p</t>
  </si>
  <si>
    <t>SN74AVC4T245PWR</t>
  </si>
  <si>
    <t>cds_ic_tssop_pw_p0-65_w4-4_16p</t>
  </si>
  <si>
    <t>TXS0104EPWR</t>
  </si>
  <si>
    <t>cds_ic_tssop_pw_p0-65_w4-4_14p</t>
  </si>
  <si>
    <t>PCA9306TDCURQ1</t>
  </si>
  <si>
    <t>cds_ic_vssop_dcu_p0-5_w2-3_8p</t>
  </si>
  <si>
    <t>LMK00334RTVRQ1</t>
  </si>
  <si>
    <t>cds_ic_smd_wqfn_p0-5_w5_32p</t>
  </si>
  <si>
    <t>SN74AVC20T245DGGR</t>
  </si>
  <si>
    <t>cds_ic_tssop_dgg_p0-5_w6-1_56p</t>
  </si>
  <si>
    <t>system: Load Validation : DNI Module type; Add 2# connectors</t>
  </si>
  <si>
    <t>system: Load Validation : DNIModule type; Add 2# connectors</t>
  </si>
  <si>
    <t>Load 2-3</t>
  </si>
  <si>
    <t>SYETEM : LOAD , validation :DNI</t>
  </si>
  <si>
    <t>Load 1-2</t>
  </si>
  <si>
    <t>Module Type (Order 2 numbers)</t>
  </si>
  <si>
    <t>system :Load 1-2 validation; Load 2-3</t>
  </si>
  <si>
    <t>system: Load 1-2, validation 2-3</t>
  </si>
  <si>
    <t>validation :DNI, system:connect</t>
  </si>
  <si>
    <t>system:DNI, validation:connect</t>
  </si>
  <si>
    <t>System :DNI, validation:connect</t>
  </si>
  <si>
    <t>Validation -DNI ; System -connect</t>
  </si>
  <si>
    <t>36-5011-ND</t>
  </si>
  <si>
    <t>Capacitor</t>
  </si>
  <si>
    <t>Diode</t>
  </si>
  <si>
    <t>Ferrite bead</t>
  </si>
  <si>
    <t>Connector</t>
  </si>
  <si>
    <t>Resistor</t>
  </si>
  <si>
    <t>Transistor</t>
  </si>
  <si>
    <t>Switch</t>
  </si>
  <si>
    <t>Test point</t>
  </si>
  <si>
    <t>CHIP</t>
  </si>
  <si>
    <t>IC</t>
  </si>
  <si>
    <t>Crystal</t>
  </si>
  <si>
    <t>LCSC</t>
  </si>
  <si>
    <t>EMK105ABJ474MV-F</t>
  </si>
  <si>
    <t>GRM155R71C123KA01D</t>
  </si>
  <si>
    <t>RC0402FR-071KL</t>
  </si>
  <si>
    <t>RMCF0402JT200K</t>
  </si>
  <si>
    <t xml:space="preserve">Components </t>
  </si>
  <si>
    <t>Cost</t>
  </si>
  <si>
    <t>Insurance</t>
  </si>
  <si>
    <t>Subtotal</t>
  </si>
  <si>
    <t>DUTY</t>
  </si>
  <si>
    <t>SWZ</t>
  </si>
  <si>
    <t>TAX</t>
  </si>
  <si>
    <t>10-12 WD</t>
  </si>
  <si>
    <t>Kannan.U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</si>
</sst>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₹#,##0"/>
    <numFmt numFmtId="165" formatCode="\₹#,##0.00"/>
    <numFmt numFmtId="166" formatCode="[$USD]\ #,##0"/>
    <numFmt numFmtId="167" formatCode="[$USD]\ #,##0.00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0.5"/>
      <color rgb="FF000000"/>
      <name val="Arial"/>
      <family val="2"/>
    </font>
    <font>
      <b/>
      <sz val="16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7"/>
      <color rgb="FF444444"/>
      <name val="Arial"/>
      <family val="2"/>
    </font>
    <font>
      <sz val="2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5E0B4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F4B183"/>
        <bgColor rgb="FFF8CBAD"/>
      </patternFill>
    </fill>
    <fill>
      <patternFill patternType="solid">
        <fgColor rgb="FFFF0000"/>
        <bgColor rgb="FF993300"/>
      </patternFill>
    </fill>
    <fill>
      <patternFill patternType="solid">
        <fgColor rgb="FFF8CBAD"/>
        <bgColor rgb="FFF4B183"/>
      </patternFill>
    </fill>
    <fill>
      <patternFill patternType="solid">
        <fgColor rgb="FF70AD47"/>
        <bgColor rgb="FF339966"/>
      </patternFill>
    </fill>
    <fill>
      <patternFill patternType="solid">
        <fgColor rgb="FF00B0F0"/>
        <bgColor rgb="FF33CCCC"/>
      </patternFill>
    </fill>
    <fill>
      <patternFill patternType="solid">
        <fgColor rgb="FF222A35"/>
        <bgColor rgb="FF3333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52">
    <xf numFmtId="0" fontId="0" fillId="0" borderId="0"/>
    <xf numFmtId="0" fontId="7" fillId="0" borderId="0"/>
    <xf numFmtId="0" fontId="6" fillId="0" borderId="0"/>
    <xf numFmtId="0" fontId="5" fillId="0" borderId="0"/>
    <xf numFmtId="0" fontId="15" fillId="0" borderId="0"/>
    <xf numFmtId="0" fontId="4" fillId="0" borderId="0"/>
    <xf numFmtId="0" fontId="15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23" applyNumberFormat="0" applyAlignment="0" applyProtection="0"/>
    <xf numFmtId="0" fontId="24" fillId="18" borderId="24" applyNumberFormat="0" applyAlignment="0" applyProtection="0"/>
    <xf numFmtId="0" fontId="25" fillId="18" borderId="23" applyNumberFormat="0" applyAlignment="0" applyProtection="0"/>
    <xf numFmtId="0" fontId="26" fillId="0" borderId="25" applyNumberFormat="0" applyFill="0" applyAlignment="0" applyProtection="0"/>
    <xf numFmtId="0" fontId="27" fillId="19" borderId="26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" fillId="0" borderId="28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27" applyNumberFormat="0" applyFont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87">
    <xf numFmtId="0" fontId="0" fillId="0" borderId="0" xfId="0"/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1" xfId="0" applyFont="1" applyBorder="1"/>
    <xf numFmtId="0" fontId="0" fillId="0" borderId="1" xfId="0" applyBorder="1" applyAlignment="1">
      <alignment horizontal="left"/>
    </xf>
    <xf numFmtId="0" fontId="10" fillId="3" borderId="4" xfId="0" applyFont="1" applyFill="1" applyBorder="1"/>
    <xf numFmtId="0" fontId="0" fillId="4" borderId="0" xfId="0" applyFill="1"/>
    <xf numFmtId="0" fontId="0" fillId="5" borderId="1" xfId="0" applyFill="1" applyBorder="1" applyAlignment="1">
      <alignment horizontal="left"/>
    </xf>
    <xf numFmtId="0" fontId="10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left"/>
    </xf>
    <xf numFmtId="0" fontId="10" fillId="6" borderId="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1" xfId="0" applyFill="1" applyBorder="1"/>
    <xf numFmtId="0" fontId="13" fillId="9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left"/>
    </xf>
    <xf numFmtId="0" fontId="0" fillId="10" borderId="1" xfId="0" applyFill="1" applyBorder="1"/>
    <xf numFmtId="165" fontId="0" fillId="6" borderId="1" xfId="0" applyNumberFormat="1" applyFill="1" applyBorder="1"/>
    <xf numFmtId="165" fontId="0" fillId="6" borderId="11" xfId="0" applyNumberFormat="1" applyFill="1" applyBorder="1"/>
    <xf numFmtId="0" fontId="0" fillId="7" borderId="1" xfId="0" applyFill="1" applyBorder="1" applyAlignment="1">
      <alignment horizontal="left" wrapText="1"/>
    </xf>
    <xf numFmtId="0" fontId="0" fillId="8" borderId="9" xfId="0" applyFill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165" fontId="10" fillId="6" borderId="1" xfId="0" applyNumberFormat="1" applyFont="1" applyFill="1" applyBorder="1"/>
    <xf numFmtId="0" fontId="0" fillId="8" borderId="1" xfId="0" applyFill="1" applyBorder="1"/>
    <xf numFmtId="164" fontId="0" fillId="0" borderId="1" xfId="0" applyNumberFormat="1" applyBorder="1"/>
    <xf numFmtId="0" fontId="0" fillId="0" borderId="11" xfId="0" applyBorder="1"/>
    <xf numFmtId="0" fontId="0" fillId="11" borderId="1" xfId="0" applyFill="1" applyBorder="1"/>
    <xf numFmtId="165" fontId="0" fillId="11" borderId="1" xfId="0" applyNumberFormat="1" applyFill="1" applyBorder="1"/>
    <xf numFmtId="165" fontId="0" fillId="11" borderId="11" xfId="0" applyNumberFormat="1" applyFill="1" applyBorder="1"/>
    <xf numFmtId="0" fontId="0" fillId="7" borderId="5" xfId="0" applyFill="1" applyBorder="1" applyAlignment="1">
      <alignment horizontal="center" vertical="center"/>
    </xf>
    <xf numFmtId="0" fontId="0" fillId="12" borderId="1" xfId="0" applyFill="1" applyBorder="1"/>
    <xf numFmtId="165" fontId="0" fillId="12" borderId="1" xfId="0" applyNumberFormat="1" applyFill="1" applyBorder="1"/>
    <xf numFmtId="0" fontId="0" fillId="12" borderId="11" xfId="0" applyFill="1" applyBorder="1"/>
    <xf numFmtId="0" fontId="0" fillId="7" borderId="10" xfId="0" applyFill="1" applyBorder="1"/>
    <xf numFmtId="0" fontId="0" fillId="7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0" fontId="14" fillId="13" borderId="10" xfId="0" applyFont="1" applyFill="1" applyBorder="1"/>
    <xf numFmtId="9" fontId="14" fillId="13" borderId="1" xfId="0" applyNumberFormat="1" applyFont="1" applyFill="1" applyBorder="1"/>
    <xf numFmtId="165" fontId="14" fillId="13" borderId="1" xfId="0" applyNumberFormat="1" applyFont="1" applyFill="1" applyBorder="1"/>
    <xf numFmtId="167" fontId="0" fillId="0" borderId="1" xfId="0" applyNumberFormat="1" applyBorder="1"/>
    <xf numFmtId="0" fontId="12" fillId="6" borderId="12" xfId="0" applyFont="1" applyFill="1" applyBorder="1"/>
    <xf numFmtId="165" fontId="12" fillId="6" borderId="1" xfId="0" applyNumberFormat="1" applyFont="1" applyFill="1" applyBorder="1"/>
    <xf numFmtId="0" fontId="0" fillId="7" borderId="13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9" xfId="0" applyBorder="1"/>
    <xf numFmtId="49" fontId="9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29" xfId="0" applyBorder="1" applyAlignment="1">
      <alignment horizontal="left"/>
    </xf>
    <xf numFmtId="0" fontId="0" fillId="0" borderId="29" xfId="0" applyBorder="1"/>
    <xf numFmtId="0" fontId="0" fillId="0" borderId="30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/>
    <xf numFmtId="0" fontId="32" fillId="0" borderId="0" xfId="51"/>
    <xf numFmtId="0" fontId="33" fillId="45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4" fillId="0" borderId="0" xfId="0" applyFont="1" applyAlignment="1">
      <alignment horizontal="left" vertical="top"/>
    </xf>
    <xf numFmtId="0" fontId="34" fillId="0" borderId="0" xfId="0" applyFont="1"/>
    <xf numFmtId="15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10" fillId="3" borderId="3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vertical="center"/>
    </xf>
  </cellXfs>
  <cellStyles count="52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51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0" xfId="3" xr:uid="{00000000-0005-0000-0000-000001000000}"/>
    <cellStyle name="Normal 13" xfId="2" xr:uid="{00000000-0005-0000-0000-000002000000}"/>
    <cellStyle name="Normal 14" xfId="5" xr:uid="{00000000-0005-0000-0000-000003000000}"/>
    <cellStyle name="Normal 2" xfId="1" xr:uid="{00000000-0005-0000-0000-000004000000}"/>
    <cellStyle name="Normal 28" xfId="50" xr:uid="{F905104D-A92D-4245-8214-0EBF803FE84E}"/>
    <cellStyle name="Normal 29" xfId="7" xr:uid="{C12FEA70-56E2-43E8-B777-2D155532392F}"/>
    <cellStyle name="Normal 3" xfId="4" xr:uid="{00000000-0005-0000-0000-000005000000}"/>
    <cellStyle name="Normal 4" xfId="48" xr:uid="{66A1A2BE-C0C5-4FB8-824C-FE0A12BD5C37}"/>
    <cellStyle name="Normal 5" xfId="6" xr:uid="{60897C78-C3A5-45C0-A5CF-FE168064A031}"/>
    <cellStyle name="Note 2" xfId="49" xr:uid="{CC9AC694-4843-4A01-BADD-E8D005F0CFAE}"/>
    <cellStyle name="Output" xfId="17" builtinId="21" customBuiltin="1"/>
    <cellStyle name="Title" xfId="8" builtinId="15" customBuiltin="1"/>
    <cellStyle name="Total" xfId="23" builtinId="25" customBuiltin="1"/>
    <cellStyle name="Warning Text" xfId="21" builtinId="11" customBuiltin="1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in/en/products/detail/stackpole-electronics-inc/RMCF0402JT200K/1712409" TargetMode="External"/><Relationship Id="rId1" Type="http://schemas.openxmlformats.org/officeDocument/2006/relationships/hyperlink" Target="https://www.digikey.in/en/products/detail/taiyo-yuden/EMK105ABJ474MV-F/740376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85" zoomScaleNormal="85" workbookViewId="0">
      <selection activeCell="B8" sqref="B8"/>
    </sheetView>
  </sheetViews>
  <sheetFormatPr defaultColWidth="11" defaultRowHeight="15.6" x14ac:dyDescent="0.3"/>
  <cols>
    <col min="1" max="1" width="19.5" style="10" bestFit="1" customWidth="1"/>
    <col min="2" max="2" width="15.09765625" style="9" bestFit="1" customWidth="1"/>
  </cols>
  <sheetData>
    <row r="1" spans="1:2" x14ac:dyDescent="0.3">
      <c r="A1" s="11" t="s">
        <v>6</v>
      </c>
      <c r="B1" s="12" t="s">
        <v>182</v>
      </c>
    </row>
    <row r="2" spans="1:2" x14ac:dyDescent="0.3">
      <c r="A2" s="11" t="s">
        <v>120</v>
      </c>
      <c r="B2" s="12" t="s">
        <v>5</v>
      </c>
    </row>
    <row r="3" spans="1:2" x14ac:dyDescent="0.3">
      <c r="A3" s="11" t="s">
        <v>7</v>
      </c>
      <c r="B3" s="12">
        <v>20</v>
      </c>
    </row>
    <row r="4" spans="1:2" x14ac:dyDescent="0.3">
      <c r="A4" s="11" t="s">
        <v>8</v>
      </c>
      <c r="B4" s="12">
        <v>20</v>
      </c>
    </row>
    <row r="5" spans="1:2" x14ac:dyDescent="0.3">
      <c r="A5" s="11" t="s">
        <v>18</v>
      </c>
      <c r="B5" s="12" t="s">
        <v>119</v>
      </c>
    </row>
    <row r="6" spans="1:2" x14ac:dyDescent="0.3">
      <c r="A6" s="11" t="s">
        <v>19</v>
      </c>
      <c r="B6" s="12" t="s">
        <v>119</v>
      </c>
    </row>
    <row r="7" spans="1:2" x14ac:dyDescent="0.3">
      <c r="A7" s="11" t="s">
        <v>20</v>
      </c>
      <c r="B7" s="12" t="s">
        <v>5</v>
      </c>
    </row>
    <row r="8" spans="1:2" x14ac:dyDescent="0.3">
      <c r="A8" s="11" t="s">
        <v>21</v>
      </c>
      <c r="B8" s="12" t="s">
        <v>379</v>
      </c>
    </row>
    <row r="9" spans="1:2" x14ac:dyDescent="0.3">
      <c r="A9" s="11" t="s">
        <v>22</v>
      </c>
      <c r="B9" s="12"/>
    </row>
    <row r="10" spans="1:2" x14ac:dyDescent="0.3">
      <c r="A10" s="11" t="s">
        <v>23</v>
      </c>
      <c r="B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topLeftCell="B1" zoomScale="67" zoomScaleNormal="85" workbookViewId="0">
      <selection activeCell="B35" sqref="B35"/>
    </sheetView>
  </sheetViews>
  <sheetFormatPr defaultColWidth="65.59765625" defaultRowHeight="15.6" x14ac:dyDescent="0.3"/>
  <cols>
    <col min="1" max="1" width="52.69921875" style="9" bestFit="1" customWidth="1"/>
    <col min="2" max="2" width="29.09765625" style="5" bestFit="1" customWidth="1"/>
    <col min="3" max="3" width="19.19921875" customWidth="1"/>
    <col min="4" max="4" width="8" bestFit="1" customWidth="1"/>
    <col min="5" max="5" width="60.8984375" style="6" customWidth="1"/>
    <col min="6" max="6" width="25.19921875" style="6" customWidth="1"/>
  </cols>
  <sheetData>
    <row r="1" spans="1:6" x14ac:dyDescent="0.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129</v>
      </c>
    </row>
    <row r="2" spans="1:6" ht="46.8" x14ac:dyDescent="0.3">
      <c r="A2" s="4" t="s">
        <v>255</v>
      </c>
      <c r="B2" s="4" t="s">
        <v>291</v>
      </c>
      <c r="C2" s="4" t="s">
        <v>166</v>
      </c>
      <c r="D2" s="4">
        <v>40</v>
      </c>
      <c r="E2" s="75" t="s">
        <v>183</v>
      </c>
      <c r="F2" s="75"/>
    </row>
    <row r="3" spans="1:6" x14ac:dyDescent="0.3">
      <c r="A3" s="4" t="s">
        <v>256</v>
      </c>
      <c r="B3" s="4" t="s">
        <v>292</v>
      </c>
      <c r="C3" s="4" t="s">
        <v>166</v>
      </c>
      <c r="D3" s="4">
        <v>2</v>
      </c>
      <c r="E3" s="75" t="s">
        <v>184</v>
      </c>
      <c r="F3" s="75"/>
    </row>
    <row r="4" spans="1:6" x14ac:dyDescent="0.3">
      <c r="A4" s="4" t="s">
        <v>130</v>
      </c>
      <c r="B4" s="4" t="s">
        <v>293</v>
      </c>
      <c r="C4" s="4" t="s">
        <v>167</v>
      </c>
      <c r="D4" s="4">
        <v>6</v>
      </c>
      <c r="E4" s="75" t="s">
        <v>185</v>
      </c>
      <c r="F4" s="75"/>
    </row>
    <row r="5" spans="1:6" x14ac:dyDescent="0.3">
      <c r="A5" s="4" t="s">
        <v>257</v>
      </c>
      <c r="B5" s="4" t="s">
        <v>294</v>
      </c>
      <c r="C5" s="4" t="s">
        <v>166</v>
      </c>
      <c r="D5" s="4">
        <v>2</v>
      </c>
      <c r="E5" s="75" t="s">
        <v>186</v>
      </c>
      <c r="F5" s="75"/>
    </row>
    <row r="6" spans="1:6" x14ac:dyDescent="0.3">
      <c r="A6" s="4" t="s">
        <v>258</v>
      </c>
      <c r="B6" s="4" t="s">
        <v>295</v>
      </c>
      <c r="C6" s="4" t="s">
        <v>167</v>
      </c>
      <c r="D6" s="4">
        <v>3</v>
      </c>
      <c r="E6" s="75" t="s">
        <v>187</v>
      </c>
      <c r="F6" s="75"/>
    </row>
    <row r="7" spans="1:6" x14ac:dyDescent="0.3">
      <c r="A7" s="72" t="s">
        <v>137</v>
      </c>
      <c r="B7" s="4" t="s">
        <v>296</v>
      </c>
      <c r="C7" s="4" t="s">
        <v>168</v>
      </c>
      <c r="D7" s="4">
        <v>5</v>
      </c>
      <c r="E7" s="75" t="s">
        <v>188</v>
      </c>
      <c r="F7" s="75"/>
    </row>
    <row r="8" spans="1:6" x14ac:dyDescent="0.3">
      <c r="A8" s="72" t="s">
        <v>259</v>
      </c>
      <c r="B8" s="4" t="s">
        <v>136</v>
      </c>
      <c r="C8" s="4" t="s">
        <v>168</v>
      </c>
      <c r="D8" s="4">
        <v>8</v>
      </c>
      <c r="E8" s="75" t="s">
        <v>189</v>
      </c>
      <c r="F8" s="75"/>
    </row>
    <row r="9" spans="1:6" x14ac:dyDescent="0.3">
      <c r="A9" s="72" t="s">
        <v>135</v>
      </c>
      <c r="B9" s="4" t="s">
        <v>139</v>
      </c>
      <c r="C9" s="4" t="s">
        <v>168</v>
      </c>
      <c r="D9" s="4">
        <v>8</v>
      </c>
      <c r="E9" s="75" t="s">
        <v>190</v>
      </c>
      <c r="F9" s="75"/>
    </row>
    <row r="10" spans="1:6" x14ac:dyDescent="0.3">
      <c r="A10" s="72" t="s">
        <v>260</v>
      </c>
      <c r="B10" s="4" t="s">
        <v>138</v>
      </c>
      <c r="C10" s="4" t="s">
        <v>168</v>
      </c>
      <c r="D10" s="4">
        <v>10</v>
      </c>
      <c r="E10" s="75" t="s">
        <v>191</v>
      </c>
      <c r="F10" s="75"/>
    </row>
    <row r="11" spans="1:6" x14ac:dyDescent="0.3">
      <c r="A11" s="4" t="s">
        <v>255</v>
      </c>
      <c r="B11" s="4" t="s">
        <v>291</v>
      </c>
      <c r="C11" s="4" t="s">
        <v>168</v>
      </c>
      <c r="D11" s="4">
        <v>8</v>
      </c>
      <c r="E11" s="75" t="s">
        <v>192</v>
      </c>
      <c r="F11" s="75"/>
    </row>
    <row r="12" spans="1:6" x14ac:dyDescent="0.3">
      <c r="A12" s="4" t="s">
        <v>261</v>
      </c>
      <c r="B12" s="4" t="s">
        <v>297</v>
      </c>
      <c r="C12" s="4" t="s">
        <v>168</v>
      </c>
      <c r="D12" s="4">
        <v>4</v>
      </c>
      <c r="E12" s="75" t="s">
        <v>193</v>
      </c>
      <c r="F12" s="75"/>
    </row>
    <row r="13" spans="1:6" x14ac:dyDescent="0.3">
      <c r="A13" s="72" t="s">
        <v>262</v>
      </c>
      <c r="B13" s="4" t="s">
        <v>140</v>
      </c>
      <c r="C13" s="4" t="s">
        <v>168</v>
      </c>
      <c r="D13" s="4">
        <v>5</v>
      </c>
      <c r="E13" s="75" t="s">
        <v>194</v>
      </c>
      <c r="F13" s="75"/>
    </row>
    <row r="14" spans="1:6" x14ac:dyDescent="0.3">
      <c r="A14" s="72" t="s">
        <v>263</v>
      </c>
      <c r="B14" s="4" t="s">
        <v>298</v>
      </c>
      <c r="C14" s="4" t="s">
        <v>169</v>
      </c>
      <c r="D14" s="4">
        <v>8</v>
      </c>
      <c r="E14" s="75" t="s">
        <v>195</v>
      </c>
      <c r="F14" s="75"/>
    </row>
    <row r="15" spans="1:6" ht="31.2" x14ac:dyDescent="0.3">
      <c r="A15" s="4" t="s">
        <v>264</v>
      </c>
      <c r="B15" s="4" t="s">
        <v>299</v>
      </c>
      <c r="C15" s="4" t="s">
        <v>169</v>
      </c>
      <c r="D15" s="4">
        <v>26</v>
      </c>
      <c r="E15" s="75" t="s">
        <v>196</v>
      </c>
      <c r="F15" s="75"/>
    </row>
    <row r="16" spans="1:6" x14ac:dyDescent="0.3">
      <c r="A16" s="72" t="s">
        <v>265</v>
      </c>
      <c r="B16" s="4" t="s">
        <v>141</v>
      </c>
      <c r="C16" s="4" t="s">
        <v>170</v>
      </c>
      <c r="D16" s="4">
        <v>1</v>
      </c>
      <c r="E16" s="75" t="s">
        <v>132</v>
      </c>
      <c r="F16" s="75"/>
    </row>
    <row r="17" spans="1:6" x14ac:dyDescent="0.3">
      <c r="A17" s="4" t="s">
        <v>266</v>
      </c>
      <c r="B17" s="4" t="s">
        <v>300</v>
      </c>
      <c r="C17" s="4" t="s">
        <v>301</v>
      </c>
      <c r="D17" s="4">
        <v>2</v>
      </c>
      <c r="E17" s="75" t="s">
        <v>197</v>
      </c>
      <c r="F17" s="75"/>
    </row>
    <row r="18" spans="1:6" ht="46.8" x14ac:dyDescent="0.3">
      <c r="A18" s="4" t="s">
        <v>267</v>
      </c>
      <c r="B18" s="4" t="s">
        <v>302</v>
      </c>
      <c r="C18" s="4" t="s">
        <v>303</v>
      </c>
      <c r="D18" s="4">
        <v>1</v>
      </c>
      <c r="E18" s="75" t="s">
        <v>198</v>
      </c>
      <c r="F18" s="75" t="s">
        <v>342</v>
      </c>
    </row>
    <row r="19" spans="1:6" ht="46.8" x14ac:dyDescent="0.3">
      <c r="A19" s="4" t="s">
        <v>267</v>
      </c>
      <c r="B19" s="4" t="s">
        <v>302</v>
      </c>
      <c r="C19" s="4" t="s">
        <v>303</v>
      </c>
      <c r="D19" s="4">
        <v>1</v>
      </c>
      <c r="E19" s="75" t="s">
        <v>198</v>
      </c>
      <c r="F19" s="75" t="s">
        <v>343</v>
      </c>
    </row>
    <row r="20" spans="1:6" x14ac:dyDescent="0.3">
      <c r="A20" s="72" t="s">
        <v>268</v>
      </c>
      <c r="B20" s="4" t="s">
        <v>160</v>
      </c>
      <c r="C20" s="4" t="s">
        <v>177</v>
      </c>
      <c r="D20" s="4">
        <v>1</v>
      </c>
      <c r="E20" s="75" t="s">
        <v>199</v>
      </c>
      <c r="F20" s="75"/>
    </row>
    <row r="21" spans="1:6" x14ac:dyDescent="0.3">
      <c r="A21" s="72" t="s">
        <v>269</v>
      </c>
      <c r="B21" s="4" t="s">
        <v>304</v>
      </c>
      <c r="C21" s="4" t="s">
        <v>172</v>
      </c>
      <c r="D21" s="4">
        <v>3</v>
      </c>
      <c r="E21" s="75" t="s">
        <v>200</v>
      </c>
      <c r="F21" s="75" t="s">
        <v>344</v>
      </c>
    </row>
    <row r="22" spans="1:6" x14ac:dyDescent="0.3">
      <c r="A22" s="4" t="s">
        <v>270</v>
      </c>
      <c r="B22" s="4" t="s">
        <v>305</v>
      </c>
      <c r="C22" s="4" t="s">
        <v>306</v>
      </c>
      <c r="D22" s="4">
        <v>6</v>
      </c>
      <c r="E22" s="75" t="s">
        <v>201</v>
      </c>
      <c r="F22" s="75"/>
    </row>
    <row r="23" spans="1:6" x14ac:dyDescent="0.3">
      <c r="A23" s="4" t="s">
        <v>270</v>
      </c>
      <c r="B23" s="4" t="s">
        <v>305</v>
      </c>
      <c r="C23" s="4" t="s">
        <v>307</v>
      </c>
      <c r="D23" s="4">
        <v>1</v>
      </c>
      <c r="E23" s="75" t="s">
        <v>202</v>
      </c>
      <c r="F23" s="75" t="s">
        <v>344</v>
      </c>
    </row>
    <row r="24" spans="1:6" ht="31.2" x14ac:dyDescent="0.3">
      <c r="A24" s="4" t="s">
        <v>270</v>
      </c>
      <c r="B24" s="4" t="s">
        <v>305</v>
      </c>
      <c r="C24" s="4" t="s">
        <v>308</v>
      </c>
      <c r="D24" s="4">
        <v>6</v>
      </c>
      <c r="E24" s="75" t="s">
        <v>203</v>
      </c>
      <c r="F24" s="75" t="s">
        <v>345</v>
      </c>
    </row>
    <row r="25" spans="1:6" x14ac:dyDescent="0.3">
      <c r="A25" s="72" t="s">
        <v>269</v>
      </c>
      <c r="B25" s="4" t="s">
        <v>304</v>
      </c>
      <c r="C25" s="4" t="s">
        <v>172</v>
      </c>
      <c r="D25" s="4">
        <v>1</v>
      </c>
      <c r="E25" s="75" t="s">
        <v>204</v>
      </c>
      <c r="F25" s="75" t="s">
        <v>346</v>
      </c>
    </row>
    <row r="26" spans="1:6" x14ac:dyDescent="0.3">
      <c r="A26" s="72" t="s">
        <v>271</v>
      </c>
      <c r="B26" s="4" t="s">
        <v>145</v>
      </c>
      <c r="C26" s="4" t="s">
        <v>173</v>
      </c>
      <c r="D26" s="4">
        <v>2</v>
      </c>
      <c r="E26" s="75" t="s">
        <v>205</v>
      </c>
      <c r="F26" s="75"/>
    </row>
    <row r="27" spans="1:6" x14ac:dyDescent="0.3">
      <c r="A27" s="4" t="s">
        <v>272</v>
      </c>
      <c r="B27" s="4" t="s">
        <v>309</v>
      </c>
      <c r="C27" s="4" t="s">
        <v>310</v>
      </c>
      <c r="D27" s="4">
        <v>10</v>
      </c>
      <c r="E27" s="75" t="s">
        <v>206</v>
      </c>
      <c r="F27" s="75"/>
    </row>
    <row r="28" spans="1:6" x14ac:dyDescent="0.3">
      <c r="A28" s="72" t="s">
        <v>269</v>
      </c>
      <c r="B28" s="4" t="s">
        <v>304</v>
      </c>
      <c r="C28" s="4" t="s">
        <v>311</v>
      </c>
      <c r="D28" s="4">
        <v>2</v>
      </c>
      <c r="E28" s="75" t="s">
        <v>207</v>
      </c>
      <c r="F28" s="75" t="s">
        <v>344</v>
      </c>
    </row>
    <row r="29" spans="1:6" x14ac:dyDescent="0.3">
      <c r="A29" s="4" t="s">
        <v>142</v>
      </c>
      <c r="B29" s="4" t="s">
        <v>312</v>
      </c>
      <c r="C29" s="4" t="s">
        <v>172</v>
      </c>
      <c r="D29" s="4">
        <v>1</v>
      </c>
      <c r="E29" s="75" t="s">
        <v>208</v>
      </c>
      <c r="F29" s="75" t="s">
        <v>344</v>
      </c>
    </row>
    <row r="30" spans="1:6" ht="31.2" x14ac:dyDescent="0.3">
      <c r="A30" s="4" t="s">
        <v>273</v>
      </c>
      <c r="B30" s="4" t="s">
        <v>313</v>
      </c>
      <c r="C30" s="4" t="s">
        <v>314</v>
      </c>
      <c r="D30" s="4">
        <v>1</v>
      </c>
      <c r="E30" s="75" t="s">
        <v>209</v>
      </c>
      <c r="F30" s="75" t="s">
        <v>347</v>
      </c>
    </row>
    <row r="31" spans="1:6" ht="31.2" x14ac:dyDescent="0.3">
      <c r="A31" s="72" t="s">
        <v>269</v>
      </c>
      <c r="B31" s="4" t="s">
        <v>304</v>
      </c>
      <c r="C31" s="4" t="s">
        <v>171</v>
      </c>
      <c r="D31" s="4">
        <v>17</v>
      </c>
      <c r="E31" s="75" t="s">
        <v>210</v>
      </c>
      <c r="F31" s="75" t="s">
        <v>348</v>
      </c>
    </row>
    <row r="32" spans="1:6" x14ac:dyDescent="0.3">
      <c r="A32" s="4" t="s">
        <v>270</v>
      </c>
      <c r="B32" s="4" t="s">
        <v>305</v>
      </c>
      <c r="C32" s="4" t="s">
        <v>307</v>
      </c>
      <c r="D32" s="4">
        <v>1</v>
      </c>
      <c r="E32" s="75" t="s">
        <v>211</v>
      </c>
      <c r="F32" s="75" t="s">
        <v>346</v>
      </c>
    </row>
    <row r="33" spans="1:6" ht="31.2" x14ac:dyDescent="0.3">
      <c r="A33" s="4" t="s">
        <v>270</v>
      </c>
      <c r="B33" s="4" t="s">
        <v>305</v>
      </c>
      <c r="C33" s="4" t="s">
        <v>315</v>
      </c>
      <c r="D33" s="4">
        <v>2</v>
      </c>
      <c r="E33" s="75" t="s">
        <v>212</v>
      </c>
      <c r="F33" s="75" t="s">
        <v>349</v>
      </c>
    </row>
    <row r="34" spans="1:6" ht="31.2" x14ac:dyDescent="0.3">
      <c r="A34" s="4" t="s">
        <v>270</v>
      </c>
      <c r="B34" s="4" t="s">
        <v>305</v>
      </c>
      <c r="C34" s="4" t="s">
        <v>316</v>
      </c>
      <c r="D34" s="4">
        <v>2</v>
      </c>
      <c r="E34" s="75" t="s">
        <v>213</v>
      </c>
      <c r="F34" s="75" t="s">
        <v>349</v>
      </c>
    </row>
    <row r="35" spans="1:6" x14ac:dyDescent="0.3">
      <c r="A35" s="72" t="s">
        <v>274</v>
      </c>
      <c r="B35" s="4" t="s">
        <v>317</v>
      </c>
      <c r="C35" s="4" t="s">
        <v>174</v>
      </c>
      <c r="D35" s="4">
        <v>6</v>
      </c>
      <c r="E35" s="75" t="s">
        <v>214</v>
      </c>
      <c r="F35" s="75"/>
    </row>
    <row r="36" spans="1:6" ht="46.8" x14ac:dyDescent="0.3">
      <c r="A36" s="4" t="s">
        <v>275</v>
      </c>
      <c r="B36" s="4" t="s">
        <v>318</v>
      </c>
      <c r="C36" s="4" t="s">
        <v>175</v>
      </c>
      <c r="D36" s="4">
        <v>30</v>
      </c>
      <c r="E36" s="75" t="s">
        <v>215</v>
      </c>
      <c r="F36" s="75"/>
    </row>
    <row r="37" spans="1:6" ht="46.8" x14ac:dyDescent="0.3">
      <c r="A37" s="72" t="s">
        <v>269</v>
      </c>
      <c r="B37" s="4" t="s">
        <v>304</v>
      </c>
      <c r="C37" s="4" t="s">
        <v>175</v>
      </c>
      <c r="D37" s="4">
        <v>37</v>
      </c>
      <c r="E37" s="75" t="s">
        <v>216</v>
      </c>
      <c r="F37" s="75"/>
    </row>
    <row r="38" spans="1:6" x14ac:dyDescent="0.3">
      <c r="A38" s="4" t="s">
        <v>148</v>
      </c>
      <c r="B38" s="4" t="s">
        <v>149</v>
      </c>
      <c r="C38" s="4" t="s">
        <v>175</v>
      </c>
      <c r="D38" s="4">
        <v>8</v>
      </c>
      <c r="E38" s="75" t="s">
        <v>217</v>
      </c>
      <c r="F38" s="75"/>
    </row>
    <row r="39" spans="1:6" ht="31.2" x14ac:dyDescent="0.3">
      <c r="A39" s="4" t="s">
        <v>150</v>
      </c>
      <c r="B39" s="4" t="s">
        <v>151</v>
      </c>
      <c r="C39" s="4" t="s">
        <v>175</v>
      </c>
      <c r="D39" s="4">
        <v>28</v>
      </c>
      <c r="E39" s="75" t="s">
        <v>218</v>
      </c>
      <c r="F39" s="75"/>
    </row>
    <row r="40" spans="1:6" ht="31.2" x14ac:dyDescent="0.3">
      <c r="A40" s="4" t="s">
        <v>276</v>
      </c>
      <c r="B40" s="4" t="s">
        <v>319</v>
      </c>
      <c r="C40" s="4" t="s">
        <v>175</v>
      </c>
      <c r="D40" s="4">
        <v>26</v>
      </c>
      <c r="E40" s="75" t="s">
        <v>219</v>
      </c>
      <c r="F40" s="75"/>
    </row>
    <row r="41" spans="1:6" x14ac:dyDescent="0.3">
      <c r="A41" s="4" t="s">
        <v>156</v>
      </c>
      <c r="B41" s="4" t="s">
        <v>157</v>
      </c>
      <c r="C41" s="4" t="s">
        <v>175</v>
      </c>
      <c r="D41" s="4">
        <v>9</v>
      </c>
      <c r="E41" s="75" t="s">
        <v>220</v>
      </c>
      <c r="F41" s="75"/>
    </row>
    <row r="42" spans="1:6" ht="46.8" x14ac:dyDescent="0.3">
      <c r="A42" s="4" t="s">
        <v>142</v>
      </c>
      <c r="B42" s="4" t="s">
        <v>312</v>
      </c>
      <c r="C42" s="4" t="s">
        <v>175</v>
      </c>
      <c r="D42" s="4">
        <v>37</v>
      </c>
      <c r="E42" s="75" t="s">
        <v>221</v>
      </c>
      <c r="F42" s="75"/>
    </row>
    <row r="43" spans="1:6" x14ac:dyDescent="0.3">
      <c r="A43" s="4" t="s">
        <v>152</v>
      </c>
      <c r="B43" s="4" t="s">
        <v>153</v>
      </c>
      <c r="C43" s="4" t="s">
        <v>320</v>
      </c>
      <c r="D43" s="4">
        <v>3</v>
      </c>
      <c r="E43" s="75" t="s">
        <v>222</v>
      </c>
      <c r="F43" s="75"/>
    </row>
    <row r="44" spans="1:6" x14ac:dyDescent="0.3">
      <c r="A44" s="72" t="s">
        <v>269</v>
      </c>
      <c r="B44" s="4" t="s">
        <v>304</v>
      </c>
      <c r="C44" s="4" t="s">
        <v>320</v>
      </c>
      <c r="D44" s="4">
        <v>2</v>
      </c>
      <c r="E44" s="75" t="s">
        <v>223</v>
      </c>
      <c r="F44" s="75"/>
    </row>
    <row r="45" spans="1:6" x14ac:dyDescent="0.3">
      <c r="A45" s="4" t="s">
        <v>158</v>
      </c>
      <c r="B45" s="4" t="s">
        <v>159</v>
      </c>
      <c r="C45" s="4" t="s">
        <v>175</v>
      </c>
      <c r="D45" s="4">
        <v>6</v>
      </c>
      <c r="E45" s="75" t="s">
        <v>224</v>
      </c>
      <c r="F45" s="75"/>
    </row>
    <row r="46" spans="1:6" x14ac:dyDescent="0.3">
      <c r="A46" s="4" t="s">
        <v>269</v>
      </c>
      <c r="B46" s="4" t="s">
        <v>321</v>
      </c>
      <c r="C46" s="4" t="s">
        <v>175</v>
      </c>
      <c r="D46" s="4">
        <v>5</v>
      </c>
      <c r="E46" s="75" t="s">
        <v>225</v>
      </c>
      <c r="F46" s="75"/>
    </row>
    <row r="47" spans="1:6" x14ac:dyDescent="0.3">
      <c r="A47" s="4" t="s">
        <v>154</v>
      </c>
      <c r="B47" s="4" t="s">
        <v>155</v>
      </c>
      <c r="C47" s="4" t="s">
        <v>175</v>
      </c>
      <c r="D47" s="4">
        <v>2</v>
      </c>
      <c r="E47" s="75" t="s">
        <v>226</v>
      </c>
      <c r="F47" s="75"/>
    </row>
    <row r="48" spans="1:6" x14ac:dyDescent="0.3">
      <c r="A48" s="4" t="s">
        <v>143</v>
      </c>
      <c r="B48" s="4" t="s">
        <v>144</v>
      </c>
      <c r="C48" s="4" t="s">
        <v>176</v>
      </c>
      <c r="D48" s="4">
        <v>2</v>
      </c>
      <c r="E48" s="75" t="s">
        <v>227</v>
      </c>
      <c r="F48" s="75"/>
    </row>
    <row r="49" spans="1:6" x14ac:dyDescent="0.3">
      <c r="A49" s="4" t="s">
        <v>148</v>
      </c>
      <c r="B49" s="4" t="s">
        <v>149</v>
      </c>
      <c r="C49" s="4" t="s">
        <v>322</v>
      </c>
      <c r="D49" s="4">
        <v>1</v>
      </c>
      <c r="E49" s="75" t="s">
        <v>228</v>
      </c>
      <c r="F49" s="75"/>
    </row>
    <row r="50" spans="1:6" ht="31.2" x14ac:dyDescent="0.3">
      <c r="A50" s="4" t="s">
        <v>156</v>
      </c>
      <c r="B50" s="4" t="s">
        <v>157</v>
      </c>
      <c r="C50" s="4" t="s">
        <v>175</v>
      </c>
      <c r="D50" s="4">
        <v>1</v>
      </c>
      <c r="E50" s="75" t="s">
        <v>229</v>
      </c>
      <c r="F50" s="75" t="s">
        <v>350</v>
      </c>
    </row>
    <row r="51" spans="1:6" x14ac:dyDescent="0.3">
      <c r="A51" s="4" t="s">
        <v>277</v>
      </c>
      <c r="B51" s="4" t="s">
        <v>323</v>
      </c>
      <c r="C51" s="4" t="s">
        <v>322</v>
      </c>
      <c r="D51" s="4">
        <v>12</v>
      </c>
      <c r="E51" s="75" t="s">
        <v>230</v>
      </c>
      <c r="F51" s="75"/>
    </row>
    <row r="52" spans="1:6" x14ac:dyDescent="0.3">
      <c r="A52" s="4" t="s">
        <v>278</v>
      </c>
      <c r="B52" s="4" t="s">
        <v>324</v>
      </c>
      <c r="C52" s="4" t="s">
        <v>175</v>
      </c>
      <c r="D52" s="4">
        <v>3</v>
      </c>
      <c r="E52" s="75" t="s">
        <v>231</v>
      </c>
      <c r="F52" s="75"/>
    </row>
    <row r="53" spans="1:6" x14ac:dyDescent="0.3">
      <c r="A53" s="4" t="s">
        <v>146</v>
      </c>
      <c r="B53" s="4" t="s">
        <v>147</v>
      </c>
      <c r="C53" s="4" t="s">
        <v>322</v>
      </c>
      <c r="D53" s="4">
        <v>8</v>
      </c>
      <c r="E53" s="75" t="s">
        <v>232</v>
      </c>
      <c r="F53" s="75"/>
    </row>
    <row r="54" spans="1:6" x14ac:dyDescent="0.3">
      <c r="A54" s="4" t="s">
        <v>279</v>
      </c>
      <c r="B54" s="4" t="s">
        <v>325</v>
      </c>
      <c r="C54" s="4" t="s">
        <v>175</v>
      </c>
      <c r="D54" s="4">
        <v>2</v>
      </c>
      <c r="E54" s="75" t="s">
        <v>233</v>
      </c>
      <c r="F54" s="75"/>
    </row>
    <row r="55" spans="1:6" x14ac:dyDescent="0.3">
      <c r="A55" s="72" t="s">
        <v>269</v>
      </c>
      <c r="B55" s="4" t="s">
        <v>304</v>
      </c>
      <c r="C55" s="4" t="s">
        <v>175</v>
      </c>
      <c r="D55" s="4">
        <v>2</v>
      </c>
      <c r="E55" s="75" t="s">
        <v>234</v>
      </c>
      <c r="F55" s="75"/>
    </row>
    <row r="56" spans="1:6" x14ac:dyDescent="0.3">
      <c r="A56" s="4" t="s">
        <v>270</v>
      </c>
      <c r="B56" s="4" t="s">
        <v>305</v>
      </c>
      <c r="C56" s="4" t="s">
        <v>306</v>
      </c>
      <c r="D56" s="4">
        <v>1</v>
      </c>
      <c r="E56" s="75" t="s">
        <v>235</v>
      </c>
      <c r="F56" s="75"/>
    </row>
    <row r="57" spans="1:6" x14ac:dyDescent="0.3">
      <c r="A57" s="72" t="s">
        <v>280</v>
      </c>
      <c r="B57" s="4" t="s">
        <v>326</v>
      </c>
      <c r="C57" s="4" t="s">
        <v>175</v>
      </c>
      <c r="D57" s="4">
        <v>1</v>
      </c>
      <c r="E57" s="75" t="s">
        <v>236</v>
      </c>
      <c r="F57" s="75"/>
    </row>
    <row r="58" spans="1:6" ht="31.2" x14ac:dyDescent="0.3">
      <c r="A58" s="73" t="s">
        <v>142</v>
      </c>
      <c r="B58" s="4" t="s">
        <v>312</v>
      </c>
      <c r="C58" s="4" t="s">
        <v>175</v>
      </c>
      <c r="D58" s="4">
        <v>4</v>
      </c>
      <c r="E58" s="75" t="s">
        <v>237</v>
      </c>
      <c r="F58" s="75" t="s">
        <v>351</v>
      </c>
    </row>
    <row r="59" spans="1:6" x14ac:dyDescent="0.3">
      <c r="A59" s="12" t="s">
        <v>142</v>
      </c>
      <c r="B59" s="4" t="s">
        <v>312</v>
      </c>
      <c r="C59" s="4" t="s">
        <v>168</v>
      </c>
      <c r="D59" s="4">
        <v>8</v>
      </c>
      <c r="E59" s="75" t="s">
        <v>238</v>
      </c>
      <c r="F59" s="75"/>
    </row>
    <row r="60" spans="1:6" x14ac:dyDescent="0.3">
      <c r="A60" s="73" t="s">
        <v>146</v>
      </c>
      <c r="B60" s="4" t="s">
        <v>147</v>
      </c>
      <c r="C60" s="4" t="s">
        <v>175</v>
      </c>
      <c r="D60" s="4">
        <v>2</v>
      </c>
      <c r="E60" s="75" t="s">
        <v>239</v>
      </c>
      <c r="F60" s="75"/>
    </row>
    <row r="61" spans="1:6" x14ac:dyDescent="0.3">
      <c r="A61" s="4" t="s">
        <v>152</v>
      </c>
      <c r="B61" s="4" t="s">
        <v>153</v>
      </c>
      <c r="C61" s="4" t="s">
        <v>175</v>
      </c>
      <c r="D61" s="4">
        <v>2</v>
      </c>
      <c r="E61" s="75" t="s">
        <v>240</v>
      </c>
      <c r="F61" s="75"/>
    </row>
    <row r="62" spans="1:6" ht="31.2" x14ac:dyDescent="0.3">
      <c r="A62" s="4" t="s">
        <v>156</v>
      </c>
      <c r="B62" s="4" t="s">
        <v>157</v>
      </c>
      <c r="C62" s="4" t="s">
        <v>175</v>
      </c>
      <c r="D62" s="4">
        <v>1</v>
      </c>
      <c r="E62" s="75" t="s">
        <v>241</v>
      </c>
      <c r="F62" s="70" t="s">
        <v>352</v>
      </c>
    </row>
    <row r="63" spans="1:6" ht="31.2" x14ac:dyDescent="0.3">
      <c r="A63" s="12" t="s">
        <v>269</v>
      </c>
      <c r="B63" s="12" t="s">
        <v>304</v>
      </c>
      <c r="C63" s="12" t="s">
        <v>175</v>
      </c>
      <c r="D63" s="71">
        <v>3</v>
      </c>
      <c r="E63" s="70" t="s">
        <v>242</v>
      </c>
      <c r="F63" s="70" t="s">
        <v>353</v>
      </c>
    </row>
    <row r="64" spans="1:6" x14ac:dyDescent="0.3">
      <c r="A64" s="72" t="s">
        <v>281</v>
      </c>
      <c r="B64" s="12" t="s">
        <v>327</v>
      </c>
      <c r="C64" s="12" t="s">
        <v>328</v>
      </c>
      <c r="D64" s="71">
        <v>2</v>
      </c>
      <c r="E64" s="70" t="s">
        <v>243</v>
      </c>
      <c r="F64" s="70"/>
    </row>
    <row r="65" spans="1:6" x14ac:dyDescent="0.3">
      <c r="A65" s="12" t="s">
        <v>282</v>
      </c>
      <c r="B65" s="12">
        <v>5011</v>
      </c>
      <c r="C65" s="12" t="s">
        <v>329</v>
      </c>
      <c r="D65" s="71">
        <v>2</v>
      </c>
      <c r="E65" s="70" t="s">
        <v>244</v>
      </c>
      <c r="F65" s="70" t="s">
        <v>354</v>
      </c>
    </row>
    <row r="66" spans="1:6" x14ac:dyDescent="0.3">
      <c r="A66" s="12" t="s">
        <v>161</v>
      </c>
      <c r="B66" s="12">
        <v>5019</v>
      </c>
      <c r="C66" s="12" t="s">
        <v>178</v>
      </c>
      <c r="D66" s="71">
        <v>8</v>
      </c>
      <c r="E66" s="70" t="s">
        <v>245</v>
      </c>
      <c r="F66" s="70"/>
    </row>
    <row r="67" spans="1:6" x14ac:dyDescent="0.3">
      <c r="A67" s="12" t="s">
        <v>282</v>
      </c>
      <c r="B67" s="12">
        <v>5011</v>
      </c>
      <c r="C67" s="12" t="s">
        <v>329</v>
      </c>
      <c r="D67" s="71">
        <v>11</v>
      </c>
      <c r="E67" s="70" t="s">
        <v>246</v>
      </c>
      <c r="F67" s="70" t="s">
        <v>354</v>
      </c>
    </row>
    <row r="68" spans="1:6" x14ac:dyDescent="0.3">
      <c r="A68" s="12" t="s">
        <v>283</v>
      </c>
      <c r="B68" s="12" t="s">
        <v>330</v>
      </c>
      <c r="C68" s="12" t="s">
        <v>331</v>
      </c>
      <c r="D68" s="71">
        <v>1</v>
      </c>
      <c r="E68" s="70" t="s">
        <v>131</v>
      </c>
      <c r="F68" s="70"/>
    </row>
    <row r="69" spans="1:6" x14ac:dyDescent="0.3">
      <c r="A69" s="12" t="s">
        <v>284</v>
      </c>
      <c r="B69" s="12" t="s">
        <v>162</v>
      </c>
      <c r="C69" s="12" t="s">
        <v>179</v>
      </c>
      <c r="D69" s="71">
        <v>3</v>
      </c>
      <c r="E69" s="70" t="s">
        <v>247</v>
      </c>
      <c r="F69" s="70"/>
    </row>
    <row r="70" spans="1:6" x14ac:dyDescent="0.3">
      <c r="A70" s="72" t="s">
        <v>285</v>
      </c>
      <c r="B70" s="12" t="s">
        <v>332</v>
      </c>
      <c r="C70" s="12" t="s">
        <v>333</v>
      </c>
      <c r="D70" s="71">
        <v>1</v>
      </c>
      <c r="E70" s="70" t="s">
        <v>133</v>
      </c>
      <c r="F70" s="70"/>
    </row>
    <row r="71" spans="1:6" x14ac:dyDescent="0.3">
      <c r="A71" s="12" t="s">
        <v>285</v>
      </c>
      <c r="B71" s="12" t="s">
        <v>332</v>
      </c>
      <c r="C71" s="12" t="s">
        <v>333</v>
      </c>
      <c r="D71" s="71">
        <v>2</v>
      </c>
      <c r="E71" s="70" t="s">
        <v>248</v>
      </c>
      <c r="F71" s="70"/>
    </row>
    <row r="72" spans="1:6" x14ac:dyDescent="0.3">
      <c r="A72" s="72" t="s">
        <v>286</v>
      </c>
      <c r="B72" s="12" t="s">
        <v>334</v>
      </c>
      <c r="C72" s="12" t="s">
        <v>335</v>
      </c>
      <c r="D72" s="71">
        <v>1</v>
      </c>
      <c r="E72" s="70" t="s">
        <v>249</v>
      </c>
      <c r="F72" s="70"/>
    </row>
    <row r="73" spans="1:6" x14ac:dyDescent="0.3">
      <c r="A73" s="72" t="s">
        <v>287</v>
      </c>
      <c r="B73" s="12" t="s">
        <v>336</v>
      </c>
      <c r="C73" s="12" t="s">
        <v>337</v>
      </c>
      <c r="D73" s="71">
        <v>2</v>
      </c>
      <c r="E73" s="70" t="s">
        <v>250</v>
      </c>
      <c r="F73" s="70"/>
    </row>
    <row r="74" spans="1:6" x14ac:dyDescent="0.3">
      <c r="A74" s="72" t="s">
        <v>287</v>
      </c>
      <c r="B74" s="12" t="s">
        <v>336</v>
      </c>
      <c r="C74" s="12" t="s">
        <v>337</v>
      </c>
      <c r="D74" s="71">
        <v>1</v>
      </c>
      <c r="E74" s="70" t="s">
        <v>251</v>
      </c>
      <c r="F74" s="70"/>
    </row>
    <row r="75" spans="1:6" x14ac:dyDescent="0.3">
      <c r="A75" s="12" t="s">
        <v>288</v>
      </c>
      <c r="B75" s="12" t="s">
        <v>338</v>
      </c>
      <c r="C75" s="12" t="s">
        <v>339</v>
      </c>
      <c r="D75" s="71">
        <v>1</v>
      </c>
      <c r="E75" s="70" t="s">
        <v>252</v>
      </c>
      <c r="F75" s="70"/>
    </row>
    <row r="76" spans="1:6" x14ac:dyDescent="0.3">
      <c r="A76" s="12" t="s">
        <v>163</v>
      </c>
      <c r="B76" s="12" t="s">
        <v>164</v>
      </c>
      <c r="C76" s="12" t="s">
        <v>180</v>
      </c>
      <c r="D76" s="71">
        <v>1</v>
      </c>
      <c r="E76" s="70" t="s">
        <v>253</v>
      </c>
      <c r="F76" s="70"/>
    </row>
    <row r="77" spans="1:6" x14ac:dyDescent="0.3">
      <c r="A77" s="12" t="s">
        <v>289</v>
      </c>
      <c r="B77" s="12" t="s">
        <v>340</v>
      </c>
      <c r="C77" s="12" t="s">
        <v>341</v>
      </c>
      <c r="D77" s="71">
        <v>7</v>
      </c>
      <c r="E77" s="70" t="s">
        <v>254</v>
      </c>
      <c r="F77" s="70"/>
    </row>
    <row r="78" spans="1:6" x14ac:dyDescent="0.3">
      <c r="A78" s="74" t="s">
        <v>290</v>
      </c>
      <c r="B78" s="12" t="s">
        <v>165</v>
      </c>
      <c r="C78" s="12" t="s">
        <v>181</v>
      </c>
      <c r="D78" s="71">
        <v>1</v>
      </c>
      <c r="E78" s="70" t="s">
        <v>134</v>
      </c>
      <c r="F78" s="70"/>
    </row>
  </sheetData>
  <conditionalFormatting sqref="A63 A65:A69 A71 A75:A77">
    <cfRule type="containsText" dxfId="11" priority="5" operator="containsText" text="DNI">
      <formula>NOT(ISERROR(SEARCH("DNI",A63)))</formula>
    </cfRule>
  </conditionalFormatting>
  <conditionalFormatting sqref="B69">
    <cfRule type="duplicateValues" dxfId="10" priority="3"/>
  </conditionalFormatting>
  <conditionalFormatting sqref="B63:E78">
    <cfRule type="containsText" dxfId="9" priority="2" operator="containsText" text="DNI">
      <formula>NOT(ISERROR(SEARCH("DNI",B63)))</formula>
    </cfRule>
  </conditionalFormatting>
  <conditionalFormatting sqref="F2:F78">
    <cfRule type="containsText" dxfId="8" priority="1" operator="containsText" text="DNI">
      <formula>NOT(ISERROR(SEARCH("DNI",F2)))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5"/>
  <sheetViews>
    <sheetView topLeftCell="E1" zoomScale="74" zoomScaleNormal="70" workbookViewId="0">
      <selection activeCell="P1" sqref="P1:P1048576"/>
    </sheetView>
  </sheetViews>
  <sheetFormatPr defaultColWidth="65.59765625" defaultRowHeight="15.6" x14ac:dyDescent="0.3"/>
  <cols>
    <col min="1" max="1" width="36.8984375" customWidth="1"/>
    <col min="2" max="3" width="21.8984375" style="5" customWidth="1"/>
    <col min="4" max="4" width="17.796875" bestFit="1" customWidth="1"/>
    <col min="5" max="5" width="37.09765625" customWidth="1"/>
    <col min="6" max="6" width="65.59765625" style="6"/>
    <col min="7" max="9" width="13.3984375" style="6" customWidth="1"/>
    <col min="10" max="10" width="10.5" style="6" bestFit="1" customWidth="1"/>
    <col min="11" max="11" width="10.5" style="6" customWidth="1"/>
    <col min="12" max="12" width="11.8984375" customWidth="1"/>
    <col min="13" max="13" width="17.5" customWidth="1"/>
    <col min="14" max="14" width="12.8984375" customWidth="1"/>
    <col min="15" max="15" width="19.3984375" customWidth="1"/>
  </cols>
  <sheetData>
    <row r="1" spans="1:15" x14ac:dyDescent="0.3">
      <c r="A1" s="1" t="s">
        <v>0</v>
      </c>
      <c r="B1" s="2" t="s">
        <v>1</v>
      </c>
      <c r="C1" s="2"/>
      <c r="D1" s="1" t="s">
        <v>2</v>
      </c>
      <c r="E1" s="1" t="s">
        <v>3</v>
      </c>
      <c r="F1" s="3" t="s">
        <v>4</v>
      </c>
      <c r="G1" s="3" t="s">
        <v>129</v>
      </c>
      <c r="H1" s="3" t="s">
        <v>17</v>
      </c>
      <c r="I1" s="3" t="s">
        <v>121</v>
      </c>
      <c r="J1" s="3" t="s">
        <v>15</v>
      </c>
      <c r="K1" s="3" t="s">
        <v>16</v>
      </c>
      <c r="L1" s="1" t="s">
        <v>9</v>
      </c>
      <c r="M1" s="1" t="s">
        <v>10</v>
      </c>
      <c r="N1" s="1" t="s">
        <v>366</v>
      </c>
      <c r="O1" s="1" t="s">
        <v>122</v>
      </c>
    </row>
    <row r="2" spans="1:15" ht="46.8" x14ac:dyDescent="0.3">
      <c r="A2" s="4" t="s">
        <v>255</v>
      </c>
      <c r="B2" s="4" t="s">
        <v>291</v>
      </c>
      <c r="C2" s="4"/>
      <c r="D2" s="4" t="s">
        <v>166</v>
      </c>
      <c r="E2" s="4">
        <v>40</v>
      </c>
      <c r="F2" s="75" t="s">
        <v>183</v>
      </c>
      <c r="G2" s="75"/>
      <c r="H2" s="76" t="s">
        <v>355</v>
      </c>
      <c r="I2">
        <f>E2*20</f>
        <v>800</v>
      </c>
      <c r="J2">
        <v>20</v>
      </c>
      <c r="K2">
        <f>J2+I2</f>
        <v>820</v>
      </c>
      <c r="L2">
        <v>653.65</v>
      </c>
      <c r="M2">
        <v>696.99999999999989</v>
      </c>
      <c r="N2">
        <v>122.39999999999999</v>
      </c>
      <c r="O2">
        <v>653.65</v>
      </c>
    </row>
    <row r="3" spans="1:15" x14ac:dyDescent="0.3">
      <c r="A3" s="4" t="s">
        <v>256</v>
      </c>
      <c r="B3" s="4" t="s">
        <v>292</v>
      </c>
      <c r="C3" s="4"/>
      <c r="D3" s="4" t="s">
        <v>166</v>
      </c>
      <c r="E3" s="4">
        <v>2</v>
      </c>
      <c r="F3" s="75" t="s">
        <v>184</v>
      </c>
      <c r="G3" s="75"/>
      <c r="H3" s="76" t="s">
        <v>355</v>
      </c>
      <c r="I3">
        <f t="shared" ref="I3:I66" si="0">E3*20</f>
        <v>40</v>
      </c>
      <c r="J3">
        <v>20</v>
      </c>
      <c r="K3">
        <f t="shared" ref="K3:K66" si="1">J3+I3</f>
        <v>60</v>
      </c>
      <c r="L3">
        <v>112.2</v>
      </c>
      <c r="M3">
        <v>96.899999999999991</v>
      </c>
      <c r="N3">
        <v>15.299999999999999</v>
      </c>
      <c r="O3">
        <v>96.899999999999991</v>
      </c>
    </row>
    <row r="4" spans="1:15" x14ac:dyDescent="0.3">
      <c r="A4" s="4" t="s">
        <v>130</v>
      </c>
      <c r="B4" s="4" t="s">
        <v>293</v>
      </c>
      <c r="C4" s="4"/>
      <c r="D4" s="4" t="s">
        <v>167</v>
      </c>
      <c r="E4" s="4">
        <v>6</v>
      </c>
      <c r="F4" s="75" t="s">
        <v>185</v>
      </c>
      <c r="G4" s="75"/>
      <c r="H4" s="76" t="s">
        <v>355</v>
      </c>
      <c r="I4">
        <f t="shared" si="0"/>
        <v>120</v>
      </c>
      <c r="J4">
        <v>10</v>
      </c>
      <c r="K4">
        <f t="shared" si="1"/>
        <v>130</v>
      </c>
      <c r="L4">
        <v>1959.25</v>
      </c>
      <c r="M4">
        <v>1547.0000000000002</v>
      </c>
      <c r="N4">
        <v>836.4</v>
      </c>
      <c r="O4">
        <v>1547.0000000000002</v>
      </c>
    </row>
    <row r="5" spans="1:15" x14ac:dyDescent="0.3">
      <c r="A5" s="4" t="s">
        <v>257</v>
      </c>
      <c r="B5" s="4" t="s">
        <v>294</v>
      </c>
      <c r="C5" s="4"/>
      <c r="D5" s="4" t="s">
        <v>166</v>
      </c>
      <c r="E5" s="4">
        <v>2</v>
      </c>
      <c r="F5" s="75" t="s">
        <v>186</v>
      </c>
      <c r="G5" s="75"/>
      <c r="H5" s="76" t="s">
        <v>355</v>
      </c>
      <c r="I5">
        <f t="shared" si="0"/>
        <v>40</v>
      </c>
      <c r="J5">
        <v>20</v>
      </c>
      <c r="K5">
        <f t="shared" si="1"/>
        <v>60</v>
      </c>
      <c r="L5">
        <v>789.65</v>
      </c>
      <c r="M5">
        <v>0</v>
      </c>
      <c r="N5">
        <v>0</v>
      </c>
      <c r="O5">
        <v>789.65</v>
      </c>
    </row>
    <row r="6" spans="1:15" x14ac:dyDescent="0.3">
      <c r="A6" s="4" t="s">
        <v>258</v>
      </c>
      <c r="B6" s="4" t="s">
        <v>295</v>
      </c>
      <c r="C6" s="4"/>
      <c r="D6" s="4" t="s">
        <v>167</v>
      </c>
      <c r="E6" s="4">
        <v>3</v>
      </c>
      <c r="F6" s="75" t="s">
        <v>187</v>
      </c>
      <c r="G6" s="75"/>
      <c r="H6" s="76" t="s">
        <v>355</v>
      </c>
      <c r="I6">
        <f t="shared" si="0"/>
        <v>60</v>
      </c>
      <c r="J6">
        <v>10</v>
      </c>
      <c r="K6">
        <f t="shared" si="1"/>
        <v>70</v>
      </c>
      <c r="L6">
        <v>1167.05</v>
      </c>
      <c r="M6">
        <v>1172.1500000000001</v>
      </c>
      <c r="N6">
        <v>326.39999999999998</v>
      </c>
      <c r="O6">
        <v>1167.05</v>
      </c>
    </row>
    <row r="7" spans="1:15" x14ac:dyDescent="0.3">
      <c r="A7" s="72" t="s">
        <v>137</v>
      </c>
      <c r="B7" s="4" t="s">
        <v>296</v>
      </c>
      <c r="C7" s="4"/>
      <c r="D7" s="4" t="s">
        <v>168</v>
      </c>
      <c r="E7" s="4">
        <v>5</v>
      </c>
      <c r="F7" s="75" t="s">
        <v>188</v>
      </c>
      <c r="G7" s="75"/>
      <c r="H7" s="76" t="s">
        <v>355</v>
      </c>
      <c r="I7">
        <f t="shared" si="0"/>
        <v>100</v>
      </c>
      <c r="J7">
        <v>20</v>
      </c>
      <c r="K7">
        <f t="shared" si="1"/>
        <v>120</v>
      </c>
      <c r="L7">
        <v>511.7</v>
      </c>
      <c r="M7">
        <v>377.4</v>
      </c>
      <c r="N7">
        <v>0</v>
      </c>
      <c r="O7">
        <v>377.4</v>
      </c>
    </row>
    <row r="8" spans="1:15" x14ac:dyDescent="0.3">
      <c r="A8" s="72" t="s">
        <v>259</v>
      </c>
      <c r="B8" s="4" t="s">
        <v>136</v>
      </c>
      <c r="C8" s="77" t="s">
        <v>367</v>
      </c>
      <c r="D8" s="4" t="s">
        <v>168</v>
      </c>
      <c r="E8" s="4">
        <v>8</v>
      </c>
      <c r="F8" s="75" t="s">
        <v>189</v>
      </c>
      <c r="G8" s="75"/>
      <c r="H8" s="76" t="s">
        <v>355</v>
      </c>
      <c r="I8">
        <f t="shared" si="0"/>
        <v>160</v>
      </c>
      <c r="J8">
        <v>20</v>
      </c>
      <c r="K8">
        <f t="shared" si="1"/>
        <v>180</v>
      </c>
      <c r="L8">
        <v>409.7</v>
      </c>
      <c r="M8">
        <v>321.3</v>
      </c>
      <c r="N8">
        <v>0</v>
      </c>
      <c r="O8">
        <v>321.3</v>
      </c>
    </row>
    <row r="9" spans="1:15" x14ac:dyDescent="0.3">
      <c r="A9" s="72" t="s">
        <v>135</v>
      </c>
      <c r="B9" s="4" t="s">
        <v>139</v>
      </c>
      <c r="C9" s="4"/>
      <c r="D9" s="4" t="s">
        <v>168</v>
      </c>
      <c r="E9" s="4">
        <v>8</v>
      </c>
      <c r="F9" s="75" t="s">
        <v>190</v>
      </c>
      <c r="G9" s="75"/>
      <c r="H9" s="76" t="s">
        <v>355</v>
      </c>
      <c r="I9">
        <f t="shared" si="0"/>
        <v>160</v>
      </c>
      <c r="J9">
        <v>20</v>
      </c>
      <c r="K9">
        <f t="shared" si="1"/>
        <v>180</v>
      </c>
      <c r="L9">
        <v>612</v>
      </c>
      <c r="M9">
        <v>458.99999999999994</v>
      </c>
      <c r="N9">
        <v>0</v>
      </c>
      <c r="O9">
        <v>458.99999999999994</v>
      </c>
    </row>
    <row r="10" spans="1:15" x14ac:dyDescent="0.3">
      <c r="A10" s="72" t="s">
        <v>260</v>
      </c>
      <c r="B10" s="4" t="s">
        <v>138</v>
      </c>
      <c r="C10" s="4"/>
      <c r="D10" s="4" t="s">
        <v>168</v>
      </c>
      <c r="E10" s="4">
        <v>10</v>
      </c>
      <c r="F10" s="75" t="s">
        <v>191</v>
      </c>
      <c r="G10" s="75"/>
      <c r="H10" s="76" t="s">
        <v>355</v>
      </c>
      <c r="I10">
        <f t="shared" si="0"/>
        <v>200</v>
      </c>
      <c r="J10">
        <v>20</v>
      </c>
      <c r="K10">
        <f t="shared" si="1"/>
        <v>220</v>
      </c>
      <c r="L10">
        <v>246.5</v>
      </c>
      <c r="M10">
        <v>261.8</v>
      </c>
      <c r="N10">
        <v>0</v>
      </c>
      <c r="O10">
        <v>246.5</v>
      </c>
    </row>
    <row r="11" spans="1:15" x14ac:dyDescent="0.3">
      <c r="A11" s="4" t="s">
        <v>255</v>
      </c>
      <c r="B11" s="4" t="s">
        <v>291</v>
      </c>
      <c r="C11" s="4"/>
      <c r="D11" s="4" t="s">
        <v>168</v>
      </c>
      <c r="E11" s="4">
        <v>8</v>
      </c>
      <c r="F11" s="75" t="s">
        <v>192</v>
      </c>
      <c r="G11" s="75"/>
      <c r="H11" s="76" t="s">
        <v>355</v>
      </c>
      <c r="I11">
        <f t="shared" si="0"/>
        <v>160</v>
      </c>
      <c r="J11">
        <v>20</v>
      </c>
      <c r="K11">
        <f t="shared" si="1"/>
        <v>180</v>
      </c>
      <c r="L11">
        <v>191.25</v>
      </c>
      <c r="M11">
        <v>153</v>
      </c>
      <c r="N11">
        <v>27.2</v>
      </c>
      <c r="O11">
        <v>153</v>
      </c>
    </row>
    <row r="12" spans="1:15" x14ac:dyDescent="0.3">
      <c r="A12" s="4" t="s">
        <v>261</v>
      </c>
      <c r="B12" s="4" t="s">
        <v>297</v>
      </c>
      <c r="C12" s="4"/>
      <c r="D12" s="4" t="s">
        <v>168</v>
      </c>
      <c r="E12" s="4">
        <v>4</v>
      </c>
      <c r="F12" s="75" t="s">
        <v>193</v>
      </c>
      <c r="G12" s="75"/>
      <c r="H12" s="76" t="s">
        <v>355</v>
      </c>
      <c r="I12">
        <f t="shared" si="0"/>
        <v>80</v>
      </c>
      <c r="J12">
        <v>20</v>
      </c>
      <c r="K12">
        <f t="shared" si="1"/>
        <v>100</v>
      </c>
      <c r="L12">
        <v>130.05000000000001</v>
      </c>
      <c r="M12">
        <v>102</v>
      </c>
      <c r="N12">
        <v>14.450000000000001</v>
      </c>
      <c r="O12">
        <v>102</v>
      </c>
    </row>
    <row r="13" spans="1:15" x14ac:dyDescent="0.3">
      <c r="A13" s="72" t="s">
        <v>262</v>
      </c>
      <c r="B13" s="4" t="s">
        <v>140</v>
      </c>
      <c r="C13" s="78" t="s">
        <v>368</v>
      </c>
      <c r="D13" s="4" t="s">
        <v>168</v>
      </c>
      <c r="E13" s="4">
        <v>5</v>
      </c>
      <c r="F13" s="75" t="s">
        <v>194</v>
      </c>
      <c r="G13" s="75"/>
      <c r="H13" s="76" t="s">
        <v>355</v>
      </c>
      <c r="I13">
        <f t="shared" si="0"/>
        <v>100</v>
      </c>
      <c r="J13">
        <v>20</v>
      </c>
      <c r="K13">
        <f t="shared" si="1"/>
        <v>120</v>
      </c>
      <c r="L13">
        <v>154.69999999999999</v>
      </c>
      <c r="M13">
        <v>163.19999999999999</v>
      </c>
      <c r="N13">
        <v>0</v>
      </c>
      <c r="O13">
        <v>154.69999999999999</v>
      </c>
    </row>
    <row r="14" spans="1:15" x14ac:dyDescent="0.3">
      <c r="A14" s="72" t="s">
        <v>263</v>
      </c>
      <c r="B14" s="4" t="s">
        <v>298</v>
      </c>
      <c r="D14" s="4" t="s">
        <v>169</v>
      </c>
      <c r="E14" s="4">
        <v>8</v>
      </c>
      <c r="F14" s="75" t="s">
        <v>195</v>
      </c>
      <c r="G14" s="75"/>
      <c r="H14" s="76" t="s">
        <v>356</v>
      </c>
      <c r="I14">
        <f t="shared" si="0"/>
        <v>160</v>
      </c>
      <c r="J14">
        <v>10</v>
      </c>
      <c r="K14">
        <f t="shared" si="1"/>
        <v>170</v>
      </c>
      <c r="L14">
        <v>5635.5</v>
      </c>
      <c r="M14">
        <v>5563.25</v>
      </c>
      <c r="N14">
        <v>0</v>
      </c>
      <c r="O14">
        <v>5563.25</v>
      </c>
    </row>
    <row r="15" spans="1:15" ht="31.2" x14ac:dyDescent="0.3">
      <c r="A15" s="4" t="s">
        <v>264</v>
      </c>
      <c r="B15" s="4" t="s">
        <v>299</v>
      </c>
      <c r="C15" s="4"/>
      <c r="D15" s="4" t="s">
        <v>169</v>
      </c>
      <c r="E15" s="4">
        <v>26</v>
      </c>
      <c r="F15" s="75" t="s">
        <v>196</v>
      </c>
      <c r="G15" s="75"/>
      <c r="H15" s="76" t="s">
        <v>356</v>
      </c>
      <c r="I15">
        <f t="shared" si="0"/>
        <v>520</v>
      </c>
      <c r="J15">
        <v>10</v>
      </c>
      <c r="K15">
        <f t="shared" si="1"/>
        <v>530</v>
      </c>
      <c r="L15">
        <v>9775.85</v>
      </c>
      <c r="M15">
        <v>9775.85</v>
      </c>
      <c r="N15">
        <v>0</v>
      </c>
      <c r="O15">
        <v>9775.85</v>
      </c>
    </row>
    <row r="16" spans="1:15" x14ac:dyDescent="0.3">
      <c r="A16" s="72" t="s">
        <v>265</v>
      </c>
      <c r="B16" s="4" t="s">
        <v>141</v>
      </c>
      <c r="C16" s="4"/>
      <c r="D16" s="4" t="s">
        <v>170</v>
      </c>
      <c r="E16" s="4">
        <v>1</v>
      </c>
      <c r="F16" s="75" t="s">
        <v>132</v>
      </c>
      <c r="G16" s="75"/>
      <c r="H16" s="76" t="s">
        <v>357</v>
      </c>
      <c r="I16">
        <f t="shared" si="0"/>
        <v>20</v>
      </c>
      <c r="J16">
        <v>10</v>
      </c>
      <c r="K16">
        <f t="shared" si="1"/>
        <v>30</v>
      </c>
      <c r="L16">
        <v>230.35</v>
      </c>
      <c r="M16">
        <v>178.5</v>
      </c>
      <c r="N16">
        <v>0</v>
      </c>
      <c r="O16">
        <v>178.5</v>
      </c>
    </row>
    <row r="17" spans="1:15" x14ac:dyDescent="0.3">
      <c r="A17" s="4" t="s">
        <v>266</v>
      </c>
      <c r="B17" s="4" t="s">
        <v>300</v>
      </c>
      <c r="C17" s="4"/>
      <c r="D17" s="4" t="s">
        <v>301</v>
      </c>
      <c r="E17" s="4">
        <v>2</v>
      </c>
      <c r="F17" s="75" t="s">
        <v>197</v>
      </c>
      <c r="G17" s="75"/>
      <c r="H17" s="76" t="s">
        <v>358</v>
      </c>
      <c r="I17">
        <f t="shared" si="0"/>
        <v>40</v>
      </c>
      <c r="J17">
        <v>1</v>
      </c>
      <c r="K17">
        <f t="shared" si="1"/>
        <v>41</v>
      </c>
      <c r="L17">
        <v>5032</v>
      </c>
      <c r="M17">
        <v>0</v>
      </c>
      <c r="N17">
        <v>0</v>
      </c>
      <c r="O17">
        <v>5032</v>
      </c>
    </row>
    <row r="18" spans="1:15" ht="78" x14ac:dyDescent="0.3">
      <c r="A18" s="4" t="s">
        <v>267</v>
      </c>
      <c r="B18" s="4" t="s">
        <v>302</v>
      </c>
      <c r="C18" s="4"/>
      <c r="D18" s="4" t="s">
        <v>303</v>
      </c>
      <c r="E18" s="4">
        <v>1</v>
      </c>
      <c r="F18" s="75" t="s">
        <v>198</v>
      </c>
      <c r="G18" s="75" t="s">
        <v>342</v>
      </c>
      <c r="H18" s="76" t="s">
        <v>358</v>
      </c>
      <c r="I18">
        <f t="shared" si="0"/>
        <v>20</v>
      </c>
      <c r="J18">
        <v>1</v>
      </c>
      <c r="K18">
        <f t="shared" si="1"/>
        <v>21</v>
      </c>
      <c r="L18">
        <v>6693.75</v>
      </c>
      <c r="M18">
        <v>6693.75</v>
      </c>
      <c r="N18">
        <v>0</v>
      </c>
      <c r="O18">
        <v>6693.75</v>
      </c>
    </row>
    <row r="19" spans="1:15" ht="78" x14ac:dyDescent="0.3">
      <c r="A19" s="4" t="s">
        <v>267</v>
      </c>
      <c r="B19" s="4" t="s">
        <v>302</v>
      </c>
      <c r="C19" s="4"/>
      <c r="D19" s="4" t="s">
        <v>303</v>
      </c>
      <c r="E19" s="4">
        <v>1</v>
      </c>
      <c r="F19" s="75" t="s">
        <v>198</v>
      </c>
      <c r="G19" s="75" t="s">
        <v>343</v>
      </c>
      <c r="H19" s="76" t="s">
        <v>358</v>
      </c>
      <c r="I19">
        <f t="shared" si="0"/>
        <v>20</v>
      </c>
      <c r="J19">
        <v>1</v>
      </c>
      <c r="K19">
        <f t="shared" si="1"/>
        <v>21</v>
      </c>
      <c r="L19">
        <v>6693.75</v>
      </c>
      <c r="M19">
        <v>6693.75</v>
      </c>
      <c r="N19">
        <v>0</v>
      </c>
      <c r="O19">
        <v>0</v>
      </c>
    </row>
    <row r="20" spans="1:15" x14ac:dyDescent="0.3">
      <c r="A20" s="72" t="s">
        <v>268</v>
      </c>
      <c r="B20" s="4" t="s">
        <v>160</v>
      </c>
      <c r="C20" s="4"/>
      <c r="D20" s="4" t="s">
        <v>177</v>
      </c>
      <c r="E20" s="4">
        <v>1</v>
      </c>
      <c r="F20" s="75" t="s">
        <v>199</v>
      </c>
      <c r="G20" s="75"/>
      <c r="H20" s="76" t="s">
        <v>358</v>
      </c>
      <c r="I20">
        <f t="shared" si="0"/>
        <v>20</v>
      </c>
      <c r="J20">
        <v>1</v>
      </c>
      <c r="K20">
        <f t="shared" si="1"/>
        <v>21</v>
      </c>
      <c r="L20">
        <v>4521.1499999999996</v>
      </c>
      <c r="M20">
        <v>4123.3499999999995</v>
      </c>
      <c r="N20">
        <v>0</v>
      </c>
      <c r="O20">
        <v>4123.3499999999995</v>
      </c>
    </row>
    <row r="21" spans="1:15" x14ac:dyDescent="0.3">
      <c r="A21" s="72" t="s">
        <v>269</v>
      </c>
      <c r="B21" s="4" t="s">
        <v>304</v>
      </c>
      <c r="C21" s="4"/>
      <c r="D21" s="4" t="s">
        <v>172</v>
      </c>
      <c r="E21" s="4">
        <v>3</v>
      </c>
      <c r="F21" s="75" t="s">
        <v>200</v>
      </c>
      <c r="G21" s="75" t="s">
        <v>344</v>
      </c>
      <c r="H21" s="76" t="s">
        <v>359</v>
      </c>
      <c r="I21">
        <f t="shared" si="0"/>
        <v>60</v>
      </c>
      <c r="J21">
        <v>20</v>
      </c>
      <c r="K21">
        <f t="shared" si="1"/>
        <v>80</v>
      </c>
      <c r="L21">
        <v>43.35</v>
      </c>
      <c r="M21">
        <v>47.6</v>
      </c>
      <c r="N21">
        <v>5.0999999999999996</v>
      </c>
      <c r="O21">
        <v>43.35</v>
      </c>
    </row>
    <row r="22" spans="1:15" x14ac:dyDescent="0.3">
      <c r="A22" s="4" t="s">
        <v>270</v>
      </c>
      <c r="B22" s="4" t="s">
        <v>305</v>
      </c>
      <c r="C22" s="4"/>
      <c r="D22" s="4" t="s">
        <v>306</v>
      </c>
      <c r="E22" s="4">
        <v>6</v>
      </c>
      <c r="F22" s="75" t="s">
        <v>201</v>
      </c>
      <c r="G22" s="75"/>
      <c r="H22" s="76" t="s">
        <v>359</v>
      </c>
      <c r="I22">
        <f t="shared" si="0"/>
        <v>120</v>
      </c>
      <c r="J22">
        <v>10</v>
      </c>
      <c r="K22">
        <f t="shared" si="1"/>
        <v>130</v>
      </c>
      <c r="L22">
        <v>255</v>
      </c>
      <c r="M22">
        <v>165.75</v>
      </c>
      <c r="N22">
        <v>0</v>
      </c>
      <c r="O22">
        <v>165.75</v>
      </c>
    </row>
    <row r="23" spans="1:15" x14ac:dyDescent="0.3">
      <c r="A23" s="4" t="s">
        <v>270</v>
      </c>
      <c r="B23" s="4" t="s">
        <v>305</v>
      </c>
      <c r="C23" s="4"/>
      <c r="D23" s="4" t="s">
        <v>307</v>
      </c>
      <c r="E23" s="4">
        <v>1</v>
      </c>
      <c r="F23" s="75" t="s">
        <v>202</v>
      </c>
      <c r="G23" s="75" t="s">
        <v>344</v>
      </c>
      <c r="H23" s="76" t="s">
        <v>359</v>
      </c>
      <c r="I23">
        <f t="shared" si="0"/>
        <v>20</v>
      </c>
      <c r="J23">
        <v>10</v>
      </c>
      <c r="K23">
        <f t="shared" si="1"/>
        <v>30</v>
      </c>
      <c r="L23">
        <v>110.5</v>
      </c>
      <c r="M23">
        <v>84.15</v>
      </c>
      <c r="N23">
        <v>0</v>
      </c>
      <c r="O23">
        <v>84.15</v>
      </c>
    </row>
    <row r="24" spans="1:15" ht="46.8" x14ac:dyDescent="0.3">
      <c r="A24" s="4" t="s">
        <v>270</v>
      </c>
      <c r="B24" s="4" t="s">
        <v>305</v>
      </c>
      <c r="C24" s="4"/>
      <c r="D24" s="4" t="s">
        <v>308</v>
      </c>
      <c r="E24" s="4">
        <v>6</v>
      </c>
      <c r="F24" s="75" t="s">
        <v>203</v>
      </c>
      <c r="G24" s="75" t="s">
        <v>345</v>
      </c>
      <c r="H24" s="76" t="s">
        <v>359</v>
      </c>
      <c r="I24">
        <f t="shared" si="0"/>
        <v>120</v>
      </c>
      <c r="J24">
        <v>10</v>
      </c>
      <c r="K24">
        <f t="shared" si="1"/>
        <v>130</v>
      </c>
      <c r="L24">
        <v>255</v>
      </c>
      <c r="M24">
        <v>165.75</v>
      </c>
      <c r="N24">
        <v>0</v>
      </c>
      <c r="O24">
        <v>0</v>
      </c>
    </row>
    <row r="25" spans="1:15" x14ac:dyDescent="0.3">
      <c r="A25" s="72" t="s">
        <v>269</v>
      </c>
      <c r="B25" s="4" t="s">
        <v>304</v>
      </c>
      <c r="C25" s="4"/>
      <c r="D25" s="4" t="s">
        <v>172</v>
      </c>
      <c r="E25" s="4">
        <v>1</v>
      </c>
      <c r="F25" s="75" t="s">
        <v>204</v>
      </c>
      <c r="G25" s="75" t="s">
        <v>346</v>
      </c>
      <c r="H25" s="76" t="s">
        <v>359</v>
      </c>
      <c r="I25">
        <f t="shared" si="0"/>
        <v>20</v>
      </c>
      <c r="J25">
        <v>20</v>
      </c>
      <c r="K25">
        <f t="shared" si="1"/>
        <v>40</v>
      </c>
      <c r="L25">
        <v>28.900000000000002</v>
      </c>
      <c r="M25">
        <v>23.8</v>
      </c>
      <c r="N25">
        <v>5.0999999999999996</v>
      </c>
      <c r="O25">
        <v>23.8</v>
      </c>
    </row>
    <row r="26" spans="1:15" x14ac:dyDescent="0.3">
      <c r="A26" s="72" t="s">
        <v>271</v>
      </c>
      <c r="B26" s="4" t="s">
        <v>145</v>
      </c>
      <c r="C26" s="4"/>
      <c r="D26" s="4" t="s">
        <v>173</v>
      </c>
      <c r="E26" s="4">
        <v>2</v>
      </c>
      <c r="F26" s="75" t="s">
        <v>205</v>
      </c>
      <c r="G26" s="75"/>
      <c r="H26" s="76" t="s">
        <v>358</v>
      </c>
      <c r="I26">
        <f t="shared" si="0"/>
        <v>40</v>
      </c>
      <c r="J26">
        <v>0</v>
      </c>
      <c r="K26">
        <f t="shared" si="1"/>
        <v>40</v>
      </c>
      <c r="L26">
        <v>59241.600000000006</v>
      </c>
      <c r="M26">
        <v>105842</v>
      </c>
      <c r="N26">
        <v>0</v>
      </c>
      <c r="O26">
        <v>59241.600000000006</v>
      </c>
    </row>
    <row r="27" spans="1:15" x14ac:dyDescent="0.3">
      <c r="A27" s="4" t="s">
        <v>272</v>
      </c>
      <c r="B27" s="4" t="s">
        <v>309</v>
      </c>
      <c r="C27" s="4"/>
      <c r="D27" s="4" t="s">
        <v>310</v>
      </c>
      <c r="E27" s="4">
        <v>10</v>
      </c>
      <c r="F27" s="75" t="s">
        <v>206</v>
      </c>
      <c r="G27" s="75"/>
      <c r="H27" s="76" t="s">
        <v>358</v>
      </c>
      <c r="I27">
        <f t="shared" si="0"/>
        <v>200</v>
      </c>
      <c r="J27">
        <v>0</v>
      </c>
      <c r="K27">
        <f t="shared" si="1"/>
        <v>200</v>
      </c>
      <c r="L27">
        <v>83874.600000000006</v>
      </c>
      <c r="M27">
        <v>83129.999999999985</v>
      </c>
      <c r="N27">
        <v>0</v>
      </c>
      <c r="O27">
        <v>83129.999999999985</v>
      </c>
    </row>
    <row r="28" spans="1:15" x14ac:dyDescent="0.3">
      <c r="A28" s="72" t="s">
        <v>269</v>
      </c>
      <c r="B28" s="4" t="s">
        <v>304</v>
      </c>
      <c r="C28" s="4"/>
      <c r="D28" s="4" t="s">
        <v>311</v>
      </c>
      <c r="E28" s="4">
        <v>2</v>
      </c>
      <c r="F28" s="75" t="s">
        <v>207</v>
      </c>
      <c r="G28" s="75" t="s">
        <v>344</v>
      </c>
      <c r="H28" s="76" t="s">
        <v>359</v>
      </c>
      <c r="I28">
        <f t="shared" si="0"/>
        <v>40</v>
      </c>
      <c r="J28">
        <v>20</v>
      </c>
      <c r="K28">
        <f t="shared" si="1"/>
        <v>60</v>
      </c>
      <c r="L28">
        <v>32.299999999999997</v>
      </c>
      <c r="M28">
        <v>35.699999999999996</v>
      </c>
      <c r="N28">
        <v>5.0999999999999996</v>
      </c>
      <c r="O28">
        <v>32.299999999999997</v>
      </c>
    </row>
    <row r="29" spans="1:15" x14ac:dyDescent="0.3">
      <c r="A29" s="4" t="s">
        <v>142</v>
      </c>
      <c r="B29" s="4" t="s">
        <v>312</v>
      </c>
      <c r="C29" s="4"/>
      <c r="D29" s="4" t="s">
        <v>172</v>
      </c>
      <c r="E29" s="4">
        <v>1</v>
      </c>
      <c r="F29" s="75" t="s">
        <v>208</v>
      </c>
      <c r="G29" s="75" t="s">
        <v>344</v>
      </c>
      <c r="H29" s="76" t="s">
        <v>359</v>
      </c>
      <c r="I29">
        <f t="shared" si="0"/>
        <v>20</v>
      </c>
      <c r="J29">
        <v>20</v>
      </c>
      <c r="K29">
        <f t="shared" si="1"/>
        <v>40</v>
      </c>
      <c r="L29">
        <v>62.9</v>
      </c>
      <c r="M29">
        <v>0</v>
      </c>
      <c r="N29">
        <v>32.299999999999997</v>
      </c>
      <c r="O29">
        <v>62.9</v>
      </c>
    </row>
    <row r="30" spans="1:15" ht="46.8" x14ac:dyDescent="0.3">
      <c r="A30" s="4" t="s">
        <v>273</v>
      </c>
      <c r="B30" s="4" t="s">
        <v>313</v>
      </c>
      <c r="C30" s="4"/>
      <c r="D30" s="4" t="s">
        <v>314</v>
      </c>
      <c r="E30" s="4">
        <v>1</v>
      </c>
      <c r="F30" s="75" t="s">
        <v>209</v>
      </c>
      <c r="G30" s="75" t="s">
        <v>347</v>
      </c>
      <c r="H30" s="76" t="s">
        <v>358</v>
      </c>
      <c r="I30">
        <f t="shared" si="0"/>
        <v>20</v>
      </c>
      <c r="J30">
        <v>1</v>
      </c>
      <c r="K30">
        <f t="shared" si="1"/>
        <v>21</v>
      </c>
      <c r="L30">
        <v>5801.25</v>
      </c>
      <c r="M30">
        <v>5801.25</v>
      </c>
      <c r="N30">
        <v>0</v>
      </c>
      <c r="O30">
        <v>5801.25</v>
      </c>
    </row>
    <row r="31" spans="1:15" ht="46.8" x14ac:dyDescent="0.3">
      <c r="A31" s="72" t="s">
        <v>269</v>
      </c>
      <c r="B31" s="4" t="s">
        <v>304</v>
      </c>
      <c r="C31" s="4"/>
      <c r="D31" s="4" t="s">
        <v>171</v>
      </c>
      <c r="E31" s="4">
        <v>17</v>
      </c>
      <c r="F31" s="75" t="s">
        <v>210</v>
      </c>
      <c r="G31" s="75" t="s">
        <v>348</v>
      </c>
      <c r="H31" s="76" t="s">
        <v>359</v>
      </c>
      <c r="I31">
        <v>680</v>
      </c>
      <c r="J31">
        <v>20</v>
      </c>
      <c r="K31">
        <v>700</v>
      </c>
      <c r="L31">
        <v>111.35000000000001</v>
      </c>
      <c r="M31">
        <v>91.800000000000011</v>
      </c>
      <c r="N31">
        <v>20.399999999999999</v>
      </c>
      <c r="O31">
        <v>91.800000000000011</v>
      </c>
    </row>
    <row r="32" spans="1:15" x14ac:dyDescent="0.3">
      <c r="A32" s="4" t="s">
        <v>270</v>
      </c>
      <c r="B32" s="4" t="s">
        <v>305</v>
      </c>
      <c r="C32" s="4"/>
      <c r="D32" s="4" t="s">
        <v>307</v>
      </c>
      <c r="E32" s="4">
        <v>1</v>
      </c>
      <c r="F32" s="75" t="s">
        <v>211</v>
      </c>
      <c r="G32" s="75" t="s">
        <v>346</v>
      </c>
      <c r="H32" s="76" t="s">
        <v>359</v>
      </c>
      <c r="I32">
        <f t="shared" si="0"/>
        <v>20</v>
      </c>
      <c r="J32">
        <v>10</v>
      </c>
      <c r="K32">
        <f t="shared" si="1"/>
        <v>30</v>
      </c>
      <c r="L32">
        <v>110.5</v>
      </c>
      <c r="M32">
        <v>84.15</v>
      </c>
      <c r="N32">
        <v>0</v>
      </c>
      <c r="O32">
        <v>84.15</v>
      </c>
    </row>
    <row r="33" spans="1:15" ht="46.8" x14ac:dyDescent="0.3">
      <c r="A33" s="4" t="s">
        <v>270</v>
      </c>
      <c r="B33" s="4" t="s">
        <v>305</v>
      </c>
      <c r="C33" s="4"/>
      <c r="D33" s="4" t="s">
        <v>315</v>
      </c>
      <c r="E33" s="4">
        <v>2</v>
      </c>
      <c r="F33" s="75" t="s">
        <v>212</v>
      </c>
      <c r="G33" s="75" t="s">
        <v>349</v>
      </c>
      <c r="H33" s="76" t="s">
        <v>359</v>
      </c>
      <c r="I33">
        <f t="shared" si="0"/>
        <v>40</v>
      </c>
      <c r="J33">
        <v>10</v>
      </c>
      <c r="K33">
        <f t="shared" si="1"/>
        <v>50</v>
      </c>
      <c r="L33">
        <v>140.25</v>
      </c>
      <c r="M33">
        <v>140.25</v>
      </c>
      <c r="N33">
        <v>0</v>
      </c>
      <c r="O33">
        <v>140.25</v>
      </c>
    </row>
    <row r="34" spans="1:15" ht="46.8" x14ac:dyDescent="0.3">
      <c r="A34" s="4" t="s">
        <v>270</v>
      </c>
      <c r="B34" s="4" t="s">
        <v>305</v>
      </c>
      <c r="C34" s="4"/>
      <c r="D34" s="4" t="s">
        <v>316</v>
      </c>
      <c r="E34" s="4">
        <v>2</v>
      </c>
      <c r="F34" s="75" t="s">
        <v>213</v>
      </c>
      <c r="G34" s="75" t="s">
        <v>349</v>
      </c>
      <c r="H34" s="76" t="s">
        <v>359</v>
      </c>
      <c r="I34">
        <f t="shared" si="0"/>
        <v>40</v>
      </c>
      <c r="J34">
        <v>10</v>
      </c>
      <c r="K34">
        <f t="shared" si="1"/>
        <v>50</v>
      </c>
      <c r="L34">
        <v>140.25</v>
      </c>
      <c r="M34">
        <v>140.25</v>
      </c>
      <c r="N34">
        <v>0</v>
      </c>
      <c r="O34">
        <v>140.25</v>
      </c>
    </row>
    <row r="35" spans="1:15" x14ac:dyDescent="0.3">
      <c r="A35" s="72" t="s">
        <v>274</v>
      </c>
      <c r="B35" s="4" t="s">
        <v>317</v>
      </c>
      <c r="C35" s="4"/>
      <c r="D35" s="4" t="s">
        <v>174</v>
      </c>
      <c r="E35" s="4">
        <v>6</v>
      </c>
      <c r="F35" s="75" t="s">
        <v>214</v>
      </c>
      <c r="G35" s="75"/>
      <c r="H35" s="76" t="s">
        <v>360</v>
      </c>
      <c r="I35">
        <f t="shared" si="0"/>
        <v>120</v>
      </c>
      <c r="J35">
        <v>1</v>
      </c>
      <c r="K35">
        <f t="shared" si="1"/>
        <v>121</v>
      </c>
      <c r="L35">
        <v>2327.2999999999997</v>
      </c>
      <c r="M35">
        <v>3568.8949999999995</v>
      </c>
      <c r="N35">
        <v>0</v>
      </c>
      <c r="O35">
        <v>2327.2999999999997</v>
      </c>
    </row>
    <row r="36" spans="1:15" ht="31.2" x14ac:dyDescent="0.3">
      <c r="A36" s="4" t="s">
        <v>275</v>
      </c>
      <c r="B36" s="4" t="s">
        <v>318</v>
      </c>
      <c r="C36" s="4"/>
      <c r="D36" s="4" t="s">
        <v>175</v>
      </c>
      <c r="E36" s="4">
        <v>30</v>
      </c>
      <c r="F36" s="75" t="s">
        <v>215</v>
      </c>
      <c r="G36" s="75"/>
      <c r="H36" s="76" t="s">
        <v>359</v>
      </c>
      <c r="I36">
        <f t="shared" si="0"/>
        <v>600</v>
      </c>
      <c r="J36">
        <v>20</v>
      </c>
      <c r="K36">
        <f t="shared" si="1"/>
        <v>620</v>
      </c>
      <c r="L36">
        <v>399.5</v>
      </c>
      <c r="M36">
        <v>421.6</v>
      </c>
      <c r="N36">
        <v>0</v>
      </c>
      <c r="O36">
        <v>399.5</v>
      </c>
    </row>
    <row r="37" spans="1:15" ht="46.8" x14ac:dyDescent="0.3">
      <c r="A37" s="72" t="s">
        <v>269</v>
      </c>
      <c r="B37" s="4" t="s">
        <v>304</v>
      </c>
      <c r="C37" s="4"/>
      <c r="D37" s="4" t="s">
        <v>175</v>
      </c>
      <c r="E37" s="4">
        <v>37</v>
      </c>
      <c r="F37" s="75" t="s">
        <v>216</v>
      </c>
      <c r="G37" s="75"/>
      <c r="H37" s="76" t="s">
        <v>359</v>
      </c>
      <c r="I37">
        <f t="shared" si="0"/>
        <v>740</v>
      </c>
      <c r="J37">
        <v>20</v>
      </c>
      <c r="K37">
        <f t="shared" si="1"/>
        <v>760</v>
      </c>
      <c r="L37">
        <v>187.00000000000003</v>
      </c>
      <c r="M37">
        <v>193.8</v>
      </c>
      <c r="N37">
        <v>40.799999999999997</v>
      </c>
      <c r="O37">
        <v>187.00000000000003</v>
      </c>
    </row>
    <row r="38" spans="1:15" x14ac:dyDescent="0.3">
      <c r="A38" s="4" t="s">
        <v>148</v>
      </c>
      <c r="B38" s="4" t="s">
        <v>149</v>
      </c>
      <c r="C38" s="4"/>
      <c r="D38" s="4" t="s">
        <v>175</v>
      </c>
      <c r="E38" s="4">
        <v>8</v>
      </c>
      <c r="F38" s="75" t="s">
        <v>217</v>
      </c>
      <c r="G38" s="75"/>
      <c r="H38" s="76" t="s">
        <v>359</v>
      </c>
      <c r="I38">
        <f t="shared" si="0"/>
        <v>160</v>
      </c>
      <c r="J38">
        <v>20</v>
      </c>
      <c r="K38">
        <f t="shared" si="1"/>
        <v>180</v>
      </c>
      <c r="L38">
        <v>194.65</v>
      </c>
      <c r="M38">
        <v>137.69999999999999</v>
      </c>
      <c r="N38">
        <v>0</v>
      </c>
      <c r="O38">
        <v>180</v>
      </c>
    </row>
    <row r="39" spans="1:15" ht="31.2" x14ac:dyDescent="0.3">
      <c r="A39" s="4" t="s">
        <v>150</v>
      </c>
      <c r="B39" s="4" t="s">
        <v>151</v>
      </c>
      <c r="C39" s="4"/>
      <c r="D39" s="4" t="s">
        <v>175</v>
      </c>
      <c r="E39" s="4">
        <v>28</v>
      </c>
      <c r="F39" s="75" t="s">
        <v>218</v>
      </c>
      <c r="G39" s="75"/>
      <c r="H39" s="76" t="s">
        <v>359</v>
      </c>
      <c r="I39">
        <f t="shared" si="0"/>
        <v>560</v>
      </c>
      <c r="J39">
        <v>20</v>
      </c>
      <c r="K39">
        <f t="shared" si="1"/>
        <v>580</v>
      </c>
      <c r="L39">
        <v>426.7</v>
      </c>
      <c r="M39">
        <v>443.7</v>
      </c>
      <c r="N39">
        <v>0</v>
      </c>
      <c r="O39">
        <v>426.7</v>
      </c>
    </row>
    <row r="40" spans="1:15" ht="31.2" x14ac:dyDescent="0.3">
      <c r="A40" s="4" t="s">
        <v>276</v>
      </c>
      <c r="B40" s="4" t="s">
        <v>319</v>
      </c>
      <c r="C40" s="78" t="s">
        <v>369</v>
      </c>
      <c r="D40" s="4" t="s">
        <v>175</v>
      </c>
      <c r="E40" s="4">
        <v>26</v>
      </c>
      <c r="F40" s="75" t="s">
        <v>219</v>
      </c>
      <c r="G40" s="75"/>
      <c r="H40" s="76" t="s">
        <v>359</v>
      </c>
      <c r="I40">
        <f t="shared" si="0"/>
        <v>520</v>
      </c>
      <c r="J40">
        <v>20</v>
      </c>
      <c r="K40">
        <f t="shared" si="1"/>
        <v>540</v>
      </c>
      <c r="L40">
        <v>224.4</v>
      </c>
      <c r="M40">
        <v>229.5</v>
      </c>
      <c r="N40">
        <v>0</v>
      </c>
      <c r="O40">
        <v>224.4</v>
      </c>
    </row>
    <row r="41" spans="1:15" x14ac:dyDescent="0.3">
      <c r="A41" s="4" t="s">
        <v>156</v>
      </c>
      <c r="B41" s="4" t="s">
        <v>157</v>
      </c>
      <c r="D41" s="4" t="s">
        <v>175</v>
      </c>
      <c r="E41" s="4">
        <v>9</v>
      </c>
      <c r="F41" s="75" t="s">
        <v>220</v>
      </c>
      <c r="G41" s="75"/>
      <c r="H41" s="76" t="s">
        <v>359</v>
      </c>
      <c r="I41">
        <f t="shared" si="0"/>
        <v>180</v>
      </c>
      <c r="J41">
        <v>20</v>
      </c>
      <c r="K41">
        <f t="shared" si="1"/>
        <v>200</v>
      </c>
      <c r="L41">
        <v>190.4</v>
      </c>
      <c r="M41">
        <v>136</v>
      </c>
      <c r="N41">
        <v>62.9</v>
      </c>
      <c r="O41">
        <v>136</v>
      </c>
    </row>
    <row r="42" spans="1:15" ht="46.8" x14ac:dyDescent="0.3">
      <c r="A42" s="4" t="s">
        <v>142</v>
      </c>
      <c r="B42" s="4" t="s">
        <v>312</v>
      </c>
      <c r="C42" s="4"/>
      <c r="D42" s="4" t="s">
        <v>175</v>
      </c>
      <c r="E42" s="4">
        <v>37</v>
      </c>
      <c r="F42" s="75" t="s">
        <v>221</v>
      </c>
      <c r="G42" s="75"/>
      <c r="H42" s="76" t="s">
        <v>359</v>
      </c>
      <c r="I42">
        <f t="shared" si="0"/>
        <v>740</v>
      </c>
      <c r="J42">
        <v>20</v>
      </c>
      <c r="K42">
        <f t="shared" si="1"/>
        <v>760</v>
      </c>
      <c r="L42">
        <v>407.15</v>
      </c>
      <c r="M42">
        <v>0</v>
      </c>
      <c r="N42">
        <v>258.39999999999998</v>
      </c>
      <c r="O42">
        <v>407.15</v>
      </c>
    </row>
    <row r="43" spans="1:15" x14ac:dyDescent="0.3">
      <c r="A43" s="4" t="s">
        <v>152</v>
      </c>
      <c r="B43" s="4" t="s">
        <v>153</v>
      </c>
      <c r="C43" s="4"/>
      <c r="D43" s="4" t="s">
        <v>320</v>
      </c>
      <c r="E43" s="4">
        <v>3</v>
      </c>
      <c r="F43" s="75" t="s">
        <v>222</v>
      </c>
      <c r="G43" s="75"/>
      <c r="H43" s="76" t="s">
        <v>359</v>
      </c>
      <c r="I43">
        <f t="shared" si="0"/>
        <v>60</v>
      </c>
      <c r="J43">
        <v>20</v>
      </c>
      <c r="K43">
        <f t="shared" si="1"/>
        <v>80</v>
      </c>
      <c r="L43">
        <v>90.95</v>
      </c>
      <c r="M43">
        <v>95.2</v>
      </c>
      <c r="N43">
        <v>31.45</v>
      </c>
      <c r="O43">
        <v>90.95</v>
      </c>
    </row>
    <row r="44" spans="1:15" x14ac:dyDescent="0.3">
      <c r="A44" s="72" t="s">
        <v>269</v>
      </c>
      <c r="B44" s="4" t="s">
        <v>304</v>
      </c>
      <c r="C44" s="4"/>
      <c r="D44" s="4" t="s">
        <v>320</v>
      </c>
      <c r="E44" s="4">
        <v>2</v>
      </c>
      <c r="F44" s="75" t="s">
        <v>223</v>
      </c>
      <c r="G44" s="75"/>
      <c r="H44" s="76" t="s">
        <v>359</v>
      </c>
      <c r="I44">
        <f t="shared" si="0"/>
        <v>40</v>
      </c>
      <c r="J44">
        <v>20</v>
      </c>
      <c r="K44">
        <f t="shared" si="1"/>
        <v>60</v>
      </c>
      <c r="L44">
        <v>32.299999999999997</v>
      </c>
      <c r="M44">
        <v>35.699999999999996</v>
      </c>
      <c r="N44">
        <v>5.0999999999999996</v>
      </c>
      <c r="O44">
        <v>32.299999999999997</v>
      </c>
    </row>
    <row r="45" spans="1:15" x14ac:dyDescent="0.3">
      <c r="A45" s="4" t="s">
        <v>158</v>
      </c>
      <c r="B45" s="4" t="s">
        <v>159</v>
      </c>
      <c r="C45" s="4"/>
      <c r="D45" s="4" t="s">
        <v>175</v>
      </c>
      <c r="E45" s="4">
        <v>6</v>
      </c>
      <c r="F45" s="75" t="s">
        <v>224</v>
      </c>
      <c r="G45" s="75"/>
      <c r="H45" s="76" t="s">
        <v>359</v>
      </c>
      <c r="I45">
        <f t="shared" si="0"/>
        <v>120</v>
      </c>
      <c r="J45">
        <v>20</v>
      </c>
      <c r="K45">
        <f t="shared" si="1"/>
        <v>140</v>
      </c>
      <c r="L45">
        <v>133.45000000000002</v>
      </c>
      <c r="M45">
        <v>95.2</v>
      </c>
      <c r="N45">
        <v>83.3</v>
      </c>
      <c r="O45">
        <v>95.2</v>
      </c>
    </row>
    <row r="46" spans="1:15" x14ac:dyDescent="0.3">
      <c r="A46" s="4" t="s">
        <v>269</v>
      </c>
      <c r="B46" s="4" t="s">
        <v>321</v>
      </c>
      <c r="C46" s="4"/>
      <c r="D46" s="4" t="s">
        <v>175</v>
      </c>
      <c r="E46" s="4">
        <v>5</v>
      </c>
      <c r="F46" s="75" t="s">
        <v>225</v>
      </c>
      <c r="G46" s="75"/>
      <c r="H46" s="76" t="s">
        <v>359</v>
      </c>
      <c r="I46">
        <f t="shared" si="0"/>
        <v>100</v>
      </c>
      <c r="J46">
        <v>20</v>
      </c>
      <c r="K46">
        <f t="shared" si="1"/>
        <v>120</v>
      </c>
      <c r="L46">
        <v>40.799999999999997</v>
      </c>
      <c r="M46">
        <v>40.799999999999997</v>
      </c>
      <c r="N46">
        <v>0</v>
      </c>
      <c r="O46">
        <v>40.799999999999997</v>
      </c>
    </row>
    <row r="47" spans="1:15" x14ac:dyDescent="0.3">
      <c r="A47" s="4" t="s">
        <v>154</v>
      </c>
      <c r="B47" s="4" t="s">
        <v>155</v>
      </c>
      <c r="C47" s="4"/>
      <c r="D47" s="4" t="s">
        <v>175</v>
      </c>
      <c r="E47" s="4">
        <v>2</v>
      </c>
      <c r="F47" s="75" t="s">
        <v>226</v>
      </c>
      <c r="G47" s="75"/>
      <c r="H47" s="76" t="s">
        <v>359</v>
      </c>
      <c r="I47">
        <f t="shared" si="0"/>
        <v>40</v>
      </c>
      <c r="J47">
        <v>20</v>
      </c>
      <c r="K47">
        <f t="shared" si="1"/>
        <v>60</v>
      </c>
      <c r="L47">
        <v>77.350000000000009</v>
      </c>
      <c r="M47">
        <v>81.599999999999994</v>
      </c>
      <c r="N47">
        <v>0</v>
      </c>
      <c r="O47">
        <v>77.350000000000009</v>
      </c>
    </row>
    <row r="48" spans="1:15" x14ac:dyDescent="0.3">
      <c r="A48" s="4" t="s">
        <v>143</v>
      </c>
      <c r="B48" s="4" t="s">
        <v>144</v>
      </c>
      <c r="C48" s="4"/>
      <c r="D48" s="4" t="s">
        <v>176</v>
      </c>
      <c r="E48" s="4">
        <v>2</v>
      </c>
      <c r="F48" s="75" t="s">
        <v>227</v>
      </c>
      <c r="G48" s="75"/>
      <c r="H48" s="76" t="s">
        <v>359</v>
      </c>
      <c r="I48">
        <f t="shared" si="0"/>
        <v>40</v>
      </c>
      <c r="J48">
        <v>10</v>
      </c>
      <c r="K48">
        <f t="shared" si="1"/>
        <v>50</v>
      </c>
      <c r="L48">
        <v>90.95</v>
      </c>
      <c r="M48">
        <v>89.25</v>
      </c>
      <c r="N48">
        <v>43.35</v>
      </c>
      <c r="O48">
        <v>89.25</v>
      </c>
    </row>
    <row r="49" spans="1:15" x14ac:dyDescent="0.3">
      <c r="A49" s="4" t="s">
        <v>148</v>
      </c>
      <c r="B49" s="4" t="s">
        <v>149</v>
      </c>
      <c r="C49" s="4"/>
      <c r="D49" s="4" t="s">
        <v>322</v>
      </c>
      <c r="E49" s="4">
        <v>1</v>
      </c>
      <c r="F49" s="75" t="s">
        <v>228</v>
      </c>
      <c r="G49" s="75"/>
      <c r="H49" s="76" t="s">
        <v>359</v>
      </c>
      <c r="I49">
        <f t="shared" si="0"/>
        <v>20</v>
      </c>
      <c r="J49">
        <v>20</v>
      </c>
      <c r="K49">
        <f t="shared" si="1"/>
        <v>40</v>
      </c>
      <c r="L49">
        <v>81.599999999999994</v>
      </c>
      <c r="M49">
        <v>54.4</v>
      </c>
      <c r="N49">
        <v>0</v>
      </c>
      <c r="O49">
        <v>54.4</v>
      </c>
    </row>
    <row r="50" spans="1:15" ht="62.4" x14ac:dyDescent="0.3">
      <c r="A50" s="4" t="s">
        <v>156</v>
      </c>
      <c r="B50" s="4" t="s">
        <v>157</v>
      </c>
      <c r="C50" s="4"/>
      <c r="D50" s="4" t="s">
        <v>175</v>
      </c>
      <c r="E50" s="4">
        <v>1</v>
      </c>
      <c r="F50" s="75" t="s">
        <v>229</v>
      </c>
      <c r="G50" s="75" t="s">
        <v>350</v>
      </c>
      <c r="H50" s="76" t="s">
        <v>359</v>
      </c>
      <c r="I50">
        <f t="shared" si="0"/>
        <v>20</v>
      </c>
      <c r="J50">
        <v>20</v>
      </c>
      <c r="K50">
        <f t="shared" si="1"/>
        <v>40</v>
      </c>
      <c r="L50">
        <v>74.8</v>
      </c>
      <c r="M50">
        <v>47.6</v>
      </c>
      <c r="N50">
        <v>31.45</v>
      </c>
      <c r="O50">
        <v>0</v>
      </c>
    </row>
    <row r="51" spans="1:15" x14ac:dyDescent="0.3">
      <c r="A51" s="4" t="s">
        <v>277</v>
      </c>
      <c r="B51" s="4" t="s">
        <v>323</v>
      </c>
      <c r="C51" s="4"/>
      <c r="D51" s="4" t="s">
        <v>322</v>
      </c>
      <c r="E51" s="4">
        <v>12</v>
      </c>
      <c r="F51" s="75" t="s">
        <v>230</v>
      </c>
      <c r="G51" s="75"/>
      <c r="H51" s="76" t="s">
        <v>359</v>
      </c>
      <c r="I51">
        <f t="shared" si="0"/>
        <v>240</v>
      </c>
      <c r="J51">
        <v>20</v>
      </c>
      <c r="K51">
        <f t="shared" si="1"/>
        <v>260</v>
      </c>
      <c r="L51">
        <v>280.5</v>
      </c>
      <c r="M51">
        <v>198.89999999999998</v>
      </c>
      <c r="N51">
        <v>0</v>
      </c>
      <c r="O51">
        <v>198.89999999999998</v>
      </c>
    </row>
    <row r="52" spans="1:15" x14ac:dyDescent="0.3">
      <c r="A52" s="4" t="s">
        <v>278</v>
      </c>
      <c r="B52" s="4" t="s">
        <v>324</v>
      </c>
      <c r="C52" s="4"/>
      <c r="D52" s="4" t="s">
        <v>175</v>
      </c>
      <c r="E52" s="4">
        <v>3</v>
      </c>
      <c r="F52" s="75" t="s">
        <v>231</v>
      </c>
      <c r="G52" s="75"/>
      <c r="H52" s="76" t="s">
        <v>359</v>
      </c>
      <c r="I52">
        <f t="shared" si="0"/>
        <v>60</v>
      </c>
      <c r="J52">
        <v>20</v>
      </c>
      <c r="K52">
        <f t="shared" si="1"/>
        <v>80</v>
      </c>
      <c r="L52">
        <v>90.95</v>
      </c>
      <c r="M52">
        <v>95.2</v>
      </c>
      <c r="N52">
        <v>37.4</v>
      </c>
      <c r="O52">
        <v>90.95</v>
      </c>
    </row>
    <row r="53" spans="1:15" x14ac:dyDescent="0.3">
      <c r="A53" s="4" t="s">
        <v>146</v>
      </c>
      <c r="B53" s="4" t="s">
        <v>147</v>
      </c>
      <c r="C53" s="4"/>
      <c r="D53" s="4" t="s">
        <v>322</v>
      </c>
      <c r="E53" s="4">
        <v>8</v>
      </c>
      <c r="F53" s="75" t="s">
        <v>232</v>
      </c>
      <c r="G53" s="75"/>
      <c r="H53" s="76" t="s">
        <v>359</v>
      </c>
      <c r="I53">
        <f t="shared" si="0"/>
        <v>160</v>
      </c>
      <c r="J53">
        <v>20</v>
      </c>
      <c r="K53">
        <f t="shared" si="1"/>
        <v>180</v>
      </c>
      <c r="L53">
        <v>194.65</v>
      </c>
      <c r="M53">
        <v>137.69999999999999</v>
      </c>
      <c r="N53">
        <v>0</v>
      </c>
      <c r="O53">
        <v>137.69999999999999</v>
      </c>
    </row>
    <row r="54" spans="1:15" x14ac:dyDescent="0.3">
      <c r="A54" s="4" t="s">
        <v>279</v>
      </c>
      <c r="B54" s="4" t="s">
        <v>325</v>
      </c>
      <c r="C54" s="77" t="s">
        <v>370</v>
      </c>
      <c r="D54" s="4" t="s">
        <v>175</v>
      </c>
      <c r="E54" s="4">
        <v>2</v>
      </c>
      <c r="F54" s="75" t="s">
        <v>233</v>
      </c>
      <c r="G54" s="75"/>
      <c r="H54" s="76" t="s">
        <v>359</v>
      </c>
      <c r="I54">
        <f t="shared" si="0"/>
        <v>40</v>
      </c>
      <c r="J54">
        <v>20</v>
      </c>
      <c r="K54">
        <f t="shared" si="1"/>
        <v>60</v>
      </c>
      <c r="L54">
        <v>54.4</v>
      </c>
      <c r="M54">
        <v>30.6</v>
      </c>
      <c r="N54">
        <v>0</v>
      </c>
      <c r="O54">
        <v>30.6</v>
      </c>
    </row>
    <row r="55" spans="1:15" x14ac:dyDescent="0.3">
      <c r="A55" s="72" t="s">
        <v>269</v>
      </c>
      <c r="B55" s="4" t="s">
        <v>304</v>
      </c>
      <c r="C55" s="4"/>
      <c r="D55" s="4" t="s">
        <v>175</v>
      </c>
      <c r="E55" s="4">
        <v>2</v>
      </c>
      <c r="F55" s="75" t="s">
        <v>234</v>
      </c>
      <c r="G55" s="75"/>
      <c r="H55" s="76" t="s">
        <v>359</v>
      </c>
      <c r="I55">
        <f t="shared" si="0"/>
        <v>40</v>
      </c>
      <c r="J55">
        <v>20</v>
      </c>
      <c r="K55">
        <f t="shared" si="1"/>
        <v>60</v>
      </c>
      <c r="L55">
        <v>32.299999999999997</v>
      </c>
      <c r="M55">
        <v>35.699999999999996</v>
      </c>
      <c r="N55">
        <v>5.0999999999999996</v>
      </c>
      <c r="O55">
        <v>32.299999999999997</v>
      </c>
    </row>
    <row r="56" spans="1:15" x14ac:dyDescent="0.3">
      <c r="A56" s="4" t="s">
        <v>270</v>
      </c>
      <c r="B56" s="4" t="s">
        <v>305</v>
      </c>
      <c r="C56" s="4"/>
      <c r="D56" s="4" t="s">
        <v>306</v>
      </c>
      <c r="E56" s="4">
        <v>1</v>
      </c>
      <c r="F56" s="75" t="s">
        <v>235</v>
      </c>
      <c r="G56" s="75"/>
      <c r="H56" s="76" t="s">
        <v>359</v>
      </c>
      <c r="I56">
        <f t="shared" si="0"/>
        <v>20</v>
      </c>
      <c r="J56">
        <v>10</v>
      </c>
      <c r="K56">
        <f t="shared" si="1"/>
        <v>30</v>
      </c>
      <c r="L56">
        <v>110.5</v>
      </c>
      <c r="M56">
        <v>84.15</v>
      </c>
      <c r="N56">
        <v>0</v>
      </c>
      <c r="O56">
        <v>84.15</v>
      </c>
    </row>
    <row r="57" spans="1:15" x14ac:dyDescent="0.3">
      <c r="A57" s="72" t="s">
        <v>280</v>
      </c>
      <c r="B57" s="4" t="s">
        <v>326</v>
      </c>
      <c r="C57" s="4"/>
      <c r="D57" s="4" t="s">
        <v>175</v>
      </c>
      <c r="E57" s="4">
        <v>1</v>
      </c>
      <c r="F57" s="75" t="s">
        <v>236</v>
      </c>
      <c r="G57" s="75"/>
      <c r="H57" s="76" t="s">
        <v>359</v>
      </c>
      <c r="I57">
        <f t="shared" si="0"/>
        <v>20</v>
      </c>
      <c r="J57">
        <v>20</v>
      </c>
      <c r="K57">
        <f t="shared" si="1"/>
        <v>40</v>
      </c>
      <c r="L57">
        <v>51</v>
      </c>
      <c r="M57">
        <v>30.599999999999998</v>
      </c>
      <c r="N57">
        <v>5.95</v>
      </c>
      <c r="O57">
        <v>30.599999999999998</v>
      </c>
    </row>
    <row r="58" spans="1:15" ht="46.8" x14ac:dyDescent="0.3">
      <c r="A58" s="73" t="s">
        <v>142</v>
      </c>
      <c r="B58" s="4" t="s">
        <v>312</v>
      </c>
      <c r="C58" s="4"/>
      <c r="D58" s="4" t="s">
        <v>175</v>
      </c>
      <c r="E58" s="4">
        <v>4</v>
      </c>
      <c r="F58" s="75" t="s">
        <v>237</v>
      </c>
      <c r="G58" s="75" t="s">
        <v>351</v>
      </c>
      <c r="H58" s="76" t="s">
        <v>359</v>
      </c>
      <c r="I58">
        <f t="shared" si="0"/>
        <v>80</v>
      </c>
      <c r="J58">
        <v>20</v>
      </c>
      <c r="K58">
        <f t="shared" si="1"/>
        <v>100</v>
      </c>
      <c r="L58">
        <v>83.3</v>
      </c>
      <c r="M58">
        <v>0</v>
      </c>
      <c r="N58">
        <v>32.299999999999997</v>
      </c>
      <c r="O58">
        <v>0</v>
      </c>
    </row>
    <row r="59" spans="1:15" x14ac:dyDescent="0.3">
      <c r="A59" s="12" t="s">
        <v>142</v>
      </c>
      <c r="B59" s="4" t="s">
        <v>312</v>
      </c>
      <c r="C59" s="4"/>
      <c r="D59" s="4" t="s">
        <v>168</v>
      </c>
      <c r="E59" s="4">
        <v>8</v>
      </c>
      <c r="F59" s="75" t="s">
        <v>238</v>
      </c>
      <c r="G59" s="75"/>
      <c r="H59" s="76" t="s">
        <v>359</v>
      </c>
      <c r="I59">
        <f t="shared" si="0"/>
        <v>160</v>
      </c>
      <c r="J59">
        <v>20</v>
      </c>
      <c r="K59">
        <f t="shared" si="1"/>
        <v>180</v>
      </c>
      <c r="L59">
        <v>149.6</v>
      </c>
      <c r="M59">
        <v>0</v>
      </c>
      <c r="N59">
        <v>64.599999999999994</v>
      </c>
      <c r="O59">
        <v>149.6</v>
      </c>
    </row>
    <row r="60" spans="1:15" x14ac:dyDescent="0.3">
      <c r="A60" s="73" t="s">
        <v>146</v>
      </c>
      <c r="B60" s="4" t="s">
        <v>147</v>
      </c>
      <c r="C60" s="4"/>
      <c r="D60" s="4" t="s">
        <v>175</v>
      </c>
      <c r="E60" s="4">
        <v>2</v>
      </c>
      <c r="F60" s="75" t="s">
        <v>239</v>
      </c>
      <c r="G60" s="75"/>
      <c r="H60" s="76" t="s">
        <v>359</v>
      </c>
      <c r="I60">
        <f t="shared" si="0"/>
        <v>40</v>
      </c>
      <c r="J60">
        <v>20</v>
      </c>
      <c r="K60">
        <f t="shared" si="1"/>
        <v>60</v>
      </c>
      <c r="L60">
        <v>77.350000000000009</v>
      </c>
      <c r="M60">
        <v>81.599999999999994</v>
      </c>
      <c r="N60">
        <v>0</v>
      </c>
      <c r="O60">
        <v>77.350000000000009</v>
      </c>
    </row>
    <row r="61" spans="1:15" x14ac:dyDescent="0.3">
      <c r="A61" s="4" t="s">
        <v>152</v>
      </c>
      <c r="B61" s="4" t="s">
        <v>153</v>
      </c>
      <c r="C61" s="4"/>
      <c r="D61" s="4" t="s">
        <v>175</v>
      </c>
      <c r="E61" s="4">
        <v>2</v>
      </c>
      <c r="F61" s="75" t="s">
        <v>240</v>
      </c>
      <c r="G61" s="75"/>
      <c r="H61" s="76" t="s">
        <v>359</v>
      </c>
      <c r="I61">
        <f t="shared" si="0"/>
        <v>40</v>
      </c>
      <c r="J61">
        <v>20</v>
      </c>
      <c r="K61">
        <f t="shared" si="1"/>
        <v>60</v>
      </c>
      <c r="L61">
        <v>68</v>
      </c>
      <c r="M61">
        <v>71.399999999999991</v>
      </c>
      <c r="N61">
        <v>31.45</v>
      </c>
      <c r="O61">
        <v>68</v>
      </c>
    </row>
    <row r="62" spans="1:15" ht="46.8" x14ac:dyDescent="0.3">
      <c r="A62" s="4" t="s">
        <v>156</v>
      </c>
      <c r="B62" s="4" t="s">
        <v>157</v>
      </c>
      <c r="C62" s="4"/>
      <c r="D62" s="4" t="s">
        <v>175</v>
      </c>
      <c r="E62" s="4">
        <v>1</v>
      </c>
      <c r="F62" s="75" t="s">
        <v>241</v>
      </c>
      <c r="G62" s="70" t="s">
        <v>352</v>
      </c>
      <c r="H62" s="76" t="s">
        <v>359</v>
      </c>
      <c r="I62">
        <f t="shared" si="0"/>
        <v>20</v>
      </c>
      <c r="J62">
        <v>20</v>
      </c>
      <c r="K62">
        <f t="shared" si="1"/>
        <v>40</v>
      </c>
      <c r="L62">
        <v>74.8</v>
      </c>
      <c r="M62">
        <v>47.6</v>
      </c>
      <c r="N62">
        <v>31.45</v>
      </c>
      <c r="O62">
        <v>0</v>
      </c>
    </row>
    <row r="63" spans="1:15" ht="46.8" x14ac:dyDescent="0.3">
      <c r="A63" s="12" t="s">
        <v>269</v>
      </c>
      <c r="B63" s="12" t="s">
        <v>304</v>
      </c>
      <c r="C63" s="12"/>
      <c r="D63" s="12" t="s">
        <v>175</v>
      </c>
      <c r="E63" s="71">
        <v>3</v>
      </c>
      <c r="F63" s="70" t="s">
        <v>242</v>
      </c>
      <c r="G63" s="70" t="s">
        <v>353</v>
      </c>
      <c r="H63" s="76" t="s">
        <v>359</v>
      </c>
      <c r="I63">
        <f t="shared" si="0"/>
        <v>60</v>
      </c>
      <c r="J63">
        <v>20</v>
      </c>
      <c r="K63">
        <f t="shared" si="1"/>
        <v>80</v>
      </c>
      <c r="L63">
        <v>43.35</v>
      </c>
      <c r="M63">
        <v>47.6</v>
      </c>
      <c r="N63">
        <v>5.0999999999999996</v>
      </c>
      <c r="O63">
        <v>0</v>
      </c>
    </row>
    <row r="64" spans="1:15" x14ac:dyDescent="0.3">
      <c r="A64" s="72" t="s">
        <v>281</v>
      </c>
      <c r="B64" s="12" t="s">
        <v>327</v>
      </c>
      <c r="C64" s="12"/>
      <c r="D64" s="12" t="s">
        <v>328</v>
      </c>
      <c r="E64" s="71">
        <v>2</v>
      </c>
      <c r="F64" s="70" t="s">
        <v>243</v>
      </c>
      <c r="G64" s="70"/>
      <c r="H64" s="76" t="s">
        <v>361</v>
      </c>
      <c r="I64">
        <f t="shared" si="0"/>
        <v>40</v>
      </c>
      <c r="J64">
        <v>1</v>
      </c>
      <c r="K64">
        <f t="shared" si="1"/>
        <v>41</v>
      </c>
      <c r="L64">
        <v>3201.9500000000003</v>
      </c>
      <c r="M64">
        <v>3094.6800000000003</v>
      </c>
      <c r="N64">
        <v>532.1</v>
      </c>
      <c r="O64">
        <v>3094.6800000000003</v>
      </c>
    </row>
    <row r="65" spans="1:15" x14ac:dyDescent="0.3">
      <c r="A65" s="12" t="s">
        <v>282</v>
      </c>
      <c r="B65" s="12">
        <v>5011</v>
      </c>
      <c r="C65" s="12"/>
      <c r="D65" s="12" t="s">
        <v>329</v>
      </c>
      <c r="E65" s="71">
        <v>2</v>
      </c>
      <c r="F65" s="70" t="s">
        <v>244</v>
      </c>
      <c r="G65" s="70" t="s">
        <v>354</v>
      </c>
      <c r="H65" s="76" t="s">
        <v>362</v>
      </c>
      <c r="I65">
        <f t="shared" si="0"/>
        <v>40</v>
      </c>
      <c r="J65">
        <v>1</v>
      </c>
      <c r="K65">
        <f t="shared" si="1"/>
        <v>41</v>
      </c>
      <c r="L65">
        <v>1073.55</v>
      </c>
      <c r="M65">
        <v>860.79500000000007</v>
      </c>
      <c r="N65">
        <v>0</v>
      </c>
      <c r="O65">
        <v>860.79500000000007</v>
      </c>
    </row>
    <row r="66" spans="1:15" x14ac:dyDescent="0.3">
      <c r="A66" s="12" t="s">
        <v>161</v>
      </c>
      <c r="B66" s="12">
        <v>5019</v>
      </c>
      <c r="C66" s="12"/>
      <c r="D66" s="12" t="s">
        <v>178</v>
      </c>
      <c r="E66" s="71">
        <v>8</v>
      </c>
      <c r="F66" s="70" t="s">
        <v>245</v>
      </c>
      <c r="G66" s="70"/>
      <c r="H66" s="76" t="s">
        <v>362</v>
      </c>
      <c r="I66">
        <f t="shared" si="0"/>
        <v>160</v>
      </c>
      <c r="J66">
        <v>1</v>
      </c>
      <c r="K66">
        <f t="shared" si="1"/>
        <v>161</v>
      </c>
      <c r="L66">
        <v>3057.45</v>
      </c>
      <c r="M66">
        <v>3065.44</v>
      </c>
      <c r="N66">
        <v>3082.9500000000003</v>
      </c>
      <c r="O66">
        <v>3057.45</v>
      </c>
    </row>
    <row r="67" spans="1:15" x14ac:dyDescent="0.3">
      <c r="A67" s="12" t="s">
        <v>282</v>
      </c>
      <c r="B67" s="12">
        <v>5011</v>
      </c>
      <c r="C67" s="12"/>
      <c r="D67" s="12" t="s">
        <v>329</v>
      </c>
      <c r="E67" s="71">
        <v>11</v>
      </c>
      <c r="F67" s="70" t="s">
        <v>246</v>
      </c>
      <c r="G67" s="70" t="s">
        <v>354</v>
      </c>
      <c r="H67" s="76" t="s">
        <v>362</v>
      </c>
      <c r="I67">
        <f t="shared" ref="I67:I78" si="2">E67*20</f>
        <v>220</v>
      </c>
      <c r="J67">
        <v>1</v>
      </c>
      <c r="K67">
        <f t="shared" ref="K67:K78" si="3">J67+I67</f>
        <v>221</v>
      </c>
      <c r="L67">
        <v>5663.5499999999993</v>
      </c>
      <c r="M67">
        <v>4095.1299999999997</v>
      </c>
      <c r="N67">
        <v>0</v>
      </c>
      <c r="O67">
        <v>4095.1299999999997</v>
      </c>
    </row>
    <row r="68" spans="1:15" x14ac:dyDescent="0.3">
      <c r="A68" s="12" t="s">
        <v>283</v>
      </c>
      <c r="B68" s="12" t="s">
        <v>330</v>
      </c>
      <c r="C68" s="12"/>
      <c r="D68" s="12" t="s">
        <v>331</v>
      </c>
      <c r="E68" s="71">
        <v>1</v>
      </c>
      <c r="F68" s="70" t="s">
        <v>131</v>
      </c>
      <c r="G68" s="70"/>
      <c r="H68" s="76" t="s">
        <v>363</v>
      </c>
      <c r="I68">
        <f t="shared" si="2"/>
        <v>20</v>
      </c>
      <c r="J68">
        <v>0</v>
      </c>
      <c r="K68">
        <f t="shared" si="3"/>
        <v>20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2" t="s">
        <v>284</v>
      </c>
      <c r="B69" s="12" t="s">
        <v>162</v>
      </c>
      <c r="C69" s="12"/>
      <c r="D69" s="12" t="s">
        <v>179</v>
      </c>
      <c r="E69" s="71">
        <v>3</v>
      </c>
      <c r="F69" s="70" t="s">
        <v>247</v>
      </c>
      <c r="G69" s="70"/>
      <c r="H69" s="76" t="s">
        <v>364</v>
      </c>
      <c r="I69">
        <f t="shared" si="2"/>
        <v>60</v>
      </c>
      <c r="J69">
        <v>0</v>
      </c>
      <c r="K69">
        <f t="shared" si="3"/>
        <v>60</v>
      </c>
      <c r="L69">
        <v>6743.9000000000005</v>
      </c>
      <c r="M69">
        <v>6783.0000000000009</v>
      </c>
      <c r="N69">
        <v>7393.3</v>
      </c>
      <c r="O69">
        <v>6743.9000000000005</v>
      </c>
    </row>
    <row r="70" spans="1:15" x14ac:dyDescent="0.3">
      <c r="A70" s="72" t="s">
        <v>285</v>
      </c>
      <c r="B70" s="12" t="s">
        <v>332</v>
      </c>
      <c r="C70" s="12"/>
      <c r="D70" s="12" t="s">
        <v>333</v>
      </c>
      <c r="E70" s="71">
        <v>1</v>
      </c>
      <c r="F70" s="70" t="s">
        <v>133</v>
      </c>
      <c r="G70" s="70"/>
      <c r="H70" s="76" t="s">
        <v>364</v>
      </c>
      <c r="I70">
        <f t="shared" si="2"/>
        <v>20</v>
      </c>
      <c r="J70">
        <v>0</v>
      </c>
      <c r="K70">
        <f t="shared" si="3"/>
        <v>20</v>
      </c>
      <c r="L70">
        <v>1898.9</v>
      </c>
      <c r="M70">
        <v>1819.0000000000002</v>
      </c>
      <c r="N70">
        <v>448.8</v>
      </c>
      <c r="O70">
        <v>1819.0000000000002</v>
      </c>
    </row>
    <row r="71" spans="1:15" x14ac:dyDescent="0.3">
      <c r="A71" s="12" t="s">
        <v>285</v>
      </c>
      <c r="B71" s="12" t="s">
        <v>332</v>
      </c>
      <c r="C71" s="12"/>
      <c r="D71" s="12" t="s">
        <v>333</v>
      </c>
      <c r="E71" s="71">
        <v>2</v>
      </c>
      <c r="F71" s="70" t="s">
        <v>248</v>
      </c>
      <c r="G71" s="70"/>
      <c r="H71" s="76" t="s">
        <v>364</v>
      </c>
      <c r="I71">
        <f t="shared" si="2"/>
        <v>40</v>
      </c>
      <c r="J71">
        <v>0</v>
      </c>
      <c r="K71">
        <f t="shared" si="3"/>
        <v>40</v>
      </c>
      <c r="L71">
        <v>3606.55</v>
      </c>
      <c r="M71">
        <v>3638.0000000000005</v>
      </c>
      <c r="N71">
        <v>799.85</v>
      </c>
      <c r="O71">
        <v>3606.55</v>
      </c>
    </row>
    <row r="72" spans="1:15" x14ac:dyDescent="0.3">
      <c r="A72" s="72" t="s">
        <v>286</v>
      </c>
      <c r="B72" s="12" t="s">
        <v>334</v>
      </c>
      <c r="C72" s="12"/>
      <c r="D72" s="12" t="s">
        <v>335</v>
      </c>
      <c r="E72" s="71">
        <v>1</v>
      </c>
      <c r="F72" s="70" t="s">
        <v>249</v>
      </c>
      <c r="G72" s="70"/>
      <c r="H72" s="76" t="s">
        <v>364</v>
      </c>
      <c r="I72">
        <f t="shared" si="2"/>
        <v>20</v>
      </c>
      <c r="J72">
        <v>0</v>
      </c>
      <c r="K72">
        <f t="shared" si="3"/>
        <v>20</v>
      </c>
      <c r="L72">
        <v>1642.2</v>
      </c>
      <c r="M72">
        <v>1555.5</v>
      </c>
      <c r="N72">
        <v>538.9</v>
      </c>
      <c r="O72">
        <v>1555.5</v>
      </c>
    </row>
    <row r="73" spans="1:15" x14ac:dyDescent="0.3">
      <c r="A73" s="72" t="s">
        <v>287</v>
      </c>
      <c r="B73" s="12" t="s">
        <v>336</v>
      </c>
      <c r="C73" s="12"/>
      <c r="D73" s="12" t="s">
        <v>337</v>
      </c>
      <c r="E73" s="71">
        <v>2</v>
      </c>
      <c r="F73" s="70" t="s">
        <v>250</v>
      </c>
      <c r="G73" s="70"/>
      <c r="H73" s="76" t="s">
        <v>364</v>
      </c>
      <c r="I73">
        <f t="shared" si="2"/>
        <v>40</v>
      </c>
      <c r="J73">
        <v>0</v>
      </c>
      <c r="K73">
        <f t="shared" si="3"/>
        <v>40</v>
      </c>
      <c r="L73">
        <v>2312</v>
      </c>
      <c r="M73">
        <v>2312.0000000000005</v>
      </c>
      <c r="N73">
        <v>1299.6499999999999</v>
      </c>
      <c r="O73">
        <v>2312.0000000000005</v>
      </c>
    </row>
    <row r="74" spans="1:15" x14ac:dyDescent="0.3">
      <c r="A74" s="72" t="s">
        <v>287</v>
      </c>
      <c r="B74" s="12" t="s">
        <v>336</v>
      </c>
      <c r="C74" s="12"/>
      <c r="D74" s="12" t="s">
        <v>337</v>
      </c>
      <c r="E74" s="71">
        <v>1</v>
      </c>
      <c r="F74" s="70" t="s">
        <v>251</v>
      </c>
      <c r="G74" s="70"/>
      <c r="H74" s="76" t="s">
        <v>364</v>
      </c>
      <c r="I74">
        <f t="shared" si="2"/>
        <v>20</v>
      </c>
      <c r="J74">
        <v>0</v>
      </c>
      <c r="K74">
        <f t="shared" si="3"/>
        <v>20</v>
      </c>
      <c r="L74">
        <v>1217.2</v>
      </c>
      <c r="M74">
        <v>1156.0000000000002</v>
      </c>
      <c r="N74">
        <v>739.49999999999989</v>
      </c>
      <c r="O74">
        <v>1217.2</v>
      </c>
    </row>
    <row r="75" spans="1:15" x14ac:dyDescent="0.3">
      <c r="A75" s="12" t="s">
        <v>288</v>
      </c>
      <c r="B75" s="12" t="s">
        <v>338</v>
      </c>
      <c r="C75" s="12"/>
      <c r="D75" s="12" t="s">
        <v>339</v>
      </c>
      <c r="E75" s="71">
        <v>1</v>
      </c>
      <c r="F75" s="70" t="s">
        <v>252</v>
      </c>
      <c r="G75" s="70"/>
      <c r="H75" s="76" t="s">
        <v>364</v>
      </c>
      <c r="I75">
        <f t="shared" si="2"/>
        <v>20</v>
      </c>
      <c r="J75">
        <v>0</v>
      </c>
      <c r="K75">
        <f t="shared" si="3"/>
        <v>20</v>
      </c>
      <c r="L75">
        <v>4442.0999999999995</v>
      </c>
      <c r="M75">
        <v>3841.9999999999995</v>
      </c>
      <c r="N75">
        <v>0</v>
      </c>
      <c r="O75">
        <v>3841.9999999999995</v>
      </c>
    </row>
    <row r="76" spans="1:15" x14ac:dyDescent="0.3">
      <c r="A76" s="12" t="s">
        <v>163</v>
      </c>
      <c r="B76" s="12" t="s">
        <v>164</v>
      </c>
      <c r="C76" s="12"/>
      <c r="D76" s="12" t="s">
        <v>180</v>
      </c>
      <c r="E76" s="71">
        <v>1</v>
      </c>
      <c r="F76" s="70" t="s">
        <v>253</v>
      </c>
      <c r="G76" s="70"/>
      <c r="H76" s="76" t="s">
        <v>364</v>
      </c>
      <c r="I76">
        <f t="shared" si="2"/>
        <v>20</v>
      </c>
      <c r="J76">
        <v>0</v>
      </c>
      <c r="K76">
        <f t="shared" si="3"/>
        <v>20</v>
      </c>
      <c r="L76">
        <v>38324.800000000003</v>
      </c>
      <c r="M76">
        <v>37774</v>
      </c>
      <c r="N76">
        <v>0</v>
      </c>
      <c r="O76">
        <v>37774</v>
      </c>
    </row>
    <row r="77" spans="1:15" x14ac:dyDescent="0.3">
      <c r="A77" s="12" t="s">
        <v>289</v>
      </c>
      <c r="B77" s="12" t="s">
        <v>340</v>
      </c>
      <c r="C77" s="12"/>
      <c r="D77" s="12" t="s">
        <v>341</v>
      </c>
      <c r="E77" s="71">
        <v>7</v>
      </c>
      <c r="F77" s="70" t="s">
        <v>254</v>
      </c>
      <c r="G77" s="70"/>
      <c r="H77" s="76" t="s">
        <v>364</v>
      </c>
      <c r="I77">
        <f t="shared" si="2"/>
        <v>140</v>
      </c>
      <c r="J77">
        <v>0</v>
      </c>
      <c r="K77">
        <f t="shared" si="3"/>
        <v>140</v>
      </c>
      <c r="L77">
        <v>24046.499999999996</v>
      </c>
      <c r="M77">
        <v>24157</v>
      </c>
      <c r="N77">
        <v>18643.900000000001</v>
      </c>
      <c r="O77">
        <v>24046.499999999996</v>
      </c>
    </row>
    <row r="78" spans="1:15" x14ac:dyDescent="0.3">
      <c r="A78" s="74" t="s">
        <v>290</v>
      </c>
      <c r="B78" s="12" t="s">
        <v>165</v>
      </c>
      <c r="C78" s="12"/>
      <c r="D78" s="12" t="s">
        <v>181</v>
      </c>
      <c r="E78" s="71">
        <v>1</v>
      </c>
      <c r="F78" s="70" t="s">
        <v>134</v>
      </c>
      <c r="G78" s="70"/>
      <c r="H78" s="76" t="s">
        <v>365</v>
      </c>
      <c r="I78">
        <f t="shared" si="2"/>
        <v>20</v>
      </c>
      <c r="J78">
        <v>0</v>
      </c>
      <c r="K78">
        <f t="shared" si="3"/>
        <v>20</v>
      </c>
      <c r="L78">
        <v>1030.2</v>
      </c>
      <c r="M78">
        <v>963.9</v>
      </c>
      <c r="N78">
        <v>654.5</v>
      </c>
      <c r="O78">
        <v>963.9</v>
      </c>
    </row>
    <row r="79" spans="1:15" x14ac:dyDescent="0.3">
      <c r="N79" t="s">
        <v>123</v>
      </c>
      <c r="O79">
        <f>SUM(O2:O78)</f>
        <v>287133.45500000002</v>
      </c>
    </row>
    <row r="91" spans="3:5" ht="31.2" x14ac:dyDescent="0.6">
      <c r="C91" s="80"/>
      <c r="D91" s="81"/>
      <c r="E91" s="81"/>
    </row>
    <row r="92" spans="3:5" ht="31.2" x14ac:dyDescent="0.6">
      <c r="C92" s="80"/>
      <c r="D92" s="81"/>
      <c r="E92" s="81"/>
    </row>
    <row r="93" spans="3:5" ht="31.2" x14ac:dyDescent="0.6">
      <c r="C93" s="80"/>
      <c r="D93" s="81"/>
      <c r="E93" s="81"/>
    </row>
    <row r="94" spans="3:5" ht="31.2" x14ac:dyDescent="0.6">
      <c r="C94" s="80"/>
      <c r="D94" s="81"/>
      <c r="E94" s="81"/>
    </row>
    <row r="95" spans="3:5" ht="31.2" x14ac:dyDescent="0.6">
      <c r="C95" s="80"/>
      <c r="D95" s="81"/>
      <c r="E95" s="81"/>
    </row>
  </sheetData>
  <autoFilter ref="A1:O79" xr:uid="{00000000-0001-0000-0200-000000000000}"/>
  <conditionalFormatting sqref="A63 A65:A69 A71 A75:A77">
    <cfRule type="containsText" dxfId="7" priority="5" operator="containsText" text="DNI">
      <formula>NOT(ISERROR(SEARCH("DNI",A63)))</formula>
    </cfRule>
  </conditionalFormatting>
  <conditionalFormatting sqref="B69:C69">
    <cfRule type="duplicateValues" dxfId="6" priority="3"/>
  </conditionalFormatting>
  <conditionalFormatting sqref="B63:F78">
    <cfRule type="containsText" dxfId="5" priority="2" operator="containsText" text="DNI">
      <formula>NOT(ISERROR(SEARCH("DNI",B63)))</formula>
    </cfRule>
  </conditionalFormatting>
  <conditionalFormatting sqref="G2:G78">
    <cfRule type="containsText" dxfId="4" priority="1" operator="containsText" text="DNI">
      <formula>NOT(ISERROR(SEARCH("DNI",G2)))</formula>
    </cfRule>
  </conditionalFormatting>
  <hyperlinks>
    <hyperlink ref="C8" r:id="rId1" display="https://www.digikey.in/en/products/detail/taiyo-yuden/EMK105ABJ474MV-F/7403761" xr:uid="{58FA8988-F592-4ED0-90D9-CD77455B6FA5}"/>
    <hyperlink ref="C54" r:id="rId2" display="https://www.digikey.in/en/products/detail/stackpole-electronics-inc/RMCF0402JT200K/1712409" xr:uid="{6C934CFE-6762-4F0C-AC1A-89271ACE11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386C-2445-4CD5-B8D0-A924F0287C01}">
  <dimension ref="A1:G14"/>
  <sheetViews>
    <sheetView zoomScale="115" zoomScaleNormal="115" workbookViewId="0">
      <selection activeCell="B2" sqref="B2:B12"/>
    </sheetView>
  </sheetViews>
  <sheetFormatPr defaultRowHeight="15.6" x14ac:dyDescent="0.3"/>
  <cols>
    <col min="1" max="1" width="20.09765625" customWidth="1"/>
  </cols>
  <sheetData>
    <row r="1" spans="1:7" x14ac:dyDescent="0.3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</row>
    <row r="2" spans="1:7" x14ac:dyDescent="0.3">
      <c r="A2" t="s">
        <v>355</v>
      </c>
      <c r="B2">
        <v>6068.15</v>
      </c>
      <c r="C2">
        <f>B2*1.125%</f>
        <v>68.266687499999989</v>
      </c>
      <c r="D2">
        <f>C2+B2</f>
        <v>6136.4166874999992</v>
      </c>
      <c r="E2">
        <f>D2*0%</f>
        <v>0</v>
      </c>
      <c r="F2">
        <f>E2*10%</f>
        <v>0</v>
      </c>
      <c r="G2">
        <f>D2*18%</f>
        <v>1104.5550037499997</v>
      </c>
    </row>
    <row r="3" spans="1:7" x14ac:dyDescent="0.3">
      <c r="A3" t="s">
        <v>363</v>
      </c>
      <c r="B3">
        <v>0</v>
      </c>
      <c r="C3">
        <f t="shared" ref="C3:C12" si="0">B3*1.125%</f>
        <v>0</v>
      </c>
      <c r="D3">
        <f t="shared" ref="D3:D12" si="1">C3+B3</f>
        <v>0</v>
      </c>
      <c r="E3">
        <f t="shared" ref="E3:F12" si="2">D3*10%</f>
        <v>0</v>
      </c>
      <c r="F3">
        <f t="shared" si="2"/>
        <v>0</v>
      </c>
      <c r="G3">
        <f t="shared" ref="G3:G12" si="3">D3*18%</f>
        <v>0</v>
      </c>
    </row>
    <row r="4" spans="1:7" x14ac:dyDescent="0.3">
      <c r="A4" t="s">
        <v>358</v>
      </c>
      <c r="B4">
        <v>157328</v>
      </c>
      <c r="C4">
        <f t="shared" si="0"/>
        <v>1769.9399999999998</v>
      </c>
      <c r="D4">
        <f t="shared" si="1"/>
        <v>159097.94</v>
      </c>
      <c r="E4">
        <f t="shared" si="2"/>
        <v>15909.794000000002</v>
      </c>
      <c r="F4">
        <f t="shared" si="2"/>
        <v>1590.9794000000002</v>
      </c>
      <c r="G4">
        <f t="shared" si="3"/>
        <v>28637.629199999999</v>
      </c>
    </row>
    <row r="5" spans="1:7" x14ac:dyDescent="0.3">
      <c r="A5" t="s">
        <v>365</v>
      </c>
      <c r="B5">
        <v>963.9</v>
      </c>
      <c r="C5">
        <f t="shared" si="0"/>
        <v>10.843874999999999</v>
      </c>
      <c r="D5">
        <f t="shared" si="1"/>
        <v>974.743875</v>
      </c>
      <c r="E5">
        <f>D5*0%</f>
        <v>0</v>
      </c>
      <c r="F5">
        <f t="shared" si="2"/>
        <v>0</v>
      </c>
      <c r="G5">
        <f t="shared" si="3"/>
        <v>175.45389749999998</v>
      </c>
    </row>
    <row r="6" spans="1:7" x14ac:dyDescent="0.3">
      <c r="A6" t="s">
        <v>356</v>
      </c>
      <c r="B6">
        <v>15339.1</v>
      </c>
      <c r="C6">
        <f t="shared" si="0"/>
        <v>172.564875</v>
      </c>
      <c r="D6">
        <f t="shared" si="1"/>
        <v>15511.664875</v>
      </c>
      <c r="E6">
        <f>D6*0%</f>
        <v>0</v>
      </c>
      <c r="F6">
        <f t="shared" si="2"/>
        <v>0</v>
      </c>
      <c r="G6">
        <f t="shared" si="3"/>
        <v>2792.0996774999999</v>
      </c>
    </row>
    <row r="7" spans="1:7" x14ac:dyDescent="0.3">
      <c r="A7" t="s">
        <v>357</v>
      </c>
      <c r="B7">
        <v>178.5</v>
      </c>
      <c r="C7">
        <f t="shared" si="0"/>
        <v>2.0081249999999997</v>
      </c>
      <c r="D7">
        <f t="shared" si="1"/>
        <v>180.50812500000001</v>
      </c>
      <c r="E7">
        <f>D7*7.5%</f>
        <v>13.538109374999999</v>
      </c>
      <c r="F7">
        <f t="shared" si="2"/>
        <v>1.3538109375</v>
      </c>
      <c r="G7">
        <f t="shared" si="3"/>
        <v>32.491462499999997</v>
      </c>
    </row>
    <row r="8" spans="1:7" x14ac:dyDescent="0.3">
      <c r="A8" t="s">
        <v>364</v>
      </c>
      <c r="B8">
        <v>82916.649999999994</v>
      </c>
      <c r="C8">
        <f t="shared" si="0"/>
        <v>932.81231249999985</v>
      </c>
      <c r="D8">
        <f t="shared" si="1"/>
        <v>83849.462312499993</v>
      </c>
      <c r="E8">
        <f>D8*0%</f>
        <v>0</v>
      </c>
      <c r="F8">
        <f t="shared" si="2"/>
        <v>0</v>
      </c>
      <c r="G8">
        <f t="shared" si="3"/>
        <v>15092.903216249999</v>
      </c>
    </row>
    <row r="9" spans="1:7" x14ac:dyDescent="0.3">
      <c r="A9" t="s">
        <v>359</v>
      </c>
      <c r="B9">
        <v>4209.8500000000004</v>
      </c>
      <c r="C9">
        <f t="shared" si="0"/>
        <v>47.360812500000002</v>
      </c>
      <c r="D9">
        <f t="shared" si="1"/>
        <v>4257.2108125000004</v>
      </c>
      <c r="E9">
        <f>D9*0%</f>
        <v>0</v>
      </c>
      <c r="F9">
        <f t="shared" si="2"/>
        <v>0</v>
      </c>
      <c r="G9">
        <f t="shared" si="3"/>
        <v>766.29794625</v>
      </c>
    </row>
    <row r="10" spans="1:7" x14ac:dyDescent="0.3">
      <c r="A10" t="s">
        <v>361</v>
      </c>
      <c r="B10">
        <v>3094.68</v>
      </c>
      <c r="C10">
        <f t="shared" si="0"/>
        <v>34.815149999999996</v>
      </c>
      <c r="D10">
        <f t="shared" si="1"/>
        <v>3129.4951499999997</v>
      </c>
      <c r="E10">
        <f t="shared" si="2"/>
        <v>312.94951500000002</v>
      </c>
      <c r="F10">
        <f t="shared" si="2"/>
        <v>31.294951500000003</v>
      </c>
      <c r="G10">
        <f t="shared" si="3"/>
        <v>563.30912699999988</v>
      </c>
    </row>
    <row r="11" spans="1:7" x14ac:dyDescent="0.3">
      <c r="A11" t="s">
        <v>362</v>
      </c>
      <c r="B11">
        <v>8013.375</v>
      </c>
      <c r="C11">
        <f t="shared" si="0"/>
        <v>90.150468750000002</v>
      </c>
      <c r="D11">
        <f t="shared" si="1"/>
        <v>8103.5254687500001</v>
      </c>
      <c r="E11">
        <f t="shared" si="2"/>
        <v>810.35254687500003</v>
      </c>
      <c r="F11">
        <f t="shared" si="2"/>
        <v>81.035254687500014</v>
      </c>
      <c r="G11">
        <f t="shared" si="3"/>
        <v>1458.634584375</v>
      </c>
    </row>
    <row r="12" spans="1:7" x14ac:dyDescent="0.3">
      <c r="A12" t="s">
        <v>360</v>
      </c>
      <c r="B12">
        <v>2327.3000000000002</v>
      </c>
      <c r="C12">
        <f t="shared" si="0"/>
        <v>26.182125000000003</v>
      </c>
      <c r="D12">
        <f t="shared" si="1"/>
        <v>2353.482125</v>
      </c>
      <c r="E12">
        <f>D12*0%</f>
        <v>0</v>
      </c>
      <c r="F12">
        <f t="shared" si="2"/>
        <v>0</v>
      </c>
      <c r="G12">
        <f t="shared" si="3"/>
        <v>423.62678249999999</v>
      </c>
    </row>
    <row r="13" spans="1:7" x14ac:dyDescent="0.3">
      <c r="E13">
        <f>SUM(E2:E12)</f>
        <v>17046.634171250003</v>
      </c>
      <c r="F13">
        <f>SUM(F2:F12)</f>
        <v>1704.6634171250003</v>
      </c>
      <c r="G13">
        <f>SUM(G2:G12)</f>
        <v>51047.000897625003</v>
      </c>
    </row>
    <row r="14" spans="1:7" x14ac:dyDescent="0.3">
      <c r="F14">
        <f>E13+F13</f>
        <v>18751.297588375004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tabSelected="1" zoomScale="85" zoomScaleNormal="85" workbookViewId="0">
      <selection activeCell="G1" sqref="G1:J99"/>
    </sheetView>
  </sheetViews>
  <sheetFormatPr defaultColWidth="65.59765625" defaultRowHeight="15.6" x14ac:dyDescent="0.3"/>
  <cols>
    <col min="1" max="1" width="31.59765625" style="6" bestFit="1" customWidth="1"/>
    <col min="2" max="2" width="24.5" style="5" customWidth="1"/>
    <col min="3" max="3" width="10.59765625" customWidth="1"/>
    <col min="4" max="4" width="7.59765625" style="62" customWidth="1"/>
    <col min="5" max="5" width="53.69921875" style="6" customWidth="1"/>
    <col min="6" max="6" width="13.19921875" style="6" customWidth="1"/>
    <col min="7" max="7" width="13.3984375" style="6" customWidth="1"/>
    <col min="8" max="8" width="18.69921875" style="6" bestFit="1" customWidth="1"/>
    <col min="9" max="9" width="13.69921875" style="62" bestFit="1" customWidth="1"/>
    <col min="10" max="10" width="16" customWidth="1"/>
  </cols>
  <sheetData>
    <row r="1" spans="1:10" ht="28.8" x14ac:dyDescent="0.3">
      <c r="A1" s="69" t="s">
        <v>0</v>
      </c>
      <c r="B1" s="69" t="s">
        <v>1</v>
      </c>
      <c r="C1" s="69" t="s">
        <v>2</v>
      </c>
      <c r="D1" s="3" t="s">
        <v>3</v>
      </c>
      <c r="E1" s="69" t="s">
        <v>4</v>
      </c>
      <c r="F1" s="69" t="s">
        <v>129</v>
      </c>
      <c r="G1" s="3"/>
      <c r="H1" s="69"/>
      <c r="I1" s="3"/>
      <c r="J1" s="69"/>
    </row>
    <row r="2" spans="1:10" ht="62.4" x14ac:dyDescent="0.3">
      <c r="A2" s="4" t="s">
        <v>255</v>
      </c>
      <c r="B2" s="4" t="s">
        <v>291</v>
      </c>
      <c r="C2" s="4" t="s">
        <v>166</v>
      </c>
      <c r="D2" s="4">
        <v>40</v>
      </c>
      <c r="E2" s="75" t="s">
        <v>183</v>
      </c>
      <c r="F2" s="75"/>
      <c r="G2" s="4"/>
      <c r="H2" s="4"/>
      <c r="I2" s="4"/>
      <c r="J2" s="4"/>
    </row>
    <row r="3" spans="1:10" x14ac:dyDescent="0.3">
      <c r="A3" s="4" t="s">
        <v>256</v>
      </c>
      <c r="B3" s="4" t="s">
        <v>292</v>
      </c>
      <c r="C3" s="4" t="s">
        <v>166</v>
      </c>
      <c r="D3" s="4">
        <v>2</v>
      </c>
      <c r="E3" s="75" t="s">
        <v>184</v>
      </c>
      <c r="F3" s="75"/>
      <c r="G3" s="4"/>
      <c r="H3" s="4"/>
      <c r="I3" s="4"/>
      <c r="J3" s="4"/>
    </row>
    <row r="4" spans="1:10" x14ac:dyDescent="0.3">
      <c r="A4" s="4" t="s">
        <v>130</v>
      </c>
      <c r="B4" s="4" t="s">
        <v>293</v>
      </c>
      <c r="C4" s="4" t="s">
        <v>167</v>
      </c>
      <c r="D4" s="4">
        <v>6</v>
      </c>
      <c r="E4" s="75" t="s">
        <v>185</v>
      </c>
      <c r="F4" s="75"/>
      <c r="G4" s="4"/>
      <c r="H4" s="4"/>
      <c r="I4" s="4"/>
      <c r="J4" s="4"/>
    </row>
    <row r="5" spans="1:10" x14ac:dyDescent="0.3">
      <c r="A5" s="4" t="s">
        <v>257</v>
      </c>
      <c r="B5" s="4" t="s">
        <v>294</v>
      </c>
      <c r="C5" s="4" t="s">
        <v>166</v>
      </c>
      <c r="D5" s="4">
        <v>2</v>
      </c>
      <c r="E5" s="75" t="s">
        <v>186</v>
      </c>
      <c r="F5" s="75"/>
      <c r="G5" s="4"/>
      <c r="H5" s="4"/>
      <c r="I5" s="4"/>
      <c r="J5" s="4"/>
    </row>
    <row r="6" spans="1:10" x14ac:dyDescent="0.3">
      <c r="A6" s="4" t="s">
        <v>258</v>
      </c>
      <c r="B6" s="4" t="s">
        <v>295</v>
      </c>
      <c r="C6" s="4" t="s">
        <v>167</v>
      </c>
      <c r="D6" s="4">
        <v>3</v>
      </c>
      <c r="E6" s="75" t="s">
        <v>187</v>
      </c>
      <c r="F6" s="75"/>
      <c r="G6" s="4"/>
      <c r="H6" s="4"/>
      <c r="I6" s="4"/>
      <c r="J6" s="4"/>
    </row>
    <row r="7" spans="1:10" x14ac:dyDescent="0.3">
      <c r="A7" s="72" t="s">
        <v>137</v>
      </c>
      <c r="B7" s="4" t="s">
        <v>296</v>
      </c>
      <c r="C7" s="4" t="s">
        <v>168</v>
      </c>
      <c r="D7" s="4">
        <v>5</v>
      </c>
      <c r="E7" s="75" t="s">
        <v>188</v>
      </c>
      <c r="F7" s="75"/>
      <c r="G7" s="4"/>
      <c r="H7" s="4"/>
      <c r="I7" s="4"/>
      <c r="J7" s="4"/>
    </row>
    <row r="8" spans="1:10" x14ac:dyDescent="0.3">
      <c r="A8" s="72" t="s">
        <v>259</v>
      </c>
      <c r="B8" s="4" t="s">
        <v>136</v>
      </c>
      <c r="C8" s="4" t="s">
        <v>168</v>
      </c>
      <c r="D8" s="4">
        <v>8</v>
      </c>
      <c r="E8" s="75" t="s">
        <v>189</v>
      </c>
      <c r="F8" s="75"/>
      <c r="G8" s="4"/>
      <c r="H8" s="4"/>
      <c r="I8" s="4"/>
      <c r="J8" s="4"/>
    </row>
    <row r="9" spans="1:10" x14ac:dyDescent="0.3">
      <c r="A9" s="72" t="s">
        <v>135</v>
      </c>
      <c r="B9" s="4" t="s">
        <v>139</v>
      </c>
      <c r="C9" s="4" t="s">
        <v>168</v>
      </c>
      <c r="D9" s="4">
        <v>8</v>
      </c>
      <c r="E9" s="75" t="s">
        <v>190</v>
      </c>
      <c r="F9" s="75"/>
      <c r="G9" s="4"/>
      <c r="H9" s="4"/>
      <c r="I9" s="4"/>
      <c r="J9" s="4"/>
    </row>
    <row r="10" spans="1:10" x14ac:dyDescent="0.3">
      <c r="A10" s="72" t="s">
        <v>260</v>
      </c>
      <c r="B10" s="4" t="s">
        <v>138</v>
      </c>
      <c r="C10" s="4" t="s">
        <v>168</v>
      </c>
      <c r="D10" s="4">
        <v>10</v>
      </c>
      <c r="E10" s="75" t="s">
        <v>191</v>
      </c>
      <c r="F10" s="75"/>
      <c r="G10" s="4"/>
      <c r="H10" s="4"/>
      <c r="I10" s="4"/>
      <c r="J10" s="4"/>
    </row>
    <row r="11" spans="1:10" x14ac:dyDescent="0.3">
      <c r="A11" s="4" t="s">
        <v>255</v>
      </c>
      <c r="B11" s="4" t="s">
        <v>291</v>
      </c>
      <c r="C11" s="4" t="s">
        <v>168</v>
      </c>
      <c r="D11" s="4">
        <v>8</v>
      </c>
      <c r="E11" s="75" t="s">
        <v>192</v>
      </c>
      <c r="F11" s="75"/>
      <c r="G11" s="4"/>
      <c r="H11" s="4"/>
      <c r="I11" s="4"/>
      <c r="J11" s="4"/>
    </row>
    <row r="12" spans="1:10" x14ac:dyDescent="0.3">
      <c r="A12" s="4" t="s">
        <v>261</v>
      </c>
      <c r="B12" s="4" t="s">
        <v>297</v>
      </c>
      <c r="C12" s="4" t="s">
        <v>168</v>
      </c>
      <c r="D12" s="4">
        <v>4</v>
      </c>
      <c r="E12" s="75" t="s">
        <v>193</v>
      </c>
      <c r="F12" s="75"/>
      <c r="G12" s="4"/>
      <c r="H12" s="4"/>
      <c r="I12" s="4"/>
      <c r="J12" s="4"/>
    </row>
    <row r="13" spans="1:10" x14ac:dyDescent="0.3">
      <c r="A13" s="72" t="s">
        <v>262</v>
      </c>
      <c r="B13" s="4" t="s">
        <v>140</v>
      </c>
      <c r="C13" s="4" t="s">
        <v>168</v>
      </c>
      <c r="D13" s="4">
        <v>5</v>
      </c>
      <c r="E13" s="75" t="s">
        <v>194</v>
      </c>
      <c r="F13" s="75"/>
      <c r="G13" s="4"/>
      <c r="H13" s="4"/>
      <c r="I13" s="4"/>
      <c r="J13" s="4"/>
    </row>
    <row r="14" spans="1:10" x14ac:dyDescent="0.3">
      <c r="A14" s="72" t="s">
        <v>263</v>
      </c>
      <c r="B14" s="4" t="s">
        <v>298</v>
      </c>
      <c r="C14" s="4" t="s">
        <v>169</v>
      </c>
      <c r="D14" s="4">
        <v>8</v>
      </c>
      <c r="E14" s="75" t="s">
        <v>195</v>
      </c>
      <c r="F14" s="75"/>
      <c r="G14" s="4"/>
      <c r="H14" s="4"/>
      <c r="I14" s="4"/>
      <c r="J14" s="4"/>
    </row>
    <row r="15" spans="1:10" ht="31.2" x14ac:dyDescent="0.3">
      <c r="A15" s="4" t="s">
        <v>264</v>
      </c>
      <c r="B15" s="4" t="s">
        <v>299</v>
      </c>
      <c r="C15" s="4" t="s">
        <v>169</v>
      </c>
      <c r="D15" s="4">
        <v>26</v>
      </c>
      <c r="E15" s="75" t="s">
        <v>196</v>
      </c>
      <c r="F15" s="75"/>
      <c r="G15" s="4"/>
      <c r="H15" s="4"/>
      <c r="I15" s="4"/>
      <c r="J15" s="4"/>
    </row>
    <row r="16" spans="1:10" x14ac:dyDescent="0.3">
      <c r="A16" s="72" t="s">
        <v>265</v>
      </c>
      <c r="B16" s="4" t="s">
        <v>141</v>
      </c>
      <c r="C16" s="4" t="s">
        <v>170</v>
      </c>
      <c r="D16" s="4">
        <v>1</v>
      </c>
      <c r="E16" s="75" t="s">
        <v>132</v>
      </c>
      <c r="F16" s="75"/>
      <c r="G16" s="4"/>
      <c r="H16" s="4"/>
      <c r="I16" s="4"/>
      <c r="J16" s="4"/>
    </row>
    <row r="17" spans="1:10" x14ac:dyDescent="0.3">
      <c r="A17" s="4" t="s">
        <v>266</v>
      </c>
      <c r="B17" s="4" t="s">
        <v>300</v>
      </c>
      <c r="C17" s="4" t="s">
        <v>301</v>
      </c>
      <c r="D17" s="4">
        <v>2</v>
      </c>
      <c r="E17" s="75" t="s">
        <v>197</v>
      </c>
      <c r="F17" s="75"/>
      <c r="G17" s="4"/>
      <c r="H17" s="4"/>
      <c r="I17" s="4"/>
      <c r="J17" s="4"/>
    </row>
    <row r="18" spans="1:10" ht="78" x14ac:dyDescent="0.3">
      <c r="A18" s="4" t="s">
        <v>267</v>
      </c>
      <c r="B18" s="4" t="s">
        <v>302</v>
      </c>
      <c r="C18" s="4" t="s">
        <v>303</v>
      </c>
      <c r="D18" s="4">
        <v>1</v>
      </c>
      <c r="E18" s="75" t="s">
        <v>198</v>
      </c>
      <c r="F18" s="75" t="s">
        <v>342</v>
      </c>
      <c r="G18" s="4"/>
      <c r="H18" s="4"/>
      <c r="I18" s="4"/>
      <c r="J18" s="4"/>
    </row>
    <row r="19" spans="1:10" ht="78" x14ac:dyDescent="0.3">
      <c r="A19" s="4" t="s">
        <v>267</v>
      </c>
      <c r="B19" s="4" t="s">
        <v>302</v>
      </c>
      <c r="C19" s="4" t="s">
        <v>303</v>
      </c>
      <c r="D19" s="4">
        <v>1</v>
      </c>
      <c r="E19" s="75" t="s">
        <v>198</v>
      </c>
      <c r="F19" s="75" t="s">
        <v>343</v>
      </c>
      <c r="G19" s="4"/>
      <c r="H19" s="4"/>
      <c r="I19" s="4"/>
      <c r="J19" s="4"/>
    </row>
    <row r="20" spans="1:10" x14ac:dyDescent="0.3">
      <c r="A20" s="72" t="s">
        <v>268</v>
      </c>
      <c r="B20" s="4" t="s">
        <v>160</v>
      </c>
      <c r="C20" s="4" t="s">
        <v>177</v>
      </c>
      <c r="D20" s="4">
        <v>1</v>
      </c>
      <c r="E20" s="75" t="s">
        <v>199</v>
      </c>
      <c r="F20" s="75"/>
      <c r="G20" s="4"/>
      <c r="H20" s="4"/>
      <c r="I20" s="4"/>
      <c r="J20" s="4"/>
    </row>
    <row r="21" spans="1:10" x14ac:dyDescent="0.3">
      <c r="A21" s="72" t="s">
        <v>269</v>
      </c>
      <c r="B21" s="4" t="s">
        <v>304</v>
      </c>
      <c r="C21" s="4" t="s">
        <v>172</v>
      </c>
      <c r="D21" s="4">
        <v>3</v>
      </c>
      <c r="E21" s="75" t="s">
        <v>200</v>
      </c>
      <c r="F21" s="75" t="s">
        <v>344</v>
      </c>
      <c r="G21" s="4"/>
      <c r="H21" s="4"/>
      <c r="I21" s="4"/>
      <c r="J21" s="4"/>
    </row>
    <row r="22" spans="1:10" x14ac:dyDescent="0.3">
      <c r="A22" s="4" t="s">
        <v>270</v>
      </c>
      <c r="B22" s="4" t="s">
        <v>305</v>
      </c>
      <c r="C22" s="4" t="s">
        <v>306</v>
      </c>
      <c r="D22" s="4">
        <v>6</v>
      </c>
      <c r="E22" s="75" t="s">
        <v>201</v>
      </c>
      <c r="F22" s="75"/>
      <c r="G22" s="4"/>
      <c r="H22" s="4"/>
      <c r="I22" s="4"/>
      <c r="J22" s="4"/>
    </row>
    <row r="23" spans="1:10" x14ac:dyDescent="0.3">
      <c r="A23" s="4" t="s">
        <v>270</v>
      </c>
      <c r="B23" s="4" t="s">
        <v>305</v>
      </c>
      <c r="C23" s="4" t="s">
        <v>307</v>
      </c>
      <c r="D23" s="4">
        <v>1</v>
      </c>
      <c r="E23" s="75" t="s">
        <v>202</v>
      </c>
      <c r="F23" s="75" t="s">
        <v>344</v>
      </c>
      <c r="G23" s="4"/>
      <c r="H23" s="4"/>
      <c r="I23" s="4"/>
      <c r="J23" s="4"/>
    </row>
    <row r="24" spans="1:10" ht="62.4" x14ac:dyDescent="0.3">
      <c r="A24" s="4" t="s">
        <v>270</v>
      </c>
      <c r="B24" s="4" t="s">
        <v>305</v>
      </c>
      <c r="C24" s="4" t="s">
        <v>308</v>
      </c>
      <c r="D24" s="4">
        <v>6</v>
      </c>
      <c r="E24" s="75" t="s">
        <v>203</v>
      </c>
      <c r="F24" s="75" t="s">
        <v>345</v>
      </c>
      <c r="G24" s="4"/>
      <c r="H24" s="4"/>
      <c r="I24" s="4"/>
      <c r="J24" s="4"/>
    </row>
    <row r="25" spans="1:10" x14ac:dyDescent="0.3">
      <c r="A25" s="72" t="s">
        <v>269</v>
      </c>
      <c r="B25" s="4" t="s">
        <v>304</v>
      </c>
      <c r="C25" s="4" t="s">
        <v>172</v>
      </c>
      <c r="D25" s="4">
        <v>1</v>
      </c>
      <c r="E25" s="75" t="s">
        <v>204</v>
      </c>
      <c r="F25" s="75" t="s">
        <v>346</v>
      </c>
      <c r="G25" s="4"/>
      <c r="H25" s="4"/>
      <c r="I25" s="4"/>
      <c r="J25" s="4"/>
    </row>
    <row r="26" spans="1:10" x14ac:dyDescent="0.3">
      <c r="A26" s="72" t="s">
        <v>271</v>
      </c>
      <c r="B26" s="4" t="s">
        <v>145</v>
      </c>
      <c r="C26" s="4" t="s">
        <v>173</v>
      </c>
      <c r="D26" s="4">
        <v>2</v>
      </c>
      <c r="E26" s="75" t="s">
        <v>205</v>
      </c>
      <c r="F26" s="75"/>
      <c r="G26" s="4"/>
      <c r="H26" s="4"/>
      <c r="I26" s="4"/>
      <c r="J26" s="4"/>
    </row>
    <row r="27" spans="1:10" x14ac:dyDescent="0.3">
      <c r="A27" s="4" t="s">
        <v>272</v>
      </c>
      <c r="B27" s="4" t="s">
        <v>309</v>
      </c>
      <c r="C27" s="4" t="s">
        <v>310</v>
      </c>
      <c r="D27" s="4">
        <v>10</v>
      </c>
      <c r="E27" s="75" t="s">
        <v>206</v>
      </c>
      <c r="F27" s="75"/>
      <c r="G27" s="4"/>
      <c r="H27" s="4"/>
      <c r="I27" s="4"/>
      <c r="J27" s="4"/>
    </row>
    <row r="28" spans="1:10" x14ac:dyDescent="0.3">
      <c r="A28" s="72" t="s">
        <v>269</v>
      </c>
      <c r="B28" s="4" t="s">
        <v>304</v>
      </c>
      <c r="C28" s="4" t="s">
        <v>311</v>
      </c>
      <c r="D28" s="4">
        <v>2</v>
      </c>
      <c r="E28" s="75" t="s">
        <v>207</v>
      </c>
      <c r="F28" s="75" t="s">
        <v>344</v>
      </c>
      <c r="G28" s="4"/>
      <c r="H28" s="4"/>
      <c r="I28" s="4"/>
      <c r="J28" s="4"/>
    </row>
    <row r="29" spans="1:10" x14ac:dyDescent="0.3">
      <c r="A29" s="4" t="s">
        <v>142</v>
      </c>
      <c r="B29" s="4" t="s">
        <v>312</v>
      </c>
      <c r="C29" s="4" t="s">
        <v>172</v>
      </c>
      <c r="D29" s="4">
        <v>1</v>
      </c>
      <c r="E29" s="75" t="s">
        <v>208</v>
      </c>
      <c r="F29" s="75" t="s">
        <v>344</v>
      </c>
      <c r="G29" s="4"/>
      <c r="H29" s="4"/>
      <c r="I29" s="4"/>
      <c r="J29" s="4"/>
    </row>
    <row r="30" spans="1:10" ht="46.8" x14ac:dyDescent="0.3">
      <c r="A30" s="4" t="s">
        <v>273</v>
      </c>
      <c r="B30" s="4" t="s">
        <v>313</v>
      </c>
      <c r="C30" s="4" t="s">
        <v>314</v>
      </c>
      <c r="D30" s="4">
        <v>1</v>
      </c>
      <c r="E30" s="75" t="s">
        <v>209</v>
      </c>
      <c r="F30" s="75" t="s">
        <v>347</v>
      </c>
      <c r="G30" s="4"/>
      <c r="H30" s="4"/>
      <c r="I30" s="4"/>
      <c r="J30" s="4"/>
    </row>
    <row r="31" spans="1:10" ht="46.8" x14ac:dyDescent="0.3">
      <c r="A31" s="72" t="s">
        <v>269</v>
      </c>
      <c r="B31" s="4" t="s">
        <v>304</v>
      </c>
      <c r="C31" s="4" t="s">
        <v>171</v>
      </c>
      <c r="D31" s="4">
        <v>17</v>
      </c>
      <c r="E31" s="75" t="s">
        <v>210</v>
      </c>
      <c r="F31" s="75" t="s">
        <v>348</v>
      </c>
      <c r="G31" s="4"/>
      <c r="H31" s="4"/>
      <c r="I31" s="4"/>
      <c r="J31" s="4"/>
    </row>
    <row r="32" spans="1:10" x14ac:dyDescent="0.3">
      <c r="A32" s="4" t="s">
        <v>270</v>
      </c>
      <c r="B32" s="4" t="s">
        <v>305</v>
      </c>
      <c r="C32" s="4" t="s">
        <v>307</v>
      </c>
      <c r="D32" s="4">
        <v>1</v>
      </c>
      <c r="E32" s="75" t="s">
        <v>211</v>
      </c>
      <c r="F32" s="75" t="s">
        <v>346</v>
      </c>
      <c r="G32" s="4"/>
      <c r="H32" s="4"/>
      <c r="I32" s="4"/>
      <c r="J32" s="4"/>
    </row>
    <row r="33" spans="1:10" ht="46.8" x14ac:dyDescent="0.3">
      <c r="A33" s="4" t="s">
        <v>270</v>
      </c>
      <c r="B33" s="4" t="s">
        <v>305</v>
      </c>
      <c r="C33" s="4" t="s">
        <v>315</v>
      </c>
      <c r="D33" s="4">
        <v>2</v>
      </c>
      <c r="E33" s="75" t="s">
        <v>212</v>
      </c>
      <c r="F33" s="75" t="s">
        <v>349</v>
      </c>
      <c r="G33" s="4"/>
      <c r="H33" s="4"/>
      <c r="I33" s="4"/>
      <c r="J33" s="4"/>
    </row>
    <row r="34" spans="1:10" ht="46.8" x14ac:dyDescent="0.3">
      <c r="A34" s="4" t="s">
        <v>270</v>
      </c>
      <c r="B34" s="4" t="s">
        <v>305</v>
      </c>
      <c r="C34" s="4" t="s">
        <v>316</v>
      </c>
      <c r="D34" s="4">
        <v>2</v>
      </c>
      <c r="E34" s="75" t="s">
        <v>213</v>
      </c>
      <c r="F34" s="75" t="s">
        <v>349</v>
      </c>
      <c r="G34" s="4"/>
      <c r="H34" s="4"/>
      <c r="I34" s="4"/>
      <c r="J34" s="4"/>
    </row>
    <row r="35" spans="1:10" x14ac:dyDescent="0.3">
      <c r="A35" s="72" t="s">
        <v>274</v>
      </c>
      <c r="B35" s="4" t="s">
        <v>317</v>
      </c>
      <c r="C35" s="4" t="s">
        <v>174</v>
      </c>
      <c r="D35" s="4">
        <v>6</v>
      </c>
      <c r="E35" s="75" t="s">
        <v>214</v>
      </c>
      <c r="F35" s="75"/>
      <c r="G35" s="4"/>
      <c r="H35" s="4"/>
      <c r="I35" s="4"/>
      <c r="J35" s="4"/>
    </row>
    <row r="36" spans="1:10" ht="46.8" x14ac:dyDescent="0.3">
      <c r="A36" s="4" t="s">
        <v>275</v>
      </c>
      <c r="B36" s="4" t="s">
        <v>318</v>
      </c>
      <c r="C36" s="4" t="s">
        <v>175</v>
      </c>
      <c r="D36" s="4">
        <v>30</v>
      </c>
      <c r="E36" s="75" t="s">
        <v>215</v>
      </c>
      <c r="F36" s="75"/>
      <c r="G36" s="4"/>
      <c r="H36" s="4"/>
      <c r="I36" s="4"/>
      <c r="J36" s="4"/>
    </row>
    <row r="37" spans="1:10" ht="62.4" x14ac:dyDescent="0.3">
      <c r="A37" s="72" t="s">
        <v>269</v>
      </c>
      <c r="B37" s="4" t="s">
        <v>304</v>
      </c>
      <c r="C37" s="4" t="s">
        <v>175</v>
      </c>
      <c r="D37" s="4">
        <v>37</v>
      </c>
      <c r="E37" s="75" t="s">
        <v>216</v>
      </c>
      <c r="F37" s="75"/>
      <c r="G37" s="4"/>
      <c r="H37" s="4"/>
      <c r="I37" s="4"/>
      <c r="J37" s="4"/>
    </row>
    <row r="38" spans="1:10" x14ac:dyDescent="0.3">
      <c r="A38" s="4" t="s">
        <v>148</v>
      </c>
      <c r="B38" s="4" t="s">
        <v>149</v>
      </c>
      <c r="C38" s="4" t="s">
        <v>175</v>
      </c>
      <c r="D38" s="4">
        <v>8</v>
      </c>
      <c r="E38" s="75" t="s">
        <v>217</v>
      </c>
      <c r="F38" s="75"/>
      <c r="G38" s="4"/>
      <c r="H38" s="4"/>
      <c r="I38" s="4"/>
      <c r="J38" s="4"/>
    </row>
    <row r="39" spans="1:10" ht="31.2" x14ac:dyDescent="0.3">
      <c r="A39" s="4" t="s">
        <v>150</v>
      </c>
      <c r="B39" s="4" t="s">
        <v>151</v>
      </c>
      <c r="C39" s="4" t="s">
        <v>175</v>
      </c>
      <c r="D39" s="4">
        <v>28</v>
      </c>
      <c r="E39" s="75" t="s">
        <v>218</v>
      </c>
      <c r="F39" s="75"/>
      <c r="G39" s="4"/>
      <c r="H39" s="4"/>
      <c r="I39" s="4"/>
      <c r="J39" s="4"/>
    </row>
    <row r="40" spans="1:10" ht="46.8" x14ac:dyDescent="0.3">
      <c r="A40" s="4" t="s">
        <v>276</v>
      </c>
      <c r="B40" s="4" t="s">
        <v>319</v>
      </c>
      <c r="C40" s="4" t="s">
        <v>175</v>
      </c>
      <c r="D40" s="4">
        <v>26</v>
      </c>
      <c r="E40" s="75" t="s">
        <v>219</v>
      </c>
      <c r="F40" s="75"/>
      <c r="G40" s="4"/>
      <c r="H40" s="4"/>
      <c r="I40" s="4"/>
      <c r="J40" s="4"/>
    </row>
    <row r="41" spans="1:10" x14ac:dyDescent="0.3">
      <c r="A41" s="4" t="s">
        <v>156</v>
      </c>
      <c r="B41" s="4" t="s">
        <v>157</v>
      </c>
      <c r="C41" s="4" t="s">
        <v>175</v>
      </c>
      <c r="D41" s="4">
        <v>9</v>
      </c>
      <c r="E41" s="75" t="s">
        <v>220</v>
      </c>
      <c r="F41" s="75"/>
      <c r="G41" s="4"/>
      <c r="H41" s="4"/>
      <c r="I41" s="4"/>
      <c r="J41" s="4"/>
    </row>
    <row r="42" spans="1:10" ht="62.4" x14ac:dyDescent="0.3">
      <c r="A42" s="4" t="s">
        <v>142</v>
      </c>
      <c r="B42" s="4" t="s">
        <v>312</v>
      </c>
      <c r="C42" s="4" t="s">
        <v>175</v>
      </c>
      <c r="D42" s="4">
        <v>37</v>
      </c>
      <c r="E42" s="75" t="s">
        <v>221</v>
      </c>
      <c r="F42" s="75"/>
      <c r="G42" s="4"/>
      <c r="H42" s="4"/>
      <c r="I42" s="4"/>
      <c r="J42" s="4"/>
    </row>
    <row r="43" spans="1:10" x14ac:dyDescent="0.3">
      <c r="A43" s="4" t="s">
        <v>152</v>
      </c>
      <c r="B43" s="4" t="s">
        <v>153</v>
      </c>
      <c r="C43" s="4" t="s">
        <v>320</v>
      </c>
      <c r="D43" s="4">
        <v>3</v>
      </c>
      <c r="E43" s="75" t="s">
        <v>222</v>
      </c>
      <c r="F43" s="75"/>
      <c r="G43" s="4"/>
      <c r="H43" s="4"/>
      <c r="I43" s="4"/>
      <c r="J43" s="4"/>
    </row>
    <row r="44" spans="1:10" x14ac:dyDescent="0.3">
      <c r="A44" s="72" t="s">
        <v>269</v>
      </c>
      <c r="B44" s="4" t="s">
        <v>304</v>
      </c>
      <c r="C44" s="4" t="s">
        <v>320</v>
      </c>
      <c r="D44" s="4">
        <v>2</v>
      </c>
      <c r="E44" s="75" t="s">
        <v>223</v>
      </c>
      <c r="F44" s="75"/>
      <c r="G44" s="4"/>
      <c r="H44" s="4"/>
      <c r="I44" s="4"/>
      <c r="J44" s="4"/>
    </row>
    <row r="45" spans="1:10" x14ac:dyDescent="0.3">
      <c r="A45" s="4" t="s">
        <v>158</v>
      </c>
      <c r="B45" s="4" t="s">
        <v>159</v>
      </c>
      <c r="C45" s="4" t="s">
        <v>175</v>
      </c>
      <c r="D45" s="4">
        <v>6</v>
      </c>
      <c r="E45" s="75" t="s">
        <v>224</v>
      </c>
      <c r="F45" s="75"/>
      <c r="G45" s="4"/>
      <c r="H45" s="4"/>
      <c r="I45" s="4"/>
      <c r="J45" s="4"/>
    </row>
    <row r="46" spans="1:10" x14ac:dyDescent="0.3">
      <c r="A46" s="4" t="s">
        <v>269</v>
      </c>
      <c r="B46" s="4" t="s">
        <v>321</v>
      </c>
      <c r="C46" s="4" t="s">
        <v>175</v>
      </c>
      <c r="D46" s="4">
        <v>5</v>
      </c>
      <c r="E46" s="75" t="s">
        <v>225</v>
      </c>
      <c r="F46" s="75"/>
      <c r="G46" s="4"/>
      <c r="H46" s="4"/>
      <c r="I46" s="4"/>
      <c r="J46" s="4"/>
    </row>
    <row r="47" spans="1:10" x14ac:dyDescent="0.3">
      <c r="A47" s="4" t="s">
        <v>154</v>
      </c>
      <c r="B47" s="4" t="s">
        <v>155</v>
      </c>
      <c r="C47" s="4" t="s">
        <v>175</v>
      </c>
      <c r="D47" s="4">
        <v>2</v>
      </c>
      <c r="E47" s="75" t="s">
        <v>226</v>
      </c>
      <c r="F47" s="75"/>
      <c r="G47" s="4"/>
      <c r="H47" s="4"/>
      <c r="I47" s="4"/>
      <c r="J47" s="4"/>
    </row>
    <row r="48" spans="1:10" x14ac:dyDescent="0.3">
      <c r="A48" s="4" t="s">
        <v>143</v>
      </c>
      <c r="B48" s="4" t="s">
        <v>144</v>
      </c>
      <c r="C48" s="4" t="s">
        <v>176</v>
      </c>
      <c r="D48" s="4">
        <v>2</v>
      </c>
      <c r="E48" s="75" t="s">
        <v>227</v>
      </c>
      <c r="F48" s="75"/>
      <c r="G48" s="4"/>
      <c r="H48" s="4"/>
      <c r="I48" s="4"/>
      <c r="J48" s="4"/>
    </row>
    <row r="49" spans="1:10" x14ac:dyDescent="0.3">
      <c r="A49" s="4" t="s">
        <v>148</v>
      </c>
      <c r="B49" s="4" t="s">
        <v>149</v>
      </c>
      <c r="C49" s="4" t="s">
        <v>322</v>
      </c>
      <c r="D49" s="4">
        <v>1</v>
      </c>
      <c r="E49" s="75" t="s">
        <v>228</v>
      </c>
      <c r="F49" s="75"/>
      <c r="G49" s="4"/>
      <c r="H49" s="4"/>
      <c r="I49" s="4"/>
      <c r="J49" s="4"/>
    </row>
    <row r="50" spans="1:10" ht="62.4" x14ac:dyDescent="0.3">
      <c r="A50" s="4" t="s">
        <v>156</v>
      </c>
      <c r="B50" s="4" t="s">
        <v>157</v>
      </c>
      <c r="C50" s="4" t="s">
        <v>175</v>
      </c>
      <c r="D50" s="4">
        <v>1</v>
      </c>
      <c r="E50" s="75" t="s">
        <v>229</v>
      </c>
      <c r="F50" s="75" t="s">
        <v>350</v>
      </c>
      <c r="G50" s="4"/>
      <c r="H50" s="4"/>
      <c r="I50" s="4"/>
      <c r="J50" s="4"/>
    </row>
    <row r="51" spans="1:10" ht="31.2" x14ac:dyDescent="0.3">
      <c r="A51" s="4" t="s">
        <v>277</v>
      </c>
      <c r="B51" s="4" t="s">
        <v>323</v>
      </c>
      <c r="C51" s="4" t="s">
        <v>322</v>
      </c>
      <c r="D51" s="4">
        <v>12</v>
      </c>
      <c r="E51" s="75" t="s">
        <v>230</v>
      </c>
      <c r="F51" s="75"/>
      <c r="G51" s="4"/>
      <c r="H51" s="4"/>
      <c r="I51" s="4"/>
      <c r="J51" s="4"/>
    </row>
    <row r="52" spans="1:10" x14ac:dyDescent="0.3">
      <c r="A52" s="4" t="s">
        <v>278</v>
      </c>
      <c r="B52" s="4" t="s">
        <v>324</v>
      </c>
      <c r="C52" s="4" t="s">
        <v>175</v>
      </c>
      <c r="D52" s="4">
        <v>3</v>
      </c>
      <c r="E52" s="75" t="s">
        <v>231</v>
      </c>
      <c r="F52" s="75"/>
      <c r="G52" s="4"/>
      <c r="H52" s="4"/>
      <c r="I52" s="4"/>
      <c r="J52" s="4"/>
    </row>
    <row r="53" spans="1:10" x14ac:dyDescent="0.3">
      <c r="A53" s="4" t="s">
        <v>146</v>
      </c>
      <c r="B53" s="4" t="s">
        <v>147</v>
      </c>
      <c r="C53" s="4" t="s">
        <v>322</v>
      </c>
      <c r="D53" s="4">
        <v>8</v>
      </c>
      <c r="E53" s="75" t="s">
        <v>232</v>
      </c>
      <c r="F53" s="75"/>
      <c r="G53" s="4"/>
      <c r="H53" s="4"/>
      <c r="I53" s="4"/>
      <c r="J53" s="4"/>
    </row>
    <row r="54" spans="1:10" x14ac:dyDescent="0.3">
      <c r="A54" s="4" t="s">
        <v>279</v>
      </c>
      <c r="B54" s="4" t="s">
        <v>325</v>
      </c>
      <c r="C54" s="4" t="s">
        <v>175</v>
      </c>
      <c r="D54" s="4">
        <v>2</v>
      </c>
      <c r="E54" s="75" t="s">
        <v>233</v>
      </c>
      <c r="F54" s="75"/>
      <c r="G54" s="4"/>
      <c r="H54" s="4"/>
      <c r="I54" s="4"/>
      <c r="J54" s="4"/>
    </row>
    <row r="55" spans="1:10" x14ac:dyDescent="0.3">
      <c r="A55" s="72" t="s">
        <v>269</v>
      </c>
      <c r="B55" s="4" t="s">
        <v>304</v>
      </c>
      <c r="C55" s="4" t="s">
        <v>175</v>
      </c>
      <c r="D55" s="4">
        <v>2</v>
      </c>
      <c r="E55" s="75" t="s">
        <v>234</v>
      </c>
      <c r="F55" s="75"/>
      <c r="G55" s="4"/>
      <c r="H55" s="4"/>
      <c r="I55" s="4"/>
      <c r="J55" s="4"/>
    </row>
    <row r="56" spans="1:10" x14ac:dyDescent="0.3">
      <c r="A56" s="4" t="s">
        <v>270</v>
      </c>
      <c r="B56" s="4" t="s">
        <v>305</v>
      </c>
      <c r="C56" s="4" t="s">
        <v>306</v>
      </c>
      <c r="D56" s="4">
        <v>1</v>
      </c>
      <c r="E56" s="75" t="s">
        <v>235</v>
      </c>
      <c r="F56" s="75"/>
      <c r="G56" s="4"/>
      <c r="H56" s="4"/>
      <c r="I56" s="4"/>
      <c r="J56" s="4"/>
    </row>
    <row r="57" spans="1:10" x14ac:dyDescent="0.3">
      <c r="A57" s="72" t="s">
        <v>280</v>
      </c>
      <c r="B57" s="4" t="s">
        <v>326</v>
      </c>
      <c r="C57" s="4" t="s">
        <v>175</v>
      </c>
      <c r="D57" s="4">
        <v>1</v>
      </c>
      <c r="E57" s="75" t="s">
        <v>236</v>
      </c>
      <c r="F57" s="75"/>
      <c r="G57" s="4"/>
      <c r="H57" s="4"/>
      <c r="I57" s="4"/>
      <c r="J57" s="4"/>
    </row>
    <row r="58" spans="1:10" ht="46.8" x14ac:dyDescent="0.3">
      <c r="A58" s="73" t="s">
        <v>142</v>
      </c>
      <c r="B58" s="4" t="s">
        <v>312</v>
      </c>
      <c r="C58" s="4" t="s">
        <v>175</v>
      </c>
      <c r="D58" s="4">
        <v>4</v>
      </c>
      <c r="E58" s="75" t="s">
        <v>237</v>
      </c>
      <c r="F58" s="75" t="s">
        <v>351</v>
      </c>
      <c r="G58" s="4"/>
      <c r="H58" s="4"/>
      <c r="I58" s="4"/>
      <c r="J58" s="4"/>
    </row>
    <row r="59" spans="1:10" x14ac:dyDescent="0.3">
      <c r="A59" s="12" t="s">
        <v>142</v>
      </c>
      <c r="B59" s="4" t="s">
        <v>312</v>
      </c>
      <c r="C59" s="4" t="s">
        <v>168</v>
      </c>
      <c r="D59" s="4">
        <v>8</v>
      </c>
      <c r="E59" s="75" t="s">
        <v>238</v>
      </c>
      <c r="F59" s="75"/>
      <c r="G59" s="4"/>
      <c r="H59" s="4"/>
      <c r="I59" s="4"/>
      <c r="J59" s="4"/>
    </row>
    <row r="60" spans="1:10" x14ac:dyDescent="0.3">
      <c r="A60" s="73" t="s">
        <v>146</v>
      </c>
      <c r="B60" s="4" t="s">
        <v>147</v>
      </c>
      <c r="C60" s="4" t="s">
        <v>175</v>
      </c>
      <c r="D60" s="4">
        <v>2</v>
      </c>
      <c r="E60" s="75" t="s">
        <v>239</v>
      </c>
      <c r="F60" s="75"/>
      <c r="G60" s="4"/>
      <c r="H60" s="4"/>
      <c r="I60" s="4"/>
      <c r="J60" s="4"/>
    </row>
    <row r="61" spans="1:10" x14ac:dyDescent="0.3">
      <c r="A61" s="4" t="s">
        <v>152</v>
      </c>
      <c r="B61" s="4" t="s">
        <v>153</v>
      </c>
      <c r="C61" s="4" t="s">
        <v>175</v>
      </c>
      <c r="D61" s="4">
        <v>2</v>
      </c>
      <c r="E61" s="75" t="s">
        <v>240</v>
      </c>
      <c r="F61" s="75"/>
      <c r="G61" s="4"/>
      <c r="H61" s="4"/>
      <c r="I61" s="4"/>
      <c r="J61" s="4"/>
    </row>
    <row r="62" spans="1:10" ht="46.8" x14ac:dyDescent="0.3">
      <c r="A62" s="4" t="s">
        <v>156</v>
      </c>
      <c r="B62" s="4" t="s">
        <v>157</v>
      </c>
      <c r="C62" s="4" t="s">
        <v>175</v>
      </c>
      <c r="D62" s="4">
        <v>1</v>
      </c>
      <c r="E62" s="75" t="s">
        <v>241</v>
      </c>
      <c r="F62" s="70" t="s">
        <v>352</v>
      </c>
      <c r="G62" s="4"/>
      <c r="H62" s="4"/>
      <c r="I62" s="4"/>
      <c r="J62" s="4"/>
    </row>
    <row r="63" spans="1:10" ht="46.8" x14ac:dyDescent="0.3">
      <c r="A63" s="12" t="s">
        <v>269</v>
      </c>
      <c r="B63" s="12" t="s">
        <v>304</v>
      </c>
      <c r="C63" s="12" t="s">
        <v>175</v>
      </c>
      <c r="D63" s="71">
        <v>3</v>
      </c>
      <c r="E63" s="70" t="s">
        <v>242</v>
      </c>
      <c r="F63" s="70" t="s">
        <v>353</v>
      </c>
      <c r="G63" s="4"/>
      <c r="H63" s="4"/>
      <c r="I63" s="4"/>
      <c r="J63" s="4"/>
    </row>
    <row r="64" spans="1:10" x14ac:dyDescent="0.3">
      <c r="A64" s="72" t="s">
        <v>281</v>
      </c>
      <c r="B64" s="12" t="s">
        <v>327</v>
      </c>
      <c r="C64" s="12" t="s">
        <v>328</v>
      </c>
      <c r="D64" s="71">
        <v>2</v>
      </c>
      <c r="E64" s="70" t="s">
        <v>243</v>
      </c>
      <c r="F64" s="70"/>
      <c r="G64" s="4"/>
      <c r="H64" s="4"/>
      <c r="I64" s="4"/>
      <c r="J64" s="4"/>
    </row>
    <row r="65" spans="1:10" x14ac:dyDescent="0.3">
      <c r="A65" s="12" t="s">
        <v>282</v>
      </c>
      <c r="B65" s="12">
        <v>5011</v>
      </c>
      <c r="C65" s="12" t="s">
        <v>329</v>
      </c>
      <c r="D65" s="71">
        <v>2</v>
      </c>
      <c r="E65" s="70" t="s">
        <v>244</v>
      </c>
      <c r="F65" s="70" t="s">
        <v>354</v>
      </c>
      <c r="G65" s="4"/>
      <c r="H65" s="4"/>
      <c r="I65" s="4"/>
      <c r="J65" s="4"/>
    </row>
    <row r="66" spans="1:10" x14ac:dyDescent="0.3">
      <c r="A66" s="12" t="s">
        <v>161</v>
      </c>
      <c r="B66" s="12">
        <v>5019</v>
      </c>
      <c r="C66" s="12" t="s">
        <v>178</v>
      </c>
      <c r="D66" s="71">
        <v>8</v>
      </c>
      <c r="E66" s="70" t="s">
        <v>245</v>
      </c>
      <c r="F66" s="70"/>
      <c r="G66" s="4"/>
      <c r="H66" s="4"/>
      <c r="I66" s="4"/>
      <c r="J66" s="4"/>
    </row>
    <row r="67" spans="1:10" x14ac:dyDescent="0.3">
      <c r="A67" s="12" t="s">
        <v>282</v>
      </c>
      <c r="B67" s="12">
        <v>5011</v>
      </c>
      <c r="C67" s="12" t="s">
        <v>329</v>
      </c>
      <c r="D67" s="71">
        <v>11</v>
      </c>
      <c r="E67" s="70" t="s">
        <v>246</v>
      </c>
      <c r="F67" s="70" t="s">
        <v>354</v>
      </c>
      <c r="G67" s="4"/>
      <c r="H67" s="4"/>
      <c r="I67" s="4"/>
      <c r="J67" s="4"/>
    </row>
    <row r="68" spans="1:10" x14ac:dyDescent="0.3">
      <c r="A68" s="12" t="s">
        <v>283</v>
      </c>
      <c r="B68" s="12" t="s">
        <v>330</v>
      </c>
      <c r="C68" s="12" t="s">
        <v>331</v>
      </c>
      <c r="D68" s="71">
        <v>1</v>
      </c>
      <c r="E68" s="70" t="s">
        <v>131</v>
      </c>
      <c r="F68" s="70"/>
      <c r="G68" s="4"/>
      <c r="H68" s="4"/>
      <c r="I68" s="4"/>
      <c r="J68" s="4"/>
    </row>
    <row r="69" spans="1:10" x14ac:dyDescent="0.3">
      <c r="A69" s="12" t="s">
        <v>284</v>
      </c>
      <c r="B69" s="12" t="s">
        <v>162</v>
      </c>
      <c r="C69" s="12" t="s">
        <v>179</v>
      </c>
      <c r="D69" s="71">
        <v>3</v>
      </c>
      <c r="E69" s="70" t="s">
        <v>247</v>
      </c>
      <c r="F69" s="70"/>
      <c r="G69" s="4"/>
      <c r="H69" s="4"/>
      <c r="I69" s="4"/>
      <c r="J69" s="4"/>
    </row>
    <row r="70" spans="1:10" x14ac:dyDescent="0.3">
      <c r="A70" s="72" t="s">
        <v>285</v>
      </c>
      <c r="B70" s="12" t="s">
        <v>332</v>
      </c>
      <c r="C70" s="12" t="s">
        <v>333</v>
      </c>
      <c r="D70" s="71">
        <v>1</v>
      </c>
      <c r="E70" s="70" t="s">
        <v>133</v>
      </c>
      <c r="F70" s="70"/>
      <c r="G70" s="4"/>
      <c r="H70" s="4"/>
      <c r="I70" s="4"/>
      <c r="J70" s="4"/>
    </row>
    <row r="71" spans="1:10" x14ac:dyDescent="0.3">
      <c r="A71" s="12" t="s">
        <v>285</v>
      </c>
      <c r="B71" s="12" t="s">
        <v>332</v>
      </c>
      <c r="C71" s="12" t="s">
        <v>333</v>
      </c>
      <c r="D71" s="71">
        <v>2</v>
      </c>
      <c r="E71" s="70" t="s">
        <v>248</v>
      </c>
      <c r="F71" s="70"/>
      <c r="G71" s="4"/>
      <c r="H71" s="4"/>
      <c r="I71" s="4"/>
      <c r="J71" s="4"/>
    </row>
    <row r="72" spans="1:10" x14ac:dyDescent="0.3">
      <c r="A72" s="72" t="s">
        <v>286</v>
      </c>
      <c r="B72" s="12" t="s">
        <v>334</v>
      </c>
      <c r="C72" s="12" t="s">
        <v>335</v>
      </c>
      <c r="D72" s="71">
        <v>1</v>
      </c>
      <c r="E72" s="70" t="s">
        <v>249</v>
      </c>
      <c r="F72" s="70"/>
      <c r="G72" s="4"/>
      <c r="H72" s="4"/>
      <c r="I72" s="4"/>
      <c r="J72" s="4"/>
    </row>
    <row r="73" spans="1:10" x14ac:dyDescent="0.3">
      <c r="A73" s="72" t="s">
        <v>287</v>
      </c>
      <c r="B73" s="12" t="s">
        <v>336</v>
      </c>
      <c r="C73" s="12" t="s">
        <v>337</v>
      </c>
      <c r="D73" s="71">
        <v>2</v>
      </c>
      <c r="E73" s="70" t="s">
        <v>250</v>
      </c>
      <c r="F73" s="70"/>
      <c r="G73" s="4"/>
      <c r="H73" s="4"/>
      <c r="I73" s="4"/>
      <c r="J73" s="4"/>
    </row>
    <row r="74" spans="1:10" x14ac:dyDescent="0.3">
      <c r="A74" s="72" t="s">
        <v>287</v>
      </c>
      <c r="B74" s="12" t="s">
        <v>336</v>
      </c>
      <c r="C74" s="12" t="s">
        <v>337</v>
      </c>
      <c r="D74" s="71">
        <v>1</v>
      </c>
      <c r="E74" s="70" t="s">
        <v>251</v>
      </c>
      <c r="F74" s="70"/>
      <c r="G74" s="4"/>
      <c r="H74" s="4"/>
      <c r="I74" s="4"/>
      <c r="J74" s="4"/>
    </row>
    <row r="75" spans="1:10" x14ac:dyDescent="0.3">
      <c r="A75" s="12" t="s">
        <v>288</v>
      </c>
      <c r="B75" s="12" t="s">
        <v>338</v>
      </c>
      <c r="C75" s="12" t="s">
        <v>339</v>
      </c>
      <c r="D75" s="71">
        <v>1</v>
      </c>
      <c r="E75" s="70" t="s">
        <v>252</v>
      </c>
      <c r="F75" s="70"/>
      <c r="G75" s="4"/>
      <c r="H75" s="4"/>
      <c r="I75" s="4"/>
      <c r="J75" s="4"/>
    </row>
    <row r="76" spans="1:10" x14ac:dyDescent="0.3">
      <c r="A76" s="12" t="s">
        <v>163</v>
      </c>
      <c r="B76" s="12" t="s">
        <v>164</v>
      </c>
      <c r="C76" s="12" t="s">
        <v>180</v>
      </c>
      <c r="D76" s="71">
        <v>1</v>
      </c>
      <c r="E76" s="70" t="s">
        <v>253</v>
      </c>
      <c r="F76" s="70"/>
      <c r="G76" s="4"/>
      <c r="H76" s="4"/>
      <c r="I76" s="4"/>
      <c r="J76" s="4"/>
    </row>
    <row r="77" spans="1:10" x14ac:dyDescent="0.3">
      <c r="A77" s="12" t="s">
        <v>289</v>
      </c>
      <c r="B77" s="12" t="s">
        <v>340</v>
      </c>
      <c r="C77" s="12" t="s">
        <v>341</v>
      </c>
      <c r="D77" s="71">
        <v>7</v>
      </c>
      <c r="E77" s="70" t="s">
        <v>254</v>
      </c>
      <c r="F77" s="70"/>
      <c r="G77" s="4"/>
      <c r="H77" s="4"/>
      <c r="I77" s="4"/>
      <c r="J77" s="4"/>
    </row>
    <row r="78" spans="1:10" x14ac:dyDescent="0.3">
      <c r="A78" s="74" t="s">
        <v>290</v>
      </c>
      <c r="B78" s="12" t="s">
        <v>165</v>
      </c>
      <c r="C78" s="12" t="s">
        <v>181</v>
      </c>
      <c r="D78" s="71">
        <v>1</v>
      </c>
      <c r="E78" s="70" t="s">
        <v>134</v>
      </c>
      <c r="F78" s="70"/>
      <c r="G78" s="4"/>
      <c r="H78" s="4"/>
      <c r="I78" s="4"/>
      <c r="J78" s="4"/>
    </row>
    <row r="79" spans="1:10" x14ac:dyDescent="0.3">
      <c r="I79" s="79"/>
      <c r="J79" s="4"/>
    </row>
    <row r="80" spans="1:10" x14ac:dyDescent="0.3">
      <c r="I80" s="79"/>
      <c r="J80" s="4"/>
    </row>
    <row r="82" spans="7:10" x14ac:dyDescent="0.3">
      <c r="G82" s="75"/>
      <c r="H82" s="75"/>
      <c r="I82" s="79"/>
      <c r="J82" s="75"/>
    </row>
    <row r="83" spans="7:10" x14ac:dyDescent="0.3">
      <c r="G83" s="75"/>
      <c r="H83" s="75"/>
      <c r="I83" s="79"/>
      <c r="J83" s="4"/>
    </row>
    <row r="84" spans="7:10" x14ac:dyDescent="0.3">
      <c r="G84" s="75"/>
      <c r="H84" s="75"/>
      <c r="I84" s="79"/>
      <c r="J84" s="4"/>
    </row>
    <row r="85" spans="7:10" x14ac:dyDescent="0.3">
      <c r="G85" s="75"/>
      <c r="H85" s="75"/>
      <c r="I85" s="79"/>
      <c r="J85" s="4"/>
    </row>
    <row r="86" spans="7:10" x14ac:dyDescent="0.3">
      <c r="G86" s="75"/>
      <c r="H86" s="75"/>
      <c r="I86" s="79"/>
      <c r="J86" s="4"/>
    </row>
    <row r="87" spans="7:10" x14ac:dyDescent="0.3">
      <c r="G87" s="75"/>
      <c r="H87" s="75"/>
      <c r="I87" s="79"/>
      <c r="J87" s="4"/>
    </row>
    <row r="88" spans="7:10" x14ac:dyDescent="0.3">
      <c r="G88" s="75"/>
      <c r="H88" s="75"/>
      <c r="I88" s="79"/>
      <c r="J88" s="4"/>
    </row>
    <row r="89" spans="7:10" x14ac:dyDescent="0.3">
      <c r="G89" s="75"/>
      <c r="H89" s="75"/>
      <c r="I89" s="79"/>
      <c r="J89" s="4"/>
    </row>
    <row r="90" spans="7:10" x14ac:dyDescent="0.3">
      <c r="G90" s="75"/>
      <c r="H90" s="75"/>
      <c r="I90" s="79"/>
      <c r="J90" s="4"/>
    </row>
    <row r="91" spans="7:10" x14ac:dyDescent="0.3">
      <c r="G91" s="75"/>
      <c r="H91" s="75"/>
      <c r="I91" s="79"/>
      <c r="J91" s="4"/>
    </row>
    <row r="92" spans="7:10" x14ac:dyDescent="0.3">
      <c r="G92" s="75"/>
      <c r="H92" s="75"/>
      <c r="I92" s="79"/>
      <c r="J92" s="4"/>
    </row>
    <row r="93" spans="7:10" x14ac:dyDescent="0.3">
      <c r="G93" s="75"/>
      <c r="H93" s="75"/>
      <c r="I93" s="79"/>
      <c r="J93" s="4"/>
    </row>
    <row r="94" spans="7:10" x14ac:dyDescent="0.3">
      <c r="I94" s="79"/>
      <c r="J94" s="4"/>
    </row>
    <row r="95" spans="7:10" x14ac:dyDescent="0.3">
      <c r="I95" s="79"/>
      <c r="J95" s="4"/>
    </row>
    <row r="96" spans="7:10" x14ac:dyDescent="0.3">
      <c r="I96" s="79"/>
      <c r="J96" s="4"/>
    </row>
    <row r="97" spans="9:10" x14ac:dyDescent="0.3">
      <c r="I97" s="79"/>
      <c r="J97" s="4"/>
    </row>
    <row r="98" spans="9:10" x14ac:dyDescent="0.3">
      <c r="I98" s="79"/>
      <c r="J98" s="4"/>
    </row>
  </sheetData>
  <autoFilter ref="A1:J78" xr:uid="{00000000-0001-0000-0300-000000000000}"/>
  <phoneticPr fontId="31" type="noConversion"/>
  <conditionalFormatting sqref="A63 A65:A69 A71 A75:A77">
    <cfRule type="containsText" dxfId="3" priority="5" operator="containsText" text="DNI">
      <formula>NOT(ISERROR(SEARCH("DNI",A63)))</formula>
    </cfRule>
  </conditionalFormatting>
  <conditionalFormatting sqref="B69">
    <cfRule type="duplicateValues" dxfId="2" priority="3"/>
  </conditionalFormatting>
  <conditionalFormatting sqref="B63:E78">
    <cfRule type="containsText" dxfId="1" priority="2" operator="containsText" text="DNI">
      <formula>NOT(ISERROR(SEARCH("DNI",B63)))</formula>
    </cfRule>
  </conditionalFormatting>
  <conditionalFormatting sqref="F2:F78">
    <cfRule type="containsText" dxfId="0" priority="1" operator="containsText" text="DNI">
      <formula>NOT(ISERROR(SEARCH("DNI",F2)))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"/>
  <sheetViews>
    <sheetView topLeftCell="C1" zoomScale="150" workbookViewId="0">
      <selection activeCell="K3" sqref="K3"/>
    </sheetView>
  </sheetViews>
  <sheetFormatPr defaultColWidth="11" defaultRowHeight="15.6" x14ac:dyDescent="0.3"/>
  <cols>
    <col min="1" max="1" width="8.09765625" style="10" bestFit="1" customWidth="1"/>
    <col min="2" max="2" width="10.8984375" style="10"/>
    <col min="6" max="6" width="12.09765625" bestFit="1" customWidth="1"/>
    <col min="7" max="7" width="16" bestFit="1" customWidth="1"/>
    <col min="8" max="8" width="16.3984375" bestFit="1" customWidth="1"/>
    <col min="9" max="9" width="18" bestFit="1" customWidth="1"/>
    <col min="12" max="12" width="10.8984375" style="10"/>
    <col min="13" max="13" width="11" style="10"/>
    <col min="16" max="16" width="12.3984375" bestFit="1" customWidth="1"/>
    <col min="17" max="17" width="16.3984375" bestFit="1" customWidth="1"/>
    <col min="18" max="18" width="16.5" bestFit="1" customWidth="1"/>
    <col min="19" max="19" width="18.3984375" bestFit="1" customWidth="1"/>
  </cols>
  <sheetData>
    <row r="1" spans="1:20" s="10" customFormat="1" x14ac:dyDescent="0.3">
      <c r="A1" s="11"/>
      <c r="B1" s="11" t="s">
        <v>71</v>
      </c>
      <c r="C1" s="11" t="s">
        <v>111</v>
      </c>
      <c r="D1" s="11" t="s">
        <v>375</v>
      </c>
      <c r="E1" s="11" t="s">
        <v>126</v>
      </c>
      <c r="F1" s="11" t="s">
        <v>82</v>
      </c>
      <c r="G1" s="11" t="s">
        <v>112</v>
      </c>
      <c r="H1" s="11" t="s">
        <v>113</v>
      </c>
      <c r="I1" s="11" t="s">
        <v>114</v>
      </c>
      <c r="J1" s="11" t="s">
        <v>123</v>
      </c>
      <c r="K1" s="11" t="s">
        <v>40</v>
      </c>
      <c r="L1" s="11" t="s">
        <v>67</v>
      </c>
      <c r="M1" s="11" t="s">
        <v>125</v>
      </c>
      <c r="N1" s="11" t="s">
        <v>111</v>
      </c>
      <c r="O1" s="11" t="s">
        <v>126</v>
      </c>
      <c r="P1" s="11" t="s">
        <v>82</v>
      </c>
      <c r="Q1" s="11" t="s">
        <v>112</v>
      </c>
      <c r="R1" s="11" t="s">
        <v>113</v>
      </c>
      <c r="S1" s="11" t="s">
        <v>114</v>
      </c>
      <c r="T1" s="11" t="s">
        <v>127</v>
      </c>
    </row>
    <row r="2" spans="1:20" x14ac:dyDescent="0.3">
      <c r="A2" s="11" t="s">
        <v>115</v>
      </c>
      <c r="B2" s="11" t="s">
        <v>124</v>
      </c>
      <c r="C2" s="4">
        <v>280439.70500000002</v>
      </c>
      <c r="D2" s="4">
        <v>18751.297588375004</v>
      </c>
      <c r="E2" s="4">
        <v>51047.000897625003</v>
      </c>
      <c r="F2" s="4">
        <v>3000</v>
      </c>
      <c r="G2" s="4">
        <v>3000</v>
      </c>
      <c r="H2" s="4">
        <v>4000</v>
      </c>
      <c r="I2" s="4">
        <v>1500</v>
      </c>
      <c r="J2" s="4">
        <f>SUM(C2:I2)</f>
        <v>361738.003486</v>
      </c>
      <c r="K2" s="4" t="s">
        <v>378</v>
      </c>
      <c r="L2" s="11"/>
      <c r="M2" s="11"/>
      <c r="N2" s="4"/>
      <c r="O2" s="4"/>
      <c r="P2" s="4"/>
      <c r="Q2" s="4"/>
      <c r="R2" s="4"/>
      <c r="S2" s="4"/>
      <c r="T2" s="4"/>
    </row>
    <row r="3" spans="1:20" x14ac:dyDescent="0.3">
      <c r="A3" s="11"/>
      <c r="B3" s="11"/>
      <c r="C3" s="4"/>
      <c r="D3" s="4"/>
      <c r="E3" s="4"/>
      <c r="F3" s="4"/>
      <c r="G3" s="4"/>
      <c r="H3" s="4"/>
      <c r="I3" s="4"/>
      <c r="J3" s="4"/>
      <c r="K3" s="4"/>
      <c r="L3" s="11"/>
      <c r="M3" s="11"/>
      <c r="N3" s="4"/>
      <c r="O3" s="4"/>
      <c r="P3" s="4"/>
      <c r="Q3" s="4"/>
      <c r="R3" s="4"/>
      <c r="S3" s="4"/>
      <c r="T3" s="4"/>
    </row>
    <row r="4" spans="1:20" x14ac:dyDescent="0.3">
      <c r="A4" s="11" t="s">
        <v>116</v>
      </c>
      <c r="B4" s="11" t="s">
        <v>124</v>
      </c>
      <c r="C4" s="4"/>
      <c r="D4" s="4"/>
      <c r="E4" s="4"/>
      <c r="F4" s="4"/>
      <c r="G4" s="4"/>
      <c r="H4" s="4"/>
      <c r="I4" s="4"/>
      <c r="J4" s="4"/>
      <c r="K4" s="4"/>
      <c r="L4" s="11"/>
      <c r="M4" s="11"/>
      <c r="N4" s="4"/>
      <c r="O4" s="4"/>
      <c r="P4" s="4"/>
      <c r="Q4" s="4"/>
      <c r="R4" s="4"/>
      <c r="S4" s="4"/>
      <c r="T4" s="4"/>
    </row>
    <row r="5" spans="1:20" x14ac:dyDescent="0.3">
      <c r="A5" s="11" t="s">
        <v>117</v>
      </c>
      <c r="B5" s="11" t="s">
        <v>13</v>
      </c>
      <c r="C5" s="4"/>
      <c r="D5" s="4"/>
      <c r="E5" s="4"/>
      <c r="F5" s="4"/>
      <c r="G5" s="4"/>
      <c r="H5" s="4"/>
      <c r="I5" s="4"/>
      <c r="J5" s="4"/>
      <c r="K5" s="4"/>
      <c r="L5" s="11"/>
      <c r="M5" s="11"/>
      <c r="N5" s="4"/>
      <c r="O5" s="4"/>
      <c r="P5" s="4"/>
      <c r="Q5" s="4"/>
      <c r="R5" s="4"/>
      <c r="S5" s="4"/>
      <c r="T5" s="4"/>
    </row>
    <row r="6" spans="1:20" x14ac:dyDescent="0.3">
      <c r="A6" s="11"/>
      <c r="B6" s="11" t="s">
        <v>11</v>
      </c>
      <c r="C6" s="4"/>
      <c r="D6" s="4"/>
      <c r="E6" s="4"/>
      <c r="F6" s="4"/>
      <c r="G6" s="4"/>
      <c r="H6" s="4"/>
      <c r="I6" s="4"/>
      <c r="J6" s="4"/>
      <c r="K6" s="4"/>
      <c r="L6" s="11"/>
      <c r="M6" s="11"/>
      <c r="N6" s="4"/>
      <c r="O6" s="4"/>
      <c r="P6" s="4"/>
      <c r="Q6" s="4"/>
      <c r="R6" s="4"/>
      <c r="S6" s="4"/>
      <c r="T6" s="4"/>
    </row>
    <row r="7" spans="1:20" x14ac:dyDescent="0.3">
      <c r="A7" s="11"/>
      <c r="B7" s="11" t="s">
        <v>14</v>
      </c>
      <c r="C7" s="4"/>
      <c r="D7" s="4"/>
      <c r="E7" s="4"/>
      <c r="F7" s="4"/>
      <c r="G7" s="4"/>
      <c r="H7" s="4"/>
      <c r="I7" s="4"/>
      <c r="J7" s="4"/>
      <c r="K7" s="4"/>
      <c r="L7" s="11"/>
      <c r="M7" s="11"/>
      <c r="N7" s="4"/>
      <c r="O7" s="4">
        <f t="shared" ref="O7:O8" si="0">N7*18%</f>
        <v>0</v>
      </c>
      <c r="P7" s="4">
        <f t="shared" ref="P7:P8" si="1">N7*1.5%</f>
        <v>0</v>
      </c>
      <c r="Q7" s="4"/>
      <c r="R7" s="4"/>
      <c r="S7" s="4"/>
      <c r="T7" s="4"/>
    </row>
    <row r="8" spans="1:20" x14ac:dyDescent="0.3">
      <c r="A8" s="11"/>
      <c r="B8" s="11" t="s">
        <v>110</v>
      </c>
      <c r="C8" s="4"/>
      <c r="D8" s="4"/>
      <c r="E8" s="4"/>
      <c r="F8" s="4"/>
      <c r="G8" s="4"/>
      <c r="H8" s="4"/>
      <c r="I8" s="4"/>
      <c r="J8" s="4"/>
      <c r="K8" s="4"/>
      <c r="L8" s="11"/>
      <c r="M8" s="11"/>
      <c r="N8" s="4"/>
      <c r="O8" s="4">
        <f t="shared" si="0"/>
        <v>0</v>
      </c>
      <c r="P8" s="4">
        <f t="shared" si="1"/>
        <v>0</v>
      </c>
      <c r="Q8" s="4"/>
      <c r="R8" s="4"/>
      <c r="S8" s="4"/>
      <c r="T8" s="4"/>
    </row>
    <row r="9" spans="1:20" x14ac:dyDescent="0.3">
      <c r="A9" s="11"/>
      <c r="B9" s="11"/>
      <c r="C9" s="4"/>
      <c r="D9" s="4"/>
      <c r="E9" s="4"/>
      <c r="F9" s="4"/>
      <c r="G9" s="4"/>
      <c r="H9" s="4"/>
      <c r="I9" s="4"/>
      <c r="J9" s="4"/>
      <c r="K9" s="4"/>
      <c r="L9" s="11"/>
      <c r="M9" s="11"/>
      <c r="N9" s="4"/>
      <c r="O9" s="4"/>
      <c r="P9" s="4"/>
      <c r="Q9" s="4"/>
      <c r="R9" s="4"/>
      <c r="S9" s="4"/>
      <c r="T9" s="4"/>
    </row>
    <row r="10" spans="1:20" x14ac:dyDescent="0.3">
      <c r="A10" s="11"/>
      <c r="B10" s="11"/>
      <c r="C10" s="4"/>
      <c r="D10" s="4"/>
      <c r="E10" s="4"/>
      <c r="F10" s="4"/>
      <c r="G10" s="4"/>
      <c r="H10" s="4"/>
      <c r="I10" s="4"/>
      <c r="J10" s="4"/>
      <c r="K10" s="4"/>
      <c r="L10" s="11"/>
      <c r="M10" s="11"/>
      <c r="N10" s="4"/>
      <c r="O10" s="4"/>
      <c r="P10" s="4"/>
      <c r="Q10" s="4"/>
      <c r="R10" s="4"/>
      <c r="S10" s="4"/>
      <c r="T10" s="4"/>
    </row>
    <row r="11" spans="1:20" x14ac:dyDescent="0.3">
      <c r="A11" s="11"/>
      <c r="B11" s="11"/>
      <c r="C11" s="4"/>
      <c r="D11" s="4"/>
      <c r="E11" s="4"/>
      <c r="F11" s="4"/>
      <c r="G11" s="4"/>
      <c r="H11" s="4"/>
      <c r="I11" s="4"/>
      <c r="J11" s="4"/>
      <c r="K11" s="4"/>
      <c r="L11" s="11"/>
      <c r="M11" s="11"/>
      <c r="N11" s="4"/>
      <c r="O11" s="4"/>
      <c r="P11" s="4"/>
      <c r="Q11" s="4"/>
      <c r="R11" s="4"/>
      <c r="S11" s="4"/>
      <c r="T11" s="4"/>
    </row>
    <row r="12" spans="1:20" x14ac:dyDescent="0.3">
      <c r="A12" s="11"/>
      <c r="B12" s="11"/>
      <c r="C12" s="4"/>
      <c r="D12" s="4"/>
      <c r="E12" s="4"/>
      <c r="F12" s="4"/>
      <c r="G12" s="4"/>
      <c r="H12" s="4"/>
      <c r="I12" s="4"/>
      <c r="J12" s="4"/>
      <c r="K12" s="4"/>
      <c r="L12" s="11"/>
      <c r="M12" s="11"/>
      <c r="N12" s="4"/>
      <c r="O12" s="4"/>
      <c r="P12" s="4"/>
      <c r="Q12" s="4"/>
      <c r="R12" s="4"/>
      <c r="S12" s="4"/>
      <c r="T12" s="4"/>
    </row>
    <row r="13" spans="1:20" x14ac:dyDescent="0.3">
      <c r="A13" s="11"/>
      <c r="B13" s="11"/>
      <c r="C13" s="4"/>
      <c r="D13" s="4"/>
      <c r="E13" s="4"/>
      <c r="F13" s="4"/>
      <c r="G13" s="4"/>
      <c r="H13" s="4"/>
      <c r="I13" s="4"/>
      <c r="J13" s="4"/>
      <c r="K13" s="4"/>
      <c r="L13" s="11"/>
      <c r="M13" s="11"/>
      <c r="N13" s="4"/>
      <c r="O13" s="4"/>
      <c r="P13" s="4"/>
      <c r="Q13" s="4"/>
      <c r="R13" s="4"/>
      <c r="S13" s="4"/>
      <c r="T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B17" sqref="B17"/>
    </sheetView>
  </sheetViews>
  <sheetFormatPr defaultColWidth="65.59765625" defaultRowHeight="15.6" x14ac:dyDescent="0.3"/>
  <cols>
    <col min="1" max="1" width="36.8984375" customWidth="1"/>
    <col min="2" max="2" width="21.8984375" style="5" customWidth="1"/>
    <col min="3" max="3" width="10.59765625" bestFit="1" customWidth="1"/>
    <col min="4" max="4" width="13.3984375" customWidth="1"/>
    <col min="5" max="5" width="65.59765625" style="6"/>
    <col min="6" max="7" width="13.3984375" style="6" customWidth="1"/>
    <col min="8" max="8" width="10.5" style="6" bestFit="1" customWidth="1"/>
    <col min="9" max="9" width="10.5" style="6" customWidth="1"/>
    <col min="10" max="10" width="11.8984375" customWidth="1"/>
    <col min="11" max="11" width="17.5" customWidth="1"/>
    <col min="12" max="12" width="12.8984375" customWidth="1"/>
    <col min="13" max="13" width="19.3984375" customWidth="1"/>
    <col min="14" max="14" width="7.09765625" customWidth="1"/>
    <col min="15" max="15" width="15" customWidth="1"/>
  </cols>
  <sheetData>
    <row r="1" spans="1:15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8" t="s">
        <v>118</v>
      </c>
      <c r="G1" s="8" t="s">
        <v>17</v>
      </c>
      <c r="H1" s="8" t="s">
        <v>15</v>
      </c>
      <c r="I1" s="8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activeCell="G11" sqref="G11"/>
    </sheetView>
  </sheetViews>
  <sheetFormatPr defaultColWidth="8.8984375" defaultRowHeight="15.6" x14ac:dyDescent="0.3"/>
  <cols>
    <col min="1" max="1" width="37.09765625" customWidth="1"/>
    <col min="2" max="2" width="25.59765625" customWidth="1"/>
    <col min="3" max="3" width="19.5" customWidth="1"/>
    <col min="4" max="4" width="20.09765625" customWidth="1"/>
    <col min="5" max="5" width="28.09765625" customWidth="1"/>
    <col min="6" max="6" width="18.5" customWidth="1"/>
    <col min="7" max="7" width="19.8984375" style="62" customWidth="1"/>
    <col min="8" max="8" width="10.5" style="9" customWidth="1"/>
    <col min="9" max="9" width="12.59765625" style="9" customWidth="1"/>
    <col min="10" max="10" width="11" customWidth="1"/>
    <col min="11" max="11" width="18.09765625" bestFit="1" customWidth="1"/>
    <col min="12" max="15" width="11" customWidth="1"/>
    <col min="16" max="16" width="29.59765625" customWidth="1"/>
    <col min="17" max="1021" width="11" customWidth="1"/>
  </cols>
  <sheetData>
    <row r="1" spans="1:11" ht="16.2" thickBot="1" x14ac:dyDescent="0.35">
      <c r="A1" s="85" t="s">
        <v>24</v>
      </c>
      <c r="B1" s="85"/>
      <c r="C1" s="85"/>
      <c r="D1" s="85"/>
      <c r="E1" s="13"/>
      <c r="F1" s="13"/>
      <c r="G1" s="13"/>
      <c r="H1" s="13"/>
      <c r="I1" s="13" t="s">
        <v>25</v>
      </c>
      <c r="J1" s="13" t="s">
        <v>26</v>
      </c>
      <c r="K1" s="14" t="s">
        <v>27</v>
      </c>
    </row>
    <row r="2" spans="1:11" x14ac:dyDescent="0.3">
      <c r="A2" s="15"/>
      <c r="B2" s="83"/>
      <c r="C2" s="83"/>
      <c r="D2" s="83"/>
      <c r="E2" s="16" t="s">
        <v>28</v>
      </c>
      <c r="F2" s="17" t="s">
        <v>29</v>
      </c>
      <c r="G2" s="18"/>
      <c r="H2" s="19" t="s">
        <v>30</v>
      </c>
      <c r="I2" s="20"/>
      <c r="J2" s="21"/>
    </row>
    <row r="3" spans="1:11" x14ac:dyDescent="0.3">
      <c r="A3" s="15" t="s">
        <v>31</v>
      </c>
      <c r="B3" s="83" t="s">
        <v>182</v>
      </c>
      <c r="C3" s="83"/>
      <c r="D3" s="83"/>
      <c r="E3" s="22"/>
      <c r="F3" s="23" t="s">
        <v>32</v>
      </c>
      <c r="G3" s="24"/>
      <c r="H3" s="19" t="s">
        <v>33</v>
      </c>
      <c r="I3" s="20"/>
      <c r="J3" s="21"/>
    </row>
    <row r="4" spans="1:11" x14ac:dyDescent="0.3">
      <c r="A4" s="15" t="s">
        <v>34</v>
      </c>
      <c r="B4" s="86"/>
      <c r="C4" s="86"/>
      <c r="D4" s="86"/>
      <c r="E4" s="22"/>
      <c r="F4" s="23" t="s">
        <v>35</v>
      </c>
      <c r="G4" s="24"/>
      <c r="H4" s="19" t="s">
        <v>36</v>
      </c>
      <c r="I4" s="20"/>
      <c r="J4" s="21"/>
    </row>
    <row r="5" spans="1:11" x14ac:dyDescent="0.3">
      <c r="A5" s="15" t="s">
        <v>37</v>
      </c>
      <c r="B5" s="83" t="s">
        <v>182</v>
      </c>
      <c r="C5" s="83"/>
      <c r="D5" s="83"/>
      <c r="E5" s="22"/>
      <c r="F5" s="23" t="s">
        <v>38</v>
      </c>
      <c r="G5" s="24"/>
      <c r="H5" s="19"/>
      <c r="I5" s="20"/>
      <c r="J5" s="21"/>
    </row>
    <row r="6" spans="1:11" x14ac:dyDescent="0.3">
      <c r="A6" s="15" t="s">
        <v>39</v>
      </c>
      <c r="B6" s="83"/>
      <c r="C6" s="83"/>
      <c r="D6" s="83"/>
      <c r="E6" s="22"/>
      <c r="F6" s="23" t="s">
        <v>40</v>
      </c>
      <c r="G6" s="24"/>
      <c r="H6" s="19"/>
      <c r="I6" s="20"/>
      <c r="J6" s="21"/>
    </row>
    <row r="7" spans="1:11" ht="21" x14ac:dyDescent="0.4">
      <c r="A7" s="15" t="s">
        <v>41</v>
      </c>
      <c r="B7" s="82">
        <v>45450</v>
      </c>
      <c r="C7" s="82"/>
      <c r="D7" s="82"/>
      <c r="E7" s="25"/>
      <c r="F7" s="26" t="s">
        <v>42</v>
      </c>
      <c r="G7" s="24">
        <v>20</v>
      </c>
      <c r="H7" s="19"/>
      <c r="I7" s="20"/>
      <c r="J7" s="21"/>
    </row>
    <row r="8" spans="1:11" x14ac:dyDescent="0.3">
      <c r="A8" s="15" t="s">
        <v>43</v>
      </c>
      <c r="B8" s="83"/>
      <c r="C8" s="83"/>
      <c r="D8" s="83"/>
      <c r="E8" s="25"/>
      <c r="F8" s="23"/>
      <c r="G8" s="24"/>
      <c r="H8" s="19"/>
      <c r="I8" s="20"/>
      <c r="J8" s="21"/>
    </row>
    <row r="9" spans="1:11" x14ac:dyDescent="0.3">
      <c r="A9" s="28" t="s">
        <v>44</v>
      </c>
      <c r="B9" s="29" t="s">
        <v>128</v>
      </c>
      <c r="C9" s="29"/>
      <c r="D9" s="30"/>
      <c r="E9" s="25" t="s">
        <v>46</v>
      </c>
      <c r="F9" s="23" t="s">
        <v>47</v>
      </c>
      <c r="G9" s="24"/>
      <c r="H9" s="19" t="s">
        <v>30</v>
      </c>
      <c r="I9" s="20"/>
      <c r="J9" s="29"/>
    </row>
    <row r="10" spans="1:11" ht="20.100000000000001" customHeight="1" x14ac:dyDescent="0.3">
      <c r="A10" s="31" t="s">
        <v>48</v>
      </c>
      <c r="B10" s="31" t="s">
        <v>49</v>
      </c>
      <c r="C10" s="31" t="s">
        <v>50</v>
      </c>
      <c r="D10" s="31" t="s">
        <v>51</v>
      </c>
      <c r="E10" s="25"/>
      <c r="F10" s="32" t="s">
        <v>52</v>
      </c>
      <c r="G10" s="24">
        <v>20</v>
      </c>
      <c r="H10" s="19" t="s">
        <v>30</v>
      </c>
      <c r="I10" s="20"/>
      <c r="J10" s="29"/>
    </row>
    <row r="11" spans="1:11" x14ac:dyDescent="0.3">
      <c r="A11" s="33" t="s">
        <v>53</v>
      </c>
      <c r="B11" s="34">
        <v>0</v>
      </c>
      <c r="C11" s="34"/>
      <c r="D11" s="35">
        <f t="shared" ref="D11:D31" si="0">B11-C11</f>
        <v>0</v>
      </c>
      <c r="E11" s="25"/>
      <c r="F11" s="36" t="s">
        <v>40</v>
      </c>
      <c r="G11" s="24"/>
      <c r="H11" s="37"/>
      <c r="I11" s="38"/>
      <c r="J11" s="29"/>
    </row>
    <row r="12" spans="1:11" x14ac:dyDescent="0.3">
      <c r="A12" s="33" t="s">
        <v>54</v>
      </c>
      <c r="B12" s="34">
        <v>0</v>
      </c>
      <c r="C12" s="34"/>
      <c r="D12" s="35">
        <f t="shared" si="0"/>
        <v>0</v>
      </c>
      <c r="E12" s="25"/>
      <c r="F12" s="36" t="s">
        <v>55</v>
      </c>
      <c r="G12" s="27"/>
      <c r="H12" s="37"/>
      <c r="I12" s="38"/>
      <c r="J12" s="29"/>
    </row>
    <row r="13" spans="1:11" x14ac:dyDescent="0.3">
      <c r="A13" s="33" t="s">
        <v>56</v>
      </c>
      <c r="B13" s="34">
        <v>0</v>
      </c>
      <c r="C13" s="34"/>
      <c r="D13" s="35">
        <f t="shared" si="0"/>
        <v>0</v>
      </c>
      <c r="E13" s="25"/>
      <c r="F13" s="36" t="s">
        <v>57</v>
      </c>
      <c r="G13" s="27"/>
      <c r="H13" s="37"/>
      <c r="I13" s="38"/>
      <c r="J13" s="29"/>
    </row>
    <row r="14" spans="1:11" x14ac:dyDescent="0.3">
      <c r="A14" s="33" t="s">
        <v>58</v>
      </c>
      <c r="B14" s="34">
        <v>0</v>
      </c>
      <c r="C14" s="34">
        <v>0</v>
      </c>
      <c r="D14" s="35">
        <f t="shared" si="0"/>
        <v>0</v>
      </c>
      <c r="E14" s="25"/>
      <c r="F14" s="36" t="s">
        <v>59</v>
      </c>
      <c r="G14" s="27"/>
      <c r="H14" s="37"/>
      <c r="I14" s="38"/>
      <c r="J14" s="29"/>
    </row>
    <row r="15" spans="1:11" x14ac:dyDescent="0.3">
      <c r="A15" s="33" t="s">
        <v>60</v>
      </c>
      <c r="B15" s="34">
        <v>0</v>
      </c>
      <c r="C15" s="39"/>
      <c r="D15" s="35">
        <f t="shared" si="0"/>
        <v>0</v>
      </c>
      <c r="E15" s="22"/>
      <c r="F15" s="36"/>
      <c r="G15" s="24"/>
      <c r="H15" s="37"/>
      <c r="I15" s="38"/>
      <c r="J15" s="29"/>
    </row>
    <row r="16" spans="1:11" x14ac:dyDescent="0.3">
      <c r="A16" s="33" t="s">
        <v>61</v>
      </c>
      <c r="B16" s="34">
        <v>0</v>
      </c>
      <c r="C16" s="39"/>
      <c r="D16" s="35">
        <f t="shared" si="0"/>
        <v>0</v>
      </c>
      <c r="E16" s="25" t="s">
        <v>62</v>
      </c>
      <c r="F16" s="36" t="s">
        <v>63</v>
      </c>
      <c r="G16" s="27"/>
      <c r="H16" s="37" t="s">
        <v>64</v>
      </c>
      <c r="I16" s="38"/>
      <c r="J16" s="29"/>
    </row>
    <row r="17" spans="1:10" x14ac:dyDescent="0.3">
      <c r="A17" s="33" t="s">
        <v>65</v>
      </c>
      <c r="B17" s="34">
        <v>0</v>
      </c>
      <c r="C17" s="39"/>
      <c r="D17" s="35">
        <f t="shared" si="0"/>
        <v>0</v>
      </c>
      <c r="E17" s="22"/>
      <c r="F17" s="36" t="s">
        <v>40</v>
      </c>
      <c r="G17" s="24"/>
      <c r="H17" s="37" t="s">
        <v>66</v>
      </c>
      <c r="I17" s="24">
        <v>0</v>
      </c>
      <c r="J17" s="29"/>
    </row>
    <row r="18" spans="1:10" x14ac:dyDescent="0.3">
      <c r="A18" s="33" t="s">
        <v>68</v>
      </c>
      <c r="B18" s="34">
        <v>0</v>
      </c>
      <c r="C18" s="39"/>
      <c r="D18" s="35">
        <f t="shared" si="0"/>
        <v>0</v>
      </c>
      <c r="E18" s="22"/>
      <c r="F18" s="23" t="s">
        <v>69</v>
      </c>
      <c r="G18" s="24"/>
      <c r="H18" s="37" t="s">
        <v>70</v>
      </c>
      <c r="I18" s="38"/>
      <c r="J18" s="29"/>
    </row>
    <row r="19" spans="1:10" x14ac:dyDescent="0.3">
      <c r="A19" s="33" t="s">
        <v>72</v>
      </c>
      <c r="B19" s="34">
        <v>0</v>
      </c>
      <c r="C19" s="34">
        <v>0</v>
      </c>
      <c r="D19" s="35">
        <f t="shared" si="0"/>
        <v>0</v>
      </c>
      <c r="E19" s="22"/>
      <c r="F19" s="23"/>
      <c r="G19" s="24"/>
      <c r="H19" s="19"/>
      <c r="I19" s="19"/>
      <c r="J19" s="40"/>
    </row>
    <row r="20" spans="1:10" x14ac:dyDescent="0.3">
      <c r="A20" s="33" t="s">
        <v>73</v>
      </c>
      <c r="B20" s="34">
        <v>0</v>
      </c>
      <c r="C20" s="34"/>
      <c r="D20" s="35">
        <f t="shared" si="0"/>
        <v>0</v>
      </c>
      <c r="E20" s="22"/>
      <c r="F20" s="23" t="s">
        <v>74</v>
      </c>
      <c r="G20" s="24"/>
      <c r="H20" s="19"/>
      <c r="I20" s="19"/>
      <c r="J20" s="40"/>
    </row>
    <row r="21" spans="1:10" x14ac:dyDescent="0.3">
      <c r="A21" s="33" t="s">
        <v>75</v>
      </c>
      <c r="B21" s="34">
        <v>0</v>
      </c>
      <c r="C21" s="34">
        <v>0</v>
      </c>
      <c r="D21" s="35">
        <f t="shared" si="0"/>
        <v>0</v>
      </c>
      <c r="E21" s="22"/>
      <c r="F21" s="23" t="s">
        <v>40</v>
      </c>
      <c r="G21" s="24"/>
      <c r="H21" s="19"/>
      <c r="I21" s="19"/>
      <c r="J21" s="40"/>
    </row>
    <row r="22" spans="1:10" x14ac:dyDescent="0.3">
      <c r="A22" s="33" t="s">
        <v>76</v>
      </c>
      <c r="B22" s="34">
        <v>0</v>
      </c>
      <c r="C22" s="39">
        <v>0</v>
      </c>
      <c r="D22" s="35">
        <f t="shared" si="0"/>
        <v>0</v>
      </c>
      <c r="E22" s="22"/>
      <c r="F22" s="23" t="s">
        <v>69</v>
      </c>
      <c r="G22" s="24"/>
      <c r="H22" s="19"/>
      <c r="I22" s="19"/>
      <c r="J22" s="40"/>
    </row>
    <row r="23" spans="1:10" x14ac:dyDescent="0.3">
      <c r="A23" s="33" t="s">
        <v>77</v>
      </c>
      <c r="B23" s="34">
        <v>0</v>
      </c>
      <c r="C23" s="34"/>
      <c r="D23" s="35">
        <f t="shared" si="0"/>
        <v>0</v>
      </c>
      <c r="E23" s="22"/>
      <c r="F23" s="23"/>
      <c r="G23" s="24"/>
      <c r="H23" s="19"/>
      <c r="I23" s="19"/>
      <c r="J23" s="40"/>
    </row>
    <row r="24" spans="1:10" x14ac:dyDescent="0.3">
      <c r="A24" s="33" t="s">
        <v>78</v>
      </c>
      <c r="B24" s="34">
        <v>0</v>
      </c>
      <c r="C24" s="34">
        <v>0</v>
      </c>
      <c r="D24" s="35">
        <f t="shared" si="0"/>
        <v>0</v>
      </c>
      <c r="E24" s="25" t="s">
        <v>79</v>
      </c>
      <c r="F24" s="23" t="s">
        <v>80</v>
      </c>
      <c r="G24" s="27"/>
      <c r="H24" s="19"/>
      <c r="I24" s="19"/>
      <c r="J24" s="40"/>
    </row>
    <row r="25" spans="1:10" x14ac:dyDescent="0.3">
      <c r="A25" s="33" t="s">
        <v>81</v>
      </c>
      <c r="B25" s="34">
        <v>0</v>
      </c>
      <c r="C25" s="34"/>
      <c r="D25" s="35">
        <f t="shared" si="0"/>
        <v>0</v>
      </c>
      <c r="E25" s="22"/>
      <c r="F25" s="23"/>
      <c r="G25" s="24"/>
      <c r="H25" s="19"/>
      <c r="I25" s="19"/>
      <c r="J25" s="40"/>
    </row>
    <row r="26" spans="1:10" x14ac:dyDescent="0.3">
      <c r="A26" s="33" t="s">
        <v>82</v>
      </c>
      <c r="B26" s="34">
        <v>0</v>
      </c>
      <c r="C26" s="34">
        <v>0</v>
      </c>
      <c r="D26" s="35">
        <f t="shared" si="0"/>
        <v>0</v>
      </c>
      <c r="E26" s="22"/>
      <c r="F26" s="23"/>
      <c r="G26" s="24"/>
      <c r="H26" s="19"/>
      <c r="I26" s="19"/>
      <c r="J26" s="40"/>
    </row>
    <row r="27" spans="1:10" x14ac:dyDescent="0.3">
      <c r="A27" s="33" t="s">
        <v>83</v>
      </c>
      <c r="B27" s="34">
        <v>0</v>
      </c>
      <c r="C27" s="34"/>
      <c r="D27" s="35">
        <f t="shared" si="0"/>
        <v>0</v>
      </c>
      <c r="E27" s="25" t="s">
        <v>84</v>
      </c>
      <c r="F27" s="23" t="s">
        <v>85</v>
      </c>
      <c r="G27" s="27"/>
      <c r="H27" s="19"/>
      <c r="I27" s="19"/>
      <c r="J27" s="40"/>
    </row>
    <row r="28" spans="1:10" x14ac:dyDescent="0.3">
      <c r="A28" s="33" t="s">
        <v>86</v>
      </c>
      <c r="B28" s="34">
        <v>0</v>
      </c>
      <c r="C28" s="34">
        <v>0</v>
      </c>
      <c r="D28" s="35">
        <f t="shared" si="0"/>
        <v>0</v>
      </c>
      <c r="E28" s="22"/>
      <c r="F28" s="23"/>
      <c r="G28" s="24"/>
      <c r="H28" s="19"/>
      <c r="I28" s="19"/>
      <c r="J28" s="40"/>
    </row>
    <row r="29" spans="1:10" x14ac:dyDescent="0.3">
      <c r="A29" s="33" t="s">
        <v>87</v>
      </c>
      <c r="B29" s="34">
        <v>0</v>
      </c>
      <c r="C29" s="34"/>
      <c r="D29" s="35">
        <f t="shared" si="0"/>
        <v>0</v>
      </c>
      <c r="E29" s="22"/>
      <c r="F29" s="23"/>
      <c r="G29" s="24"/>
      <c r="H29" s="19"/>
      <c r="I29" s="19"/>
      <c r="J29" s="40"/>
    </row>
    <row r="30" spans="1:10" x14ac:dyDescent="0.3">
      <c r="A30" s="33"/>
      <c r="B30" s="34"/>
      <c r="C30" s="34"/>
      <c r="D30" s="35">
        <f t="shared" si="0"/>
        <v>0</v>
      </c>
      <c r="E30" s="25" t="s">
        <v>88</v>
      </c>
      <c r="F30" s="23" t="s">
        <v>89</v>
      </c>
      <c r="G30" s="27"/>
      <c r="H30" s="19"/>
      <c r="I30" s="19"/>
      <c r="J30" s="40"/>
    </row>
    <row r="31" spans="1:10" x14ac:dyDescent="0.3">
      <c r="A31" s="33"/>
      <c r="B31" s="34"/>
      <c r="C31" s="34"/>
      <c r="D31" s="35">
        <f t="shared" si="0"/>
        <v>0</v>
      </c>
      <c r="E31" s="22"/>
      <c r="F31" s="23"/>
      <c r="G31" s="24"/>
      <c r="H31" s="19"/>
      <c r="I31" s="19"/>
      <c r="J31" s="40"/>
    </row>
    <row r="32" spans="1:10" x14ac:dyDescent="0.3">
      <c r="A32" s="4"/>
      <c r="B32" s="41"/>
      <c r="C32" s="4"/>
      <c r="D32" s="42"/>
      <c r="E32" s="22"/>
      <c r="F32" s="23"/>
      <c r="G32" s="24"/>
      <c r="H32" s="19"/>
      <c r="I32" s="19"/>
      <c r="J32" s="40"/>
    </row>
    <row r="33" spans="1:16" x14ac:dyDescent="0.3">
      <c r="A33" s="43" t="s">
        <v>90</v>
      </c>
      <c r="B33" s="44">
        <f>SUM(B11:B31)</f>
        <v>0</v>
      </c>
      <c r="C33" s="44">
        <f>SUM(C11:C31)</f>
        <v>0</v>
      </c>
      <c r="D33" s="45">
        <f>SUM(D11:D31)</f>
        <v>0</v>
      </c>
      <c r="E33" s="25" t="s">
        <v>91</v>
      </c>
      <c r="F33" s="23" t="s">
        <v>92</v>
      </c>
      <c r="G33" s="27"/>
      <c r="H33" s="19"/>
      <c r="I33" s="19"/>
      <c r="J33" s="40"/>
    </row>
    <row r="34" spans="1:16" x14ac:dyDescent="0.3">
      <c r="A34" s="4"/>
      <c r="B34" s="41"/>
      <c r="C34" s="4"/>
      <c r="D34" s="42"/>
      <c r="E34" s="22"/>
      <c r="F34" s="23"/>
      <c r="G34" s="46"/>
      <c r="H34" s="19"/>
      <c r="I34" s="19"/>
      <c r="J34" s="40"/>
    </row>
    <row r="35" spans="1:16" x14ac:dyDescent="0.3">
      <c r="A35" s="47" t="s">
        <v>93</v>
      </c>
      <c r="B35" s="48">
        <f>B33+F39</f>
        <v>0</v>
      </c>
      <c r="C35" s="47"/>
      <c r="D35" s="49"/>
      <c r="E35" s="50"/>
      <c r="F35" s="51"/>
      <c r="G35" s="46"/>
      <c r="H35" s="19"/>
      <c r="I35" s="19"/>
      <c r="J35" s="40"/>
      <c r="P35" t="s">
        <v>94</v>
      </c>
    </row>
    <row r="36" spans="1:16" x14ac:dyDescent="0.3">
      <c r="A36" s="4" t="s">
        <v>95</v>
      </c>
      <c r="B36" s="52">
        <f>B35/G7</f>
        <v>0</v>
      </c>
      <c r="C36" s="4"/>
      <c r="D36" s="42"/>
      <c r="E36" s="50"/>
      <c r="F36" s="51"/>
      <c r="G36" s="46"/>
      <c r="H36" s="19"/>
      <c r="I36" s="19"/>
      <c r="J36" s="40"/>
      <c r="P36" t="s">
        <v>128</v>
      </c>
    </row>
    <row r="37" spans="1:16" x14ac:dyDescent="0.3">
      <c r="A37" s="4"/>
      <c r="B37" s="41"/>
      <c r="C37" s="4"/>
      <c r="D37" s="42"/>
      <c r="E37" s="50"/>
      <c r="F37" s="51"/>
      <c r="G37" s="46"/>
      <c r="H37" s="19"/>
      <c r="I37" s="19"/>
      <c r="J37" s="40"/>
      <c r="P37" t="s">
        <v>96</v>
      </c>
    </row>
    <row r="38" spans="1:16" x14ac:dyDescent="0.3">
      <c r="A38" s="4"/>
      <c r="B38" s="53"/>
      <c r="C38" s="4"/>
      <c r="D38" s="42"/>
      <c r="E38" s="54" t="s">
        <v>97</v>
      </c>
      <c r="F38" s="55">
        <v>0</v>
      </c>
      <c r="G38" s="46"/>
      <c r="H38" s="19"/>
      <c r="I38" s="19"/>
      <c r="J38" s="40"/>
      <c r="P38" t="s">
        <v>98</v>
      </c>
    </row>
    <row r="39" spans="1:16" x14ac:dyDescent="0.3">
      <c r="A39" s="4" t="s">
        <v>99</v>
      </c>
      <c r="B39" s="53">
        <f>B40/G7</f>
        <v>0</v>
      </c>
      <c r="C39" s="4"/>
      <c r="D39" s="42"/>
      <c r="E39" s="54" t="s">
        <v>100</v>
      </c>
      <c r="F39" s="56">
        <f>B33*F38</f>
        <v>0</v>
      </c>
      <c r="G39" s="46"/>
      <c r="H39" s="19"/>
      <c r="I39" s="19"/>
      <c r="J39" s="40"/>
      <c r="P39" t="s">
        <v>45</v>
      </c>
    </row>
    <row r="40" spans="1:16" x14ac:dyDescent="0.3">
      <c r="A40" s="4" t="s">
        <v>101</v>
      </c>
      <c r="B40" s="57">
        <f>B35/F42</f>
        <v>0</v>
      </c>
      <c r="C40" s="4"/>
      <c r="D40" s="42"/>
      <c r="E40" s="50"/>
      <c r="F40" s="51"/>
      <c r="G40" s="46"/>
      <c r="H40" s="19"/>
      <c r="I40" s="19"/>
      <c r="J40" s="40"/>
      <c r="P40" t="s">
        <v>102</v>
      </c>
    </row>
    <row r="41" spans="1:16" x14ac:dyDescent="0.3">
      <c r="A41" s="4"/>
      <c r="B41" s="4"/>
      <c r="C41" s="4"/>
      <c r="D41" s="42"/>
      <c r="E41" s="50"/>
      <c r="F41" s="51"/>
      <c r="G41" s="46"/>
      <c r="H41" s="19"/>
      <c r="I41" s="19"/>
      <c r="J41" s="40"/>
      <c r="P41" t="s">
        <v>103</v>
      </c>
    </row>
    <row r="42" spans="1:16" ht="21.6" thickBot="1" x14ac:dyDescent="0.45">
      <c r="A42" s="4"/>
      <c r="B42" s="4"/>
      <c r="C42" s="4"/>
      <c r="D42" s="42"/>
      <c r="E42" s="58" t="s">
        <v>104</v>
      </c>
      <c r="F42" s="59">
        <v>78</v>
      </c>
      <c r="G42" s="60"/>
      <c r="H42" s="19"/>
      <c r="I42" s="19"/>
      <c r="J42" s="40"/>
      <c r="P42" t="s">
        <v>105</v>
      </c>
    </row>
    <row r="43" spans="1:16" ht="16.350000000000001" customHeight="1" x14ac:dyDescent="0.3">
      <c r="A43" s="84" t="s">
        <v>106</v>
      </c>
      <c r="B43" s="84"/>
      <c r="C43" s="84"/>
      <c r="D43" s="84"/>
      <c r="E43" s="84"/>
      <c r="F43" s="84"/>
      <c r="G43" s="84"/>
      <c r="H43" s="84"/>
      <c r="I43" s="84"/>
      <c r="J43" s="84"/>
      <c r="P43" t="s">
        <v>107</v>
      </c>
    </row>
    <row r="44" spans="1:16" x14ac:dyDescent="0.3">
      <c r="A44" s="84"/>
      <c r="B44" s="84"/>
      <c r="C44" s="84"/>
      <c r="D44" s="84"/>
      <c r="E44" s="84"/>
      <c r="F44" s="84"/>
      <c r="G44" s="84"/>
      <c r="H44" s="84"/>
      <c r="I44" s="84"/>
      <c r="J44" s="84"/>
      <c r="P44" t="s">
        <v>108</v>
      </c>
    </row>
    <row r="45" spans="1:16" x14ac:dyDescent="0.3">
      <c r="A45" s="84"/>
      <c r="B45" s="84"/>
      <c r="C45" s="84"/>
      <c r="D45" s="84"/>
      <c r="E45" s="84"/>
      <c r="F45" s="84"/>
      <c r="G45" s="84"/>
      <c r="H45" s="84"/>
      <c r="I45" s="84"/>
      <c r="J45" s="84"/>
      <c r="P45" t="s">
        <v>91</v>
      </c>
    </row>
    <row r="46" spans="1:16" x14ac:dyDescent="0.3">
      <c r="A46" s="84"/>
      <c r="B46" s="84"/>
      <c r="C46" s="84"/>
      <c r="D46" s="84"/>
      <c r="E46" s="84"/>
      <c r="F46" s="84"/>
      <c r="G46" s="84"/>
      <c r="H46" s="84"/>
      <c r="I46" s="84"/>
      <c r="J46" s="84"/>
    </row>
    <row r="47" spans="1:16" x14ac:dyDescent="0.3">
      <c r="A47" s="84"/>
      <c r="B47" s="84"/>
      <c r="C47" s="84"/>
      <c r="D47" s="84"/>
      <c r="E47" s="84"/>
      <c r="F47" s="84"/>
      <c r="G47" s="84"/>
      <c r="H47" s="84"/>
      <c r="I47" s="84"/>
      <c r="J47" s="84"/>
    </row>
    <row r="48" spans="1:16" x14ac:dyDescent="0.3">
      <c r="A48" s="84"/>
      <c r="B48" s="84"/>
      <c r="C48" s="84"/>
      <c r="D48" s="84"/>
      <c r="E48" s="84"/>
      <c r="F48" s="84"/>
      <c r="G48" s="84"/>
      <c r="H48" s="84"/>
      <c r="I48" s="84"/>
      <c r="J48" s="84"/>
    </row>
    <row r="49" spans="1:10" x14ac:dyDescent="0.3">
      <c r="A49" s="61"/>
      <c r="J49" s="63"/>
    </row>
    <row r="50" spans="1:10" ht="16.2" thickBot="1" x14ac:dyDescent="0.35">
      <c r="A50" s="64" t="s">
        <v>23</v>
      </c>
      <c r="B50" s="65" t="s">
        <v>109</v>
      </c>
      <c r="C50" s="65"/>
      <c r="D50" s="65"/>
      <c r="E50" s="65"/>
      <c r="F50" s="65"/>
      <c r="G50" s="66"/>
      <c r="H50" s="67"/>
      <c r="I50" s="67"/>
      <c r="J50" s="68"/>
    </row>
  </sheetData>
  <mergeCells count="9">
    <mergeCell ref="B7:D7"/>
    <mergeCell ref="B8:D8"/>
    <mergeCell ref="A43:J48"/>
    <mergeCell ref="A1:D1"/>
    <mergeCell ref="B2:D2"/>
    <mergeCell ref="B3:D3"/>
    <mergeCell ref="B4:D4"/>
    <mergeCell ref="B5:D5"/>
    <mergeCell ref="B6:D6"/>
  </mergeCells>
  <dataValidations count="1">
    <dataValidation type="list" allowBlank="1" showInputMessage="1" showErrorMessage="1" sqref="B9" xr:uid="{00000000-0002-0000-0600-000000000000}">
      <formula1>$P$35:$P$46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Orginal BOM</vt:lpstr>
      <vt:lpstr>BOM Quote</vt:lpstr>
      <vt:lpstr>Sheet1</vt:lpstr>
      <vt:lpstr>Assembly Quote</vt:lpstr>
      <vt:lpstr>L1 and L2</vt:lpstr>
      <vt:lpstr>Post Cost</vt:lpstr>
      <vt:lpstr>For Management Use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balasubramanian</dc:creator>
  <cp:lastModifiedBy>afzal z</cp:lastModifiedBy>
  <cp:lastPrinted>2022-05-07T10:15:15Z</cp:lastPrinted>
  <dcterms:created xsi:type="dcterms:W3CDTF">2022-04-13T04:03:26Z</dcterms:created>
  <dcterms:modified xsi:type="dcterms:W3CDTF">2024-11-12T12:53:42Z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-96913462</vt:i4>
  </property>
  <property fmtid="{D5CDD505-2E9C-101B-9397-08002B2CF9AE}" pid="3" name="_NewReviewCycle">
    <vt:lpwstr/>
  </property>
  <property fmtid="{D5CDD505-2E9C-101B-9397-08002B2CF9AE}" pid="4" name="_EmailSubject">
    <vt:lpwstr>BOM For reference </vt:lpwstr>
  </property>
  <property fmtid="{D5CDD505-2E9C-101B-9397-08002B2CF9AE}" pid="5" name="_AuthorEmail">
    <vt:lpwstr>logistics@crosspointtechnologies.in</vt:lpwstr>
  </property>
  <property fmtid="{D5CDD505-2E9C-101B-9397-08002B2CF9AE}" pid="6" name="_AuthorEmailDisplayName">
    <vt:lpwstr>logistics@crosspointtechnologies.in</vt:lpwstr>
  </property>
  <property fmtid="{D5CDD505-2E9C-101B-9397-08002B2CF9AE}" pid="7" name="_ReviewingToolsShownOnce">
    <vt:lpwstr/>
  </property>
</Properties>
</file>