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point\input folder Assembly\"/>
    </mc:Choice>
  </mc:AlternateContent>
  <xr:revisionPtr revIDLastSave="0" documentId="13_ncr:1_{8B9D3332-5D6B-4E54-995C-47C2F71A183A}" xr6:coauthVersionLast="47" xr6:coauthVersionMax="47" xr10:uidLastSave="{00000000-0000-0000-0000-000000000000}"/>
  <bookViews>
    <workbookView xWindow="-108" yWindow="-108" windowWidth="23256" windowHeight="13176" tabRatio="597" activeTab="5" xr2:uid="{00000000-000D-0000-FFFF-FFFF00000000}"/>
  </bookViews>
  <sheets>
    <sheet name="Readme" sheetId="4" r:id="rId1"/>
    <sheet name="Orginal BOM" sheetId="1" r:id="rId2"/>
    <sheet name="BOM Quote for 10 nos" sheetId="2" r:id="rId3"/>
    <sheet name="BOM Quote for 20 nos" sheetId="9" r:id="rId4"/>
    <sheet name="Sheet1" sheetId="10" r:id="rId5"/>
    <sheet name="Assembly Quote" sheetId="8" r:id="rId6"/>
    <sheet name="L1 and L2" sheetId="7" r:id="rId7"/>
    <sheet name="Post Cost" sheetId="6" r:id="rId8"/>
    <sheet name="For Management Use only" sheetId="5" r:id="rId9"/>
  </sheets>
  <definedNames>
    <definedName name="_xlnm._FilterDatabase" localSheetId="5" hidden="1">'Assembly Quote'!$A$1:$J$89</definedName>
    <definedName name="_xlnm._FilterDatabase" localSheetId="2" hidden="1">'BOM Quote for 10 nos'!$A$1:$P$89</definedName>
    <definedName name="_xlnm._FilterDatabase" localSheetId="3" hidden="1">'BOM Quote for 20 nos'!$A$1:$P$89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7" l="1"/>
  <c r="P2" i="7"/>
  <c r="K4" i="7"/>
  <c r="K2" i="7"/>
  <c r="C32" i="10"/>
  <c r="D32" i="10" s="1"/>
  <c r="G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E24" i="10" s="1"/>
  <c r="F24" i="10" s="1"/>
  <c r="C23" i="10"/>
  <c r="D23" i="10" s="1"/>
  <c r="C22" i="10"/>
  <c r="D22" i="10" s="1"/>
  <c r="C21" i="10"/>
  <c r="D21" i="10" s="1"/>
  <c r="D3" i="10"/>
  <c r="E3" i="10" s="1"/>
  <c r="F3" i="10" s="1"/>
  <c r="D4" i="10"/>
  <c r="E4" i="10" s="1"/>
  <c r="F4" i="10" s="1"/>
  <c r="D9" i="10"/>
  <c r="G9" i="10" s="1"/>
  <c r="D11" i="10"/>
  <c r="G11" i="10" s="1"/>
  <c r="D12" i="10"/>
  <c r="E12" i="10" s="1"/>
  <c r="F12" i="10" s="1"/>
  <c r="C3" i="10"/>
  <c r="C4" i="10"/>
  <c r="C5" i="10"/>
  <c r="D5" i="10" s="1"/>
  <c r="C6" i="10"/>
  <c r="D6" i="10" s="1"/>
  <c r="C7" i="10"/>
  <c r="D7" i="10" s="1"/>
  <c r="C8" i="10"/>
  <c r="D8" i="10" s="1"/>
  <c r="C9" i="10"/>
  <c r="C10" i="10"/>
  <c r="D10" i="10" s="1"/>
  <c r="C11" i="10"/>
  <c r="C12" i="10"/>
  <c r="C13" i="10"/>
  <c r="D13" i="10" s="1"/>
  <c r="C2" i="10"/>
  <c r="D2" i="10" s="1"/>
  <c r="O89" i="9"/>
  <c r="O89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2" i="2"/>
  <c r="K2" i="2" s="1"/>
  <c r="E13" i="10" l="1"/>
  <c r="F13" i="10" s="1"/>
  <c r="G13" i="10"/>
  <c r="G10" i="10"/>
  <c r="E10" i="10"/>
  <c r="F10" i="10" s="1"/>
  <c r="G5" i="10"/>
  <c r="E5" i="10"/>
  <c r="F5" i="10" s="1"/>
  <c r="E8" i="10"/>
  <c r="F8" i="10" s="1"/>
  <c r="G8" i="10"/>
  <c r="G27" i="10"/>
  <c r="E27" i="10"/>
  <c r="F27" i="10" s="1"/>
  <c r="E7" i="10"/>
  <c r="F7" i="10" s="1"/>
  <c r="G7" i="10"/>
  <c r="G2" i="10"/>
  <c r="E2" i="10"/>
  <c r="G6" i="10"/>
  <c r="E6" i="10"/>
  <c r="F6" i="10" s="1"/>
  <c r="E9" i="10"/>
  <c r="F9" i="10" s="1"/>
  <c r="G12" i="10"/>
  <c r="G4" i="10"/>
  <c r="E11" i="10"/>
  <c r="F11" i="10" s="1"/>
  <c r="G3" i="10"/>
  <c r="E25" i="10"/>
  <c r="F25" i="10" s="1"/>
  <c r="G25" i="10"/>
  <c r="G29" i="10"/>
  <c r="E29" i="10"/>
  <c r="F29" i="10" s="1"/>
  <c r="G31" i="10"/>
  <c r="E31" i="10"/>
  <c r="F31" i="10" s="1"/>
  <c r="G23" i="10"/>
  <c r="E23" i="10"/>
  <c r="F23" i="10" s="1"/>
  <c r="G21" i="10"/>
  <c r="E21" i="10"/>
  <c r="G26" i="10"/>
  <c r="E26" i="10"/>
  <c r="F26" i="10" s="1"/>
  <c r="G28" i="10"/>
  <c r="E28" i="10"/>
  <c r="F28" i="10" s="1"/>
  <c r="E30" i="10"/>
  <c r="F30" i="10" s="1"/>
  <c r="G30" i="10"/>
  <c r="E22" i="10"/>
  <c r="F22" i="10" s="1"/>
  <c r="G22" i="10"/>
  <c r="E32" i="10"/>
  <c r="F32" i="10" s="1"/>
  <c r="G24" i="10"/>
  <c r="C33" i="5"/>
  <c r="D31" i="5"/>
  <c r="D30" i="5"/>
  <c r="D29" i="5"/>
  <c r="D28" i="5"/>
  <c r="D27" i="5"/>
  <c r="D26" i="5"/>
  <c r="D25" i="5"/>
  <c r="B33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G14" i="10" l="1"/>
  <c r="E14" i="10"/>
  <c r="F2" i="10"/>
  <c r="F14" i="10" s="1"/>
  <c r="G33" i="10"/>
  <c r="E33" i="10"/>
  <c r="F21" i="10"/>
  <c r="F33" i="10" s="1"/>
  <c r="D24" i="5"/>
  <c r="D33" i="5" s="1"/>
  <c r="F39" i="5"/>
  <c r="B35" i="5" s="1"/>
  <c r="F15" i="10" l="1"/>
  <c r="F34" i="10"/>
  <c r="B40" i="5"/>
  <c r="B39" i="5" s="1"/>
  <c r="B36" i="5"/>
</calcChain>
</file>

<file path=xl/sharedStrings.xml><?xml version="1.0" encoding="utf-8"?>
<sst xmlns="http://schemas.openxmlformats.org/spreadsheetml/2006/main" count="2277" uniqueCount="463">
  <si>
    <t>Part Description</t>
  </si>
  <si>
    <t>Manufacturer's Part Number</t>
  </si>
  <si>
    <t>Part Package</t>
  </si>
  <si>
    <t>Quantity</t>
  </si>
  <si>
    <t>Reference</t>
  </si>
  <si>
    <t>NA</t>
  </si>
  <si>
    <t>Project Name</t>
  </si>
  <si>
    <t>BOM Procurment QTY</t>
  </si>
  <si>
    <t>BOM Assembly QTY</t>
  </si>
  <si>
    <t>Digikey</t>
  </si>
  <si>
    <t>Mouser</t>
  </si>
  <si>
    <t>Local</t>
  </si>
  <si>
    <t>Source</t>
  </si>
  <si>
    <t>SM</t>
  </si>
  <si>
    <t>China</t>
  </si>
  <si>
    <t>Process Loss</t>
  </si>
  <si>
    <t>Final QTY</t>
  </si>
  <si>
    <t>Type</t>
  </si>
  <si>
    <t>Repeat order</t>
  </si>
  <si>
    <t>Changes</t>
  </si>
  <si>
    <t>BOM revision</t>
  </si>
  <si>
    <t>Quote prepared by</t>
  </si>
  <si>
    <t>Quote verified by</t>
  </si>
  <si>
    <t>Approved by</t>
  </si>
  <si>
    <t>Quote Generator</t>
  </si>
  <si>
    <t>Vendor Name</t>
  </si>
  <si>
    <t>Amount</t>
  </si>
  <si>
    <t xml:space="preserve">Assembly Lead time </t>
  </si>
  <si>
    <t>PCB Details</t>
  </si>
  <si>
    <t>PCB Vendor</t>
  </si>
  <si>
    <t>Vendor T1</t>
  </si>
  <si>
    <t>Project</t>
  </si>
  <si>
    <t>No of layer</t>
  </si>
  <si>
    <t>Vendor T2</t>
  </si>
  <si>
    <t>Board ID/Project ID</t>
  </si>
  <si>
    <t>Material</t>
  </si>
  <si>
    <t>Vendor T3</t>
  </si>
  <si>
    <t>Cross Point ID</t>
  </si>
  <si>
    <t>PCB Qty</t>
  </si>
  <si>
    <t>Quote #</t>
  </si>
  <si>
    <t>Lead time</t>
  </si>
  <si>
    <t>Order Received Date</t>
  </si>
  <si>
    <t>Supplied QTY</t>
  </si>
  <si>
    <t>Order Committed Date</t>
  </si>
  <si>
    <t>Order Type</t>
  </si>
  <si>
    <t>Full board Turnkey</t>
  </si>
  <si>
    <t>Assembly Details</t>
  </si>
  <si>
    <t>Assembly Vendor</t>
  </si>
  <si>
    <t>All Cost Includes GST</t>
  </si>
  <si>
    <t>Per Cost</t>
  </si>
  <si>
    <t>Post Cost</t>
  </si>
  <si>
    <t>Difference Cost</t>
  </si>
  <si>
    <t>Assembly Qty</t>
  </si>
  <si>
    <t>PCB Design Cost</t>
  </si>
  <si>
    <t>PCB Layout Cost</t>
  </si>
  <si>
    <t>Per Board Pin Cost</t>
  </si>
  <si>
    <t>Software Cost</t>
  </si>
  <si>
    <t>Total Pin Cont</t>
  </si>
  <si>
    <t>Fab cost</t>
  </si>
  <si>
    <t>Per Pin Count Price</t>
  </si>
  <si>
    <t>Fab Shipment Cost</t>
  </si>
  <si>
    <t>Fab Duty Cost</t>
  </si>
  <si>
    <t>BOM Details</t>
  </si>
  <si>
    <t>BOM Source 1</t>
  </si>
  <si>
    <t>BOM T1</t>
  </si>
  <si>
    <t>Fab Clearence Cost</t>
  </si>
  <si>
    <t>BOM Qty</t>
  </si>
  <si>
    <t>FAB</t>
  </si>
  <si>
    <t>Fab Bank Carges</t>
  </si>
  <si>
    <t>Shipment Mode</t>
  </si>
  <si>
    <t>BOM T3</t>
  </si>
  <si>
    <t>BOM</t>
  </si>
  <si>
    <t>Assembly cost</t>
  </si>
  <si>
    <t>Stencils Cost</t>
  </si>
  <si>
    <t>BOM Source 2</t>
  </si>
  <si>
    <t>Programming Cost</t>
  </si>
  <si>
    <t>BOM Cost</t>
  </si>
  <si>
    <t>BOM Shipment Cost</t>
  </si>
  <si>
    <t>BOM Duty Cost</t>
  </si>
  <si>
    <t>Design</t>
  </si>
  <si>
    <t>Design Vendor</t>
  </si>
  <si>
    <t>BOM Clearence Cost</t>
  </si>
  <si>
    <t>Bank Charges</t>
  </si>
  <si>
    <t>Man Power Cost (Bring Up and Monitoring)</t>
  </si>
  <si>
    <t>Layout</t>
  </si>
  <si>
    <t>Layout Vendor</t>
  </si>
  <si>
    <t>Local Transportaion</t>
  </si>
  <si>
    <t xml:space="preserve">shipping charge </t>
  </si>
  <si>
    <t>Programm</t>
  </si>
  <si>
    <t>Programm Vendor</t>
  </si>
  <si>
    <t>CP Cost</t>
  </si>
  <si>
    <t>Testing</t>
  </si>
  <si>
    <t>Person</t>
  </si>
  <si>
    <t>Customer Quote Total</t>
  </si>
  <si>
    <t>Full board Turnkey with PCB design</t>
  </si>
  <si>
    <t>Customer Per Board  INR</t>
  </si>
  <si>
    <t>Purchase</t>
  </si>
  <si>
    <t>CP Profit %</t>
  </si>
  <si>
    <t>Local Purchase</t>
  </si>
  <si>
    <t>Customer Per Board USD Cost</t>
  </si>
  <si>
    <t>Margin</t>
  </si>
  <si>
    <t>Customer total USD</t>
  </si>
  <si>
    <t>Fab only</t>
  </si>
  <si>
    <t>Assembly only</t>
  </si>
  <si>
    <t>Doller Conversion Price</t>
  </si>
  <si>
    <t>BOM only</t>
  </si>
  <si>
    <t xml:space="preserve">Comments:
		                                                                                                             </t>
  </si>
  <si>
    <t>PCB Design</t>
  </si>
  <si>
    <t>Rework</t>
  </si>
  <si>
    <t>Agreed For Old Price</t>
  </si>
  <si>
    <t>Others</t>
  </si>
  <si>
    <t>Value</t>
  </si>
  <si>
    <t>Shipment Charges</t>
  </si>
  <si>
    <t>Clearence Charges</t>
  </si>
  <si>
    <t>Local Transportation</t>
  </si>
  <si>
    <t>Source 1</t>
  </si>
  <si>
    <t>Source 2</t>
  </si>
  <si>
    <t>Source 3</t>
  </si>
  <si>
    <t>BOM option</t>
  </si>
  <si>
    <t>No</t>
  </si>
  <si>
    <t>Fab Qty</t>
  </si>
  <si>
    <t>Total QTY</t>
  </si>
  <si>
    <t>All value</t>
  </si>
  <si>
    <t>Total</t>
  </si>
  <si>
    <t>All Value</t>
  </si>
  <si>
    <t>QTY</t>
  </si>
  <si>
    <t>Tax</t>
  </si>
  <si>
    <t>Lead Time</t>
  </si>
  <si>
    <t>BOM + Assembly</t>
  </si>
  <si>
    <t>Remarks</t>
  </si>
  <si>
    <t>CONN HEADER VERT 8POS 2.54MM</t>
  </si>
  <si>
    <t>SWITCH SLIDE DPDT 3A 125V</t>
  </si>
  <si>
    <t>GRM1555C1H681JA01D</t>
  </si>
  <si>
    <t>105-0853-001</t>
  </si>
  <si>
    <t>105-0852-001</t>
  </si>
  <si>
    <t>FTSH-113-01-L-DV-K</t>
  </si>
  <si>
    <t>RC0402FR-0710KL</t>
  </si>
  <si>
    <t>RC0402FR-07100KL</t>
  </si>
  <si>
    <t>ERJ-2RKF1781X</t>
  </si>
  <si>
    <t>RC0402FR-071KL</t>
  </si>
  <si>
    <t>CS22BNW03</t>
  </si>
  <si>
    <t>LT3693EMSE#PBF</t>
  </si>
  <si>
    <t>R95</t>
  </si>
  <si>
    <t>U1</t>
  </si>
  <si>
    <t>10+20</t>
  </si>
  <si>
    <t>PC TEST POINT JACK RED</t>
  </si>
  <si>
    <t>PC TEST POINT JACK BLACK</t>
  </si>
  <si>
    <t>IC TRANSLATOR BIDIR 16DHVQFN</t>
  </si>
  <si>
    <t>CONN HEADER SMD 10POS 2.54MM</t>
  </si>
  <si>
    <t>Series Voltage reference IC +/- 0.7% 4mA</t>
  </si>
  <si>
    <t>CAP CER 0.015uF 50V X7R 0402</t>
  </si>
  <si>
    <t>CAP CER 0.022uF 50V X7R 0402</t>
  </si>
  <si>
    <t>CAP CER 0.033uF 50V X7R 0402</t>
  </si>
  <si>
    <t>CAP CER 0.1UF 10V X7R 0402</t>
  </si>
  <si>
    <t>CAP CER 0.1UF 50V X7R 0402</t>
  </si>
  <si>
    <t>CAP CER 0.1uF 25V X7R 0402</t>
  </si>
  <si>
    <t>CAP CER 1UF 6.3V X7R 0402</t>
  </si>
  <si>
    <t>CAP CER 10000PF 10V X7R 0402</t>
  </si>
  <si>
    <t>CAP CER 1000PF 10V X7R 0402</t>
  </si>
  <si>
    <t>CAP CER 100pF 50V NPO 0402</t>
  </si>
  <si>
    <t>CAP CER 10pF 50V NPO 0402</t>
  </si>
  <si>
    <t>CAP CER 2.2uF 10V X7R 0402</t>
  </si>
  <si>
    <t>CAP CER 330pF 50V NPO 0402</t>
  </si>
  <si>
    <t>CAP CER 680pF 50V NPO 0402</t>
  </si>
  <si>
    <t>CAP CER 0.47uF 50V X7R 0603</t>
  </si>
  <si>
    <t>CAP CER 10uF 10V X7R 0603</t>
  </si>
  <si>
    <t>CAP CER 4.7uF 10V X7R 0603</t>
  </si>
  <si>
    <t>CAP CER 4.7uF 25V X7R 0805</t>
  </si>
  <si>
    <t>CAP CER 47uF 6.3V X7U 1206</t>
  </si>
  <si>
    <t>CAP CER 100uF 16V X5R 1210</t>
  </si>
  <si>
    <t>CAP CER 10uF 35V X7R 1210</t>
  </si>
  <si>
    <t>CAP CER 47uF 10V X7R 1210</t>
  </si>
  <si>
    <t>RES SMD 0.1 OHM 0.5% 1/2W 1206</t>
  </si>
  <si>
    <t>DIODE SCHOTTKY 40V 3A SMA</t>
  </si>
  <si>
    <t>MOSFET N-CH 20V 1.7A SSOT3</t>
  </si>
  <si>
    <t>FERRITE CHIP 120 OHM 2A 0603</t>
  </si>
  <si>
    <t>FERRITE CHIP 21 OHM 6A</t>
  </si>
  <si>
    <t>CONN HEADER VERT 4POS 2.54MM</t>
  </si>
  <si>
    <t>CONN HEADER SMD 3POS 2.54mm</t>
  </si>
  <si>
    <t>CONN HEADER 7 POS 2.54</t>
  </si>
  <si>
    <t>Fixed Inductors 3.3uH 4.1A 17.4 mOhms</t>
  </si>
  <si>
    <t>IC VREF SERIES 4.096 SOIC8</t>
  </si>
  <si>
    <t>IC REG LINEAR POS ADJ 2.5A 36QFN</t>
  </si>
  <si>
    <t>BUCK SWITCHING REGULATOR IC POSITIVE ADJUSTABLE 0.79V 1 OUTPUT 3.5A 10-TFSOP, 10-MSOP</t>
  </si>
  <si>
    <t>IC ADC 24BIT SIGMA-DELTA 38QFN</t>
  </si>
  <si>
    <t>IC DAC 12 BIT 3V SER QSOP-16</t>
  </si>
  <si>
    <t>IC SOUND WIRE</t>
  </si>
  <si>
    <t>100 MHz XO (Standard) LVCMOS Oscillator 1.8V ~ 3.3V Standby (Power Down) 4-SMD, No Lead Exposed Pad</t>
  </si>
  <si>
    <t>100 MHz XO (Standard) LVCMOS Oscillator 1.8V ~ 3.3V Enable/Disable 4-SMD, No Lead</t>
  </si>
  <si>
    <t>CONN PWR JACK 2.5X5.5MM HIGH CUR</t>
  </si>
  <si>
    <t>RES SMD 0 OHM jumper 1/16W 0402</t>
  </si>
  <si>
    <t>RES SMD1.0 KOHM 1% 1/16W 0402</t>
  </si>
  <si>
    <t>RES SMD 1.21M OHM 1% 1/16W 0402</t>
  </si>
  <si>
    <t>RES SMD 1.78 KOHM 1%  1/10W 0402</t>
  </si>
  <si>
    <t>RES SMD 10.0 KOHM 1%  1/16W 0402</t>
  </si>
  <si>
    <t>RES SMD100KOHM 1% 1/16W 0402</t>
  </si>
  <si>
    <t>RES SMD150 OHM 1% 1/16W 0402</t>
  </si>
  <si>
    <t>RES SMD19.1KOHM 1% 1/16W 0402</t>
  </si>
  <si>
    <t>RES SMD220 OHM 1% 1/16W 0402</t>
  </si>
  <si>
    <t>RES SMD 22.0 OHM 1% 1/10W 0402</t>
  </si>
  <si>
    <t>RES SMD316KOHM 1% 1/10W 0402</t>
  </si>
  <si>
    <t>RES SMD4.70 KOHM 1% 1/16W 0402</t>
  </si>
  <si>
    <t>RES SMD4.99 KOHM 1% 1/16W 0402</t>
  </si>
  <si>
    <t>RES SMD52.3KOHM 1% 1/16W 0402</t>
  </si>
  <si>
    <t>RES SMD63.4KOHM 1% 1/10W 0402</t>
  </si>
  <si>
    <t>CONN HEADER 26 POS DUAL .05 SMD unchrouded</t>
  </si>
  <si>
    <t>BOARD TERMINATED MALE RF CONNECTOR SOLDER</t>
  </si>
  <si>
    <t>16-BIT TRANSLATING IC-BUS/SMBUS</t>
  </si>
  <si>
    <t>TESTPAD</t>
  </si>
  <si>
    <t>PC TEST POINT COMPACT BLACK</t>
  </si>
  <si>
    <t>PC TEST POINT COMPACT RED</t>
  </si>
  <si>
    <t>IC REG BUCK ADJUSTABLE 3 A 14VQFN</t>
  </si>
  <si>
    <t>TVS DIODE 14VWM 23.2VC SMB</t>
  </si>
  <si>
    <t>74AVC4TD245BQ,115</t>
  </si>
  <si>
    <t>ADR130AUJZ-REEL7</t>
  </si>
  <si>
    <t>GRM155R71H153KA12D</t>
  </si>
  <si>
    <t>GRM155R71H223KA12D</t>
  </si>
  <si>
    <t>CGA2B3X7R1H333K050BB</t>
  </si>
  <si>
    <t>GRM155R71A104KA01D</t>
  </si>
  <si>
    <t>C1005X7R1H104K050BB</t>
  </si>
  <si>
    <t>C1005X7R1E104K050BB</t>
  </si>
  <si>
    <t>GRM155R70J105KA12J</t>
  </si>
  <si>
    <t>C0402C103K8RAC7867</t>
  </si>
  <si>
    <t>GRM022R71A102KA12L</t>
  </si>
  <si>
    <t>GRM1555C1H101JA01D</t>
  </si>
  <si>
    <t>GRM1555C1H100FA01D</t>
  </si>
  <si>
    <t>GRM155Z71A225KE44D</t>
  </si>
  <si>
    <t>GRM1555C1H331JA01D</t>
  </si>
  <si>
    <t>C1608X7R1H474K080AC</t>
  </si>
  <si>
    <t>GRM188Z71A106KA73D</t>
  </si>
  <si>
    <t>GRM188Z71A475KE15J</t>
  </si>
  <si>
    <t>C2012X7R1E475K125AB</t>
  </si>
  <si>
    <t>GRM31CE70J476ME15L</t>
  </si>
  <si>
    <t>CC1210MKX5R7BB107</t>
  </si>
  <si>
    <t>CL32B106KLJNNNE</t>
  </si>
  <si>
    <t>GRM32ER71A476KE15L</t>
  </si>
  <si>
    <t>LVK12R100DER</t>
  </si>
  <si>
    <t>B340A-13-F</t>
  </si>
  <si>
    <t>FDN335N</t>
  </si>
  <si>
    <t>BLM18EG121SN1D</t>
  </si>
  <si>
    <t>FBMJ2125HM210NT</t>
  </si>
  <si>
    <t>67997-104HLF</t>
  </si>
  <si>
    <t>TSW-103-14-G-S</t>
  </si>
  <si>
    <t>67997-108HLF</t>
  </si>
  <si>
    <t>TSW-107-07-G-S</t>
  </si>
  <si>
    <t>RLF7030T-3R3M4R1</t>
  </si>
  <si>
    <t>LT1461DHS8-4#PBF</t>
  </si>
  <si>
    <t>LT3072EUFF#PBF</t>
  </si>
  <si>
    <t>LTC2498HUHF#PBF</t>
  </si>
  <si>
    <t>MAX5123AEEE+T</t>
  </si>
  <si>
    <t>MTC5</t>
  </si>
  <si>
    <t>ASVMB-100.000MHZ-XY-T</t>
  </si>
  <si>
    <t>HX31A0011Z</t>
  </si>
  <si>
    <t>PJ102BH</t>
  </si>
  <si>
    <t>RC1005J000CS</t>
  </si>
  <si>
    <t>RMCF0402FT1M21</t>
  </si>
  <si>
    <t>RC0402FR-07150RL</t>
  </si>
  <si>
    <t>RC0402FR-0719K1L</t>
  </si>
  <si>
    <t>RC0402FR-07200RL</t>
  </si>
  <si>
    <t>ERJ-2RKF22R0X</t>
  </si>
  <si>
    <t>ERJ-2RKF3163X</t>
  </si>
  <si>
    <t>RC0402FR-074K7L</t>
  </si>
  <si>
    <t>RC0402FR-074K99L</t>
  </si>
  <si>
    <t>RC0402FR-0752K3L</t>
  </si>
  <si>
    <t>ERJ-2RKF6342X</t>
  </si>
  <si>
    <t>19S103-400E4</t>
  </si>
  <si>
    <t>TCAL6416RTWR</t>
  </si>
  <si>
    <t>CUSTOM</t>
  </si>
  <si>
    <t>TPS54320RHLR</t>
  </si>
  <si>
    <t>SMBJ14CA-13-F</t>
  </si>
  <si>
    <t>J21,J24,J26,J28,J38,J47,J58</t>
  </si>
  <si>
    <t>J20,J22,J23,J25,J27,J46,J57</t>
  </si>
  <si>
    <t>U6,U22</t>
  </si>
  <si>
    <t>AARDVARK_HDR</t>
  </si>
  <si>
    <t>U2</t>
  </si>
  <si>
    <t>C156</t>
  </si>
  <si>
    <t>C89</t>
  </si>
  <si>
    <t>C147,C151,C155</t>
  </si>
  <si>
    <t>C7,C8,C18,C22,C26,C28,C69,C92</t>
  </si>
  <si>
    <t>C38,C39,C41,C43,C44,C48,C58,C59,C86-C88,C95,C100,C101</t>
  </si>
  <si>
    <t>C52,C53,C55,C80,C145,C146,C149,C150,C153,C154</t>
  </si>
  <si>
    <t>C2,C5,C9,C11-C13,C15-C17,C21,C25,C27,C29-C33,C42,C45,C47,C50,C65,C73,C75,C79,C81,C85,C96,C102,C103,C135-C143</t>
  </si>
  <si>
    <t>C1,C3,C4,C6,C10,C14</t>
  </si>
  <si>
    <t>C124,C125,C131,C132</t>
  </si>
  <si>
    <t>C99,C105-C107,C115,C116,C121,C122</t>
  </si>
  <si>
    <t>C49,C78,C123,C129,C130</t>
  </si>
  <si>
    <t>C157</t>
  </si>
  <si>
    <t>C66</t>
  </si>
  <si>
    <t>C158-C165</t>
  </si>
  <si>
    <t>C54,C56,C62,C63,C82,C83,C126,C127</t>
  </si>
  <si>
    <t>C68,C91</t>
  </si>
  <si>
    <t>C23,C24,C35,C40,C46,C57,C64,C70,C84,C93,C128</t>
  </si>
  <si>
    <t>C19,C20,C34,C144,C148,C152</t>
  </si>
  <si>
    <t>C67,C90</t>
  </si>
  <si>
    <t>C36,C37,C104</t>
  </si>
  <si>
    <t>C51</t>
  </si>
  <si>
    <t>C97,C98</t>
  </si>
  <si>
    <t>C60,C61,C71,C72,C74,C76,C77,C94,C133,C134</t>
  </si>
  <si>
    <t>U17</t>
  </si>
  <si>
    <t>R22,R78,R183,R464</t>
  </si>
  <si>
    <t>D7</t>
  </si>
  <si>
    <t>U7,U10,U15,U21,U23,U24</t>
  </si>
  <si>
    <t>L1,L2</t>
  </si>
  <si>
    <t>L3-L6</t>
  </si>
  <si>
    <t>J11,J13,J45,J56</t>
  </si>
  <si>
    <t>J14-J18,J29,J30,J32,J34-J37,J44,J59</t>
  </si>
  <si>
    <t>J10</t>
  </si>
  <si>
    <t>I1,I2</t>
  </si>
  <si>
    <t>D1-D6,D8</t>
  </si>
  <si>
    <t>U4</t>
  </si>
  <si>
    <t>U8,U13</t>
  </si>
  <si>
    <t>U11</t>
  </si>
  <si>
    <t>U3,U5</t>
  </si>
  <si>
    <t>U9,U12,U14</t>
  </si>
  <si>
    <t>U16</t>
  </si>
  <si>
    <t>U19</t>
  </si>
  <si>
    <t>J39</t>
  </si>
  <si>
    <t>R4,R12,R13,R87,R107-R112,R119-R124,R139,R148</t>
  </si>
  <si>
    <t>R19,R93,R181,R191,R192</t>
  </si>
  <si>
    <t>R21,R24</t>
  </si>
  <si>
    <t>R94</t>
  </si>
  <si>
    <t>R56,R97,R179,R188</t>
  </si>
  <si>
    <t>R20,R37,R59,R80,R196,R197</t>
  </si>
  <si>
    <t>R86</t>
  </si>
  <si>
    <t>R7,R15,R61,R180,R203</t>
  </si>
  <si>
    <t>R57</t>
  </si>
  <si>
    <t>R136,R137</t>
  </si>
  <si>
    <t>R18,R36,R58,R79,R149,R195</t>
  </si>
  <si>
    <t>R99</t>
  </si>
  <si>
    <t>R55</t>
  </si>
  <si>
    <t>R231-R238</t>
  </si>
  <si>
    <t>R16,R17,R89,R90</t>
  </si>
  <si>
    <t>J9,J12,J73</t>
  </si>
  <si>
    <t>J1-J8,J19</t>
  </si>
  <si>
    <t>U20,U25</t>
  </si>
  <si>
    <t>T1-T6,T8,T11,T14,T15,T20,T21,T26,T27,T32,T35,T38,T41,T42,T47,T48,T53,T54,T59,T62,T65,T66,T71,T72,T77,T78</t>
  </si>
  <si>
    <t>TP4,TP6,TP9,TP10,TP13-TP16</t>
  </si>
  <si>
    <t>U18</t>
  </si>
  <si>
    <t>D9</t>
  </si>
  <si>
    <t>?</t>
  </si>
  <si>
    <t>DNL</t>
  </si>
  <si>
    <t>CPT2425233</t>
  </si>
  <si>
    <t>Connector</t>
  </si>
  <si>
    <t>IC</t>
  </si>
  <si>
    <t>Capacitor</t>
  </si>
  <si>
    <t>Resistor</t>
  </si>
  <si>
    <t>Diode</t>
  </si>
  <si>
    <t>Inductor</t>
  </si>
  <si>
    <t>Oscillator</t>
  </si>
  <si>
    <t>Test point</t>
  </si>
  <si>
    <t xml:space="preserve">Components </t>
  </si>
  <si>
    <t xml:space="preserve">Price </t>
  </si>
  <si>
    <t xml:space="preserve">Insurance </t>
  </si>
  <si>
    <t>Sub total</t>
  </si>
  <si>
    <t>DUTy</t>
  </si>
  <si>
    <t>SWZ</t>
  </si>
  <si>
    <t>TAX</t>
  </si>
  <si>
    <t xml:space="preserve">Duty </t>
  </si>
  <si>
    <t>Kannan.U</t>
  </si>
  <si>
    <t>DESCRIPTION</t>
  </si>
  <si>
    <t>IC BUS BUFF TRI-ST N-INV SOT23_5N</t>
  </si>
  <si>
    <t>LC EMI Filter 15A</t>
  </si>
  <si>
    <t>CAP TANT 220uF 16V 10% CASED</t>
  </si>
  <si>
    <t>CAP CER 0.1uF 50V X5R 0402</t>
  </si>
  <si>
    <t>CAP CER 1.0uF 16V X5R 0402</t>
  </si>
  <si>
    <t>CAP CER 1.0uF 25V X5R 0402</t>
  </si>
  <si>
    <t>CAP CER 22uF 6.3V X5R 0603</t>
  </si>
  <si>
    <t>DIODE SCHOTTKY 30V 5A SOD128</t>
  </si>
  <si>
    <t>HEADERS &amp; WIRE HOUSING 4P HEADER GOLD 15U DOUBLE</t>
  </si>
  <si>
    <t>LED GREEN CLEAR 2SMD 0603</t>
  </si>
  <si>
    <t>RES SMD300 OHM 1% 1/16W 0402</t>
  </si>
  <si>
    <t>RES SMD560 OHM 1% 1/16W 0402</t>
  </si>
  <si>
    <t>RES SMD 0 OHM JUMPER 1W 2512</t>
  </si>
  <si>
    <t>MPN</t>
  </si>
  <si>
    <t>SN74AHC1G125DBVR</t>
  </si>
  <si>
    <t>BNX016-01</t>
  </si>
  <si>
    <t>T491D227K016AT</t>
  </si>
  <si>
    <t>C1005X5R1H104K050BB</t>
  </si>
  <si>
    <t>GRM155R61C105KA12D</t>
  </si>
  <si>
    <t>C1005X5R1E105K050BC</t>
  </si>
  <si>
    <t>CL10A226KQ8NRNE</t>
  </si>
  <si>
    <t>PMEG3050EP,115</t>
  </si>
  <si>
    <t>5-146256-2</t>
  </si>
  <si>
    <t>5988070107F</t>
  </si>
  <si>
    <t>RC0402FR-07300RL</t>
  </si>
  <si>
    <t>RC0402FR-07560RL</t>
  </si>
  <si>
    <t>RMCF2512ZT0R00</t>
  </si>
  <si>
    <t>VALUE</t>
  </si>
  <si>
    <t>ADR130</t>
  </si>
  <si>
    <t>BNX016</t>
  </si>
  <si>
    <t>220uF</t>
  </si>
  <si>
    <t>0.015uF</t>
  </si>
  <si>
    <t>0.022uF</t>
  </si>
  <si>
    <t>0.033uF</t>
  </si>
  <si>
    <t>0.1uF</t>
  </si>
  <si>
    <t>1.0uF</t>
  </si>
  <si>
    <t>10000pF</t>
  </si>
  <si>
    <t>1000pF</t>
  </si>
  <si>
    <t>100pF</t>
  </si>
  <si>
    <t>10pF</t>
  </si>
  <si>
    <t>10uF</t>
  </si>
  <si>
    <t>330pF</t>
  </si>
  <si>
    <t>680pF</t>
  </si>
  <si>
    <t>0.47uF</t>
  </si>
  <si>
    <t>22uF</t>
  </si>
  <si>
    <t>4.7uF</t>
  </si>
  <si>
    <t>47uF</t>
  </si>
  <si>
    <t>100uF</t>
  </si>
  <si>
    <t>0.10OHM</t>
  </si>
  <si>
    <t>HDR_7X1</t>
  </si>
  <si>
    <t>3.3uH</t>
  </si>
  <si>
    <t>0603_GREEN_2.0V_20MA</t>
  </si>
  <si>
    <t>MTC5CHIP</t>
  </si>
  <si>
    <t>PJ-102BH</t>
  </si>
  <si>
    <t>1.00K</t>
  </si>
  <si>
    <t>1.21M</t>
  </si>
  <si>
    <t>1.78K</t>
  </si>
  <si>
    <t>10.0K</t>
  </si>
  <si>
    <t>100K</t>
  </si>
  <si>
    <t>19.1K</t>
  </si>
  <si>
    <t>316K</t>
  </si>
  <si>
    <t>4.70K</t>
  </si>
  <si>
    <t>4.99K</t>
  </si>
  <si>
    <t>52.3K</t>
  </si>
  <si>
    <t>63.4K</t>
  </si>
  <si>
    <t>Qty</t>
  </si>
  <si>
    <t>Ref Des</t>
  </si>
  <si>
    <t>U26</t>
  </si>
  <si>
    <t>U27</t>
  </si>
  <si>
    <t>C110</t>
  </si>
  <si>
    <t>C108</t>
  </si>
  <si>
    <t>C111,C112</t>
  </si>
  <si>
    <t>C113</t>
  </si>
  <si>
    <t>C109,C166</t>
  </si>
  <si>
    <t>D10</t>
  </si>
  <si>
    <t>J42</t>
  </si>
  <si>
    <t>J43</t>
  </si>
  <si>
    <t>R1-R3,R5,R9-R11,R25,R29,R38-R52,R60,R62,R68-R72,R88,R91,R92,R100-R106,R125-R129,R144-R147,R153-R171,R174,R175,R182,R198,R199,R204,R206-R226,R229,R230,R298,R301,R431-R439,R661</t>
  </si>
  <si>
    <t>R28,R31,R32,R66,R67,R73,R74,R83,R84,R113,R115,R117,R131,R132,R134,R141,R152,R172,R173,R176,R178,R184,R186,R193,R194,R241,R242,R244,R247,R248,R250-R253,R255,R257,R258,R260,R262-R264,R267,R269,R271,R272,R275,R277,R279,R281,R283,R285,R288,R291,R293,R295</t>
  </si>
  <si>
    <t>R6,R8,R14,R23,R26,R27,R30,R33-R35,R53,R54,R63-R65,R75-R77,R81,R82,R85,R96,R98,R114,R116,R118,R130,R133,R135,R138,R140,R142,R143,R150,R151,R177,R185,R187,R189,R190,R200-R202,R205,R227,R228,R239,R240,R243,R245,R246,R249,R254,R256,R259,R261,R265,R266,R268,R270,R273,R274,R276,R278,R280,R282,R284,R286,R287,R289,R290,R292,R294,R300</t>
  </si>
  <si>
    <t>R296,R297,R299,R302</t>
  </si>
  <si>
    <t>R303</t>
  </si>
  <si>
    <t>TP1-TP3,TP5,TP7,TP8,TP11,TP12,TP17</t>
  </si>
  <si>
    <t>BOM_IGNORE</t>
  </si>
  <si>
    <t>Filter</t>
  </si>
  <si>
    <t>Switch</t>
  </si>
  <si>
    <t>Transistor</t>
  </si>
  <si>
    <t>Ferrite bead</t>
  </si>
  <si>
    <t>Inductors</t>
  </si>
  <si>
    <t>Custom</t>
  </si>
  <si>
    <t xml:space="preserve">Process loss  </t>
  </si>
  <si>
    <t>LCSC</t>
  </si>
  <si>
    <t>EMK325ABJ107MM-T</t>
  </si>
  <si>
    <t>MTC5028S28</t>
  </si>
  <si>
    <t>CRGCQ0402F560R</t>
  </si>
  <si>
    <t>APN</t>
  </si>
  <si>
    <t>filter</t>
  </si>
  <si>
    <t>10-12 WD</t>
  </si>
  <si>
    <t>infiact</t>
  </si>
  <si>
    <t xml:space="preserve">30 ( MOQ) </t>
  </si>
  <si>
    <t>3 WEEKS</t>
  </si>
  <si>
    <t>Including transportation</t>
  </si>
  <si>
    <t>Don't have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</si>
</sst>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₹#,##0"/>
    <numFmt numFmtId="165" formatCode="\₹#,##0.00"/>
    <numFmt numFmtId="166" formatCode="[$USD]\ #,##0"/>
    <numFmt numFmtId="167" formatCode="[$USD]\ #,##0.00"/>
  </numFmts>
  <fonts count="3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0.5"/>
      <color rgb="FF000000"/>
      <name val="Arial"/>
      <family val="2"/>
    </font>
    <font>
      <b/>
      <sz val="16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21ABB"/>
      <name val="Arial"/>
      <family val="2"/>
    </font>
    <font>
      <sz val="8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F4B183"/>
        <bgColor rgb="FFF8CBAD"/>
      </patternFill>
    </fill>
    <fill>
      <patternFill patternType="solid">
        <fgColor rgb="FFFF0000"/>
        <bgColor rgb="FF993300"/>
      </patternFill>
    </fill>
    <fill>
      <patternFill patternType="solid">
        <fgColor rgb="FFF8CBAD"/>
        <bgColor rgb="FFF4B183"/>
      </patternFill>
    </fill>
    <fill>
      <patternFill patternType="solid">
        <fgColor rgb="FF70AD47"/>
        <bgColor rgb="FF339966"/>
      </patternFill>
    </fill>
    <fill>
      <patternFill patternType="solid">
        <fgColor rgb="FF00B0F0"/>
        <bgColor rgb="FF33CCCC"/>
      </patternFill>
    </fill>
    <fill>
      <patternFill patternType="solid">
        <fgColor rgb="FF222A35"/>
        <bgColor rgb="FF3333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11" fillId="0" borderId="0"/>
    <xf numFmtId="0" fontId="10" fillId="0" borderId="0"/>
    <xf numFmtId="0" fontId="9" fillId="0" borderId="0"/>
    <xf numFmtId="0" fontId="19" fillId="0" borderId="0"/>
    <xf numFmtId="0" fontId="8" fillId="0" borderId="0"/>
    <xf numFmtId="0" fontId="19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0" borderId="21" applyNumberFormat="0" applyFill="0" applyAlignment="0" applyProtection="0"/>
    <xf numFmtId="0" fontId="23" fillId="0" borderId="22" applyNumberFormat="0" applyFill="0" applyAlignment="0" applyProtection="0"/>
    <xf numFmtId="0" fontId="23" fillId="0" borderId="0" applyNumberFormat="0" applyFill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23" applyNumberFormat="0" applyAlignment="0" applyProtection="0"/>
    <xf numFmtId="0" fontId="28" fillId="18" borderId="24" applyNumberFormat="0" applyAlignment="0" applyProtection="0"/>
    <xf numFmtId="0" fontId="29" fillId="18" borderId="23" applyNumberFormat="0" applyAlignment="0" applyProtection="0"/>
    <xf numFmtId="0" fontId="30" fillId="0" borderId="25" applyNumberFormat="0" applyFill="0" applyAlignment="0" applyProtection="0"/>
    <xf numFmtId="0" fontId="31" fillId="19" borderId="26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28" applyNumberFormat="0" applyFill="0" applyAlignment="0" applyProtection="0"/>
    <xf numFmtId="0" fontId="3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34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0" borderId="0"/>
    <xf numFmtId="0" fontId="6" fillId="20" borderId="27" applyNumberFormat="0" applyFont="0" applyAlignment="0" applyProtection="0"/>
    <xf numFmtId="0" fontId="5" fillId="0" borderId="0"/>
    <xf numFmtId="0" fontId="4" fillId="0" borderId="0"/>
    <xf numFmtId="0" fontId="4" fillId="20" borderId="27" applyNumberFormat="0" applyFon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38" fillId="0" borderId="0" applyNumberFormat="0" applyFill="0" applyBorder="0" applyAlignment="0" applyProtection="0"/>
  </cellStyleXfs>
  <cellXfs count="99">
    <xf numFmtId="0" fontId="0" fillId="0" borderId="0" xfId="0"/>
    <xf numFmtId="49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49" fontId="13" fillId="2" borderId="2" xfId="0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0" xfId="0" applyFont="1"/>
    <xf numFmtId="0" fontId="12" fillId="0" borderId="1" xfId="0" applyFont="1" applyBorder="1"/>
    <xf numFmtId="0" fontId="0" fillId="0" borderId="1" xfId="0" applyBorder="1" applyAlignment="1">
      <alignment horizontal="left"/>
    </xf>
    <xf numFmtId="0" fontId="14" fillId="3" borderId="4" xfId="0" applyFont="1" applyFill="1" applyBorder="1"/>
    <xf numFmtId="0" fontId="0" fillId="4" borderId="0" xfId="0" applyFill="1"/>
    <xf numFmtId="0" fontId="0" fillId="5" borderId="1" xfId="0" applyFill="1" applyBorder="1" applyAlignment="1">
      <alignment horizontal="left"/>
    </xf>
    <xf numFmtId="0" fontId="14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left"/>
    </xf>
    <xf numFmtId="0" fontId="14" fillId="6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1" xfId="0" applyFill="1" applyBorder="1"/>
    <xf numFmtId="0" fontId="17" fillId="9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left"/>
    </xf>
    <xf numFmtId="0" fontId="0" fillId="10" borderId="1" xfId="0" applyFill="1" applyBorder="1"/>
    <xf numFmtId="165" fontId="0" fillId="6" borderId="1" xfId="0" applyNumberFormat="1" applyFill="1" applyBorder="1"/>
    <xf numFmtId="165" fontId="0" fillId="6" borderId="11" xfId="0" applyNumberFormat="1" applyFill="1" applyBorder="1"/>
    <xf numFmtId="0" fontId="0" fillId="7" borderId="1" xfId="0" applyFill="1" applyBorder="1" applyAlignment="1">
      <alignment horizontal="left" wrapText="1"/>
    </xf>
    <xf numFmtId="0" fontId="0" fillId="8" borderId="9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165" fontId="14" fillId="6" borderId="1" xfId="0" applyNumberFormat="1" applyFont="1" applyFill="1" applyBorder="1"/>
    <xf numFmtId="0" fontId="0" fillId="8" borderId="1" xfId="0" applyFill="1" applyBorder="1"/>
    <xf numFmtId="164" fontId="0" fillId="0" borderId="1" xfId="0" applyNumberFormat="1" applyBorder="1"/>
    <xf numFmtId="0" fontId="0" fillId="0" borderId="11" xfId="0" applyBorder="1"/>
    <xf numFmtId="0" fontId="0" fillId="11" borderId="1" xfId="0" applyFill="1" applyBorder="1"/>
    <xf numFmtId="165" fontId="0" fillId="11" borderId="1" xfId="0" applyNumberFormat="1" applyFill="1" applyBorder="1"/>
    <xf numFmtId="165" fontId="0" fillId="11" borderId="11" xfId="0" applyNumberFormat="1" applyFill="1" applyBorder="1"/>
    <xf numFmtId="0" fontId="0" fillId="7" borderId="5" xfId="0" applyFill="1" applyBorder="1" applyAlignment="1">
      <alignment horizontal="center" vertical="center"/>
    </xf>
    <xf numFmtId="0" fontId="0" fillId="12" borderId="1" xfId="0" applyFill="1" applyBorder="1"/>
    <xf numFmtId="165" fontId="0" fillId="12" borderId="1" xfId="0" applyNumberFormat="1" applyFill="1" applyBorder="1"/>
    <xf numFmtId="0" fontId="0" fillId="12" borderId="11" xfId="0" applyFill="1" applyBorder="1"/>
    <xf numFmtId="0" fontId="0" fillId="7" borderId="10" xfId="0" applyFill="1" applyBorder="1"/>
    <xf numFmtId="0" fontId="0" fillId="7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0" fontId="18" fillId="13" borderId="10" xfId="0" applyFont="1" applyFill="1" applyBorder="1"/>
    <xf numFmtId="9" fontId="18" fillId="13" borderId="1" xfId="0" applyNumberFormat="1" applyFont="1" applyFill="1" applyBorder="1"/>
    <xf numFmtId="165" fontId="18" fillId="13" borderId="1" xfId="0" applyNumberFormat="1" applyFont="1" applyFill="1" applyBorder="1"/>
    <xf numFmtId="167" fontId="0" fillId="0" borderId="1" xfId="0" applyNumberFormat="1" applyBorder="1"/>
    <xf numFmtId="0" fontId="16" fillId="6" borderId="12" xfId="0" applyFont="1" applyFill="1" applyBorder="1"/>
    <xf numFmtId="165" fontId="16" fillId="6" borderId="1" xfId="0" applyNumberFormat="1" applyFont="1" applyFill="1" applyBorder="1"/>
    <xf numFmtId="0" fontId="0" fillId="7" borderId="13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9" xfId="0" applyBorder="1"/>
    <xf numFmtId="49" fontId="13" fillId="2" borderId="29" xfId="0" applyNumberFormat="1" applyFont="1" applyFill="1" applyBorder="1" applyAlignment="1">
      <alignment horizontal="center" vertical="center" wrapText="1"/>
    </xf>
    <xf numFmtId="49" fontId="13" fillId="2" borderId="29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wrapText="1"/>
    </xf>
    <xf numFmtId="0" fontId="12" fillId="0" borderId="29" xfId="0" applyFont="1" applyBorder="1"/>
    <xf numFmtId="0" fontId="0" fillId="0" borderId="29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49" fontId="13" fillId="2" borderId="29" xfId="0" applyNumberFormat="1" applyFont="1" applyFill="1" applyBorder="1" applyAlignment="1">
      <alignment horizontal="left" vertical="top" wrapText="1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4" fillId="0" borderId="29" xfId="51" applyBorder="1"/>
    <xf numFmtId="0" fontId="4" fillId="2" borderId="29" xfId="51" applyFill="1" applyBorder="1"/>
    <xf numFmtId="0" fontId="4" fillId="2" borderId="29" xfId="51" applyFill="1" applyBorder="1" applyAlignment="1">
      <alignment wrapText="1"/>
    </xf>
    <xf numFmtId="0" fontId="4" fillId="0" borderId="29" xfId="51" applyBorder="1" applyAlignment="1">
      <alignment wrapText="1"/>
    </xf>
    <xf numFmtId="0" fontId="36" fillId="0" borderId="0" xfId="0" applyFont="1"/>
    <xf numFmtId="0" fontId="4" fillId="4" borderId="29" xfId="51" applyFill="1" applyBorder="1"/>
    <xf numFmtId="0" fontId="37" fillId="0" borderId="0" xfId="0" applyFont="1"/>
    <xf numFmtId="0" fontId="38" fillId="0" borderId="0" xfId="71"/>
    <xf numFmtId="0" fontId="3" fillId="2" borderId="29" xfId="51" applyFont="1" applyFill="1" applyBorder="1"/>
    <xf numFmtId="0" fontId="0" fillId="4" borderId="0" xfId="0" applyFill="1" applyAlignment="1">
      <alignment horizontal="center" vertical="center"/>
    </xf>
    <xf numFmtId="0" fontId="2" fillId="2" borderId="29" xfId="51" applyFont="1" applyFill="1" applyBorder="1"/>
    <xf numFmtId="15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14" fillId="3" borderId="3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 vertical="center"/>
    </xf>
    <xf numFmtId="0" fontId="1" fillId="2" borderId="29" xfId="51" applyFont="1" applyFill="1" applyBorder="1"/>
  </cellXfs>
  <cellStyles count="72">
    <cellStyle name="20% - Accent1" xfId="25" builtinId="30" customBuiltin="1"/>
    <cellStyle name="20% - Accent1 2" xfId="53" xr:uid="{BCE47FF3-417B-4F39-B912-AA3CC71C6557}"/>
    <cellStyle name="20% - Accent2" xfId="29" builtinId="34" customBuiltin="1"/>
    <cellStyle name="20% - Accent2 2" xfId="56" xr:uid="{816908BF-C3C4-4798-ABB3-0A787EAB9BEE}"/>
    <cellStyle name="20% - Accent3" xfId="33" builtinId="38" customBuiltin="1"/>
    <cellStyle name="20% - Accent3 2" xfId="59" xr:uid="{743AB792-F29D-4448-9CA3-A35CCD1AB536}"/>
    <cellStyle name="20% - Accent4" xfId="37" builtinId="42" customBuiltin="1"/>
    <cellStyle name="20% - Accent4 2" xfId="62" xr:uid="{BE9166A6-AF5D-4A3C-BB8A-AB3EEE496CF5}"/>
    <cellStyle name="20% - Accent5" xfId="41" builtinId="46" customBuiltin="1"/>
    <cellStyle name="20% - Accent5 2" xfId="65" xr:uid="{45E655F5-E903-46B4-92FB-D0051FAEC9D7}"/>
    <cellStyle name="20% - Accent6" xfId="45" builtinId="50" customBuiltin="1"/>
    <cellStyle name="20% - Accent6 2" xfId="68" xr:uid="{3901886A-D04C-4A6F-BA4A-4C286EF69EF5}"/>
    <cellStyle name="40% - Accent1" xfId="26" builtinId="31" customBuiltin="1"/>
    <cellStyle name="40% - Accent1 2" xfId="54" xr:uid="{3ED549EE-5B4D-4741-B025-3A2A865BD179}"/>
    <cellStyle name="40% - Accent2" xfId="30" builtinId="35" customBuiltin="1"/>
    <cellStyle name="40% - Accent2 2" xfId="57" xr:uid="{D859E9CA-B8E8-4045-8D2E-B720E23B1CFF}"/>
    <cellStyle name="40% - Accent3" xfId="34" builtinId="39" customBuiltin="1"/>
    <cellStyle name="40% - Accent3 2" xfId="60" xr:uid="{61A3C574-BAD9-44D0-A112-67FDE186AF27}"/>
    <cellStyle name="40% - Accent4" xfId="38" builtinId="43" customBuiltin="1"/>
    <cellStyle name="40% - Accent4 2" xfId="63" xr:uid="{E37639C9-3BFC-4755-933B-F93DDBA3616E}"/>
    <cellStyle name="40% - Accent5" xfId="42" builtinId="47" customBuiltin="1"/>
    <cellStyle name="40% - Accent5 2" xfId="66" xr:uid="{34F271D8-DF63-4541-B4E2-B5059AED6FE5}"/>
    <cellStyle name="40% - Accent6" xfId="46" builtinId="51" customBuiltin="1"/>
    <cellStyle name="40% - Accent6 2" xfId="69" xr:uid="{1B0F893B-CBAC-4BA0-BFDC-004880CCB101}"/>
    <cellStyle name="60% - Accent1" xfId="27" builtinId="32" customBuiltin="1"/>
    <cellStyle name="60% - Accent1 2" xfId="55" xr:uid="{4AE066EC-90B3-4D28-A345-7AEB7BF6B18B}"/>
    <cellStyle name="60% - Accent2" xfId="31" builtinId="36" customBuiltin="1"/>
    <cellStyle name="60% - Accent2 2" xfId="58" xr:uid="{9E0E9221-AE89-4B63-8515-C48FB42E5844}"/>
    <cellStyle name="60% - Accent3" xfId="35" builtinId="40" customBuiltin="1"/>
    <cellStyle name="60% - Accent3 2" xfId="61" xr:uid="{ED8063BF-8E42-4315-A6BB-49E789635FBD}"/>
    <cellStyle name="60% - Accent4" xfId="39" builtinId="44" customBuiltin="1"/>
    <cellStyle name="60% - Accent4 2" xfId="64" xr:uid="{5D706F9C-E641-48B8-B7E1-07C2B929C884}"/>
    <cellStyle name="60% - Accent5" xfId="43" builtinId="48" customBuiltin="1"/>
    <cellStyle name="60% - Accent5 2" xfId="67" xr:uid="{A15DEA63-4498-44AC-B895-459CFF3B21E0}"/>
    <cellStyle name="60% - Accent6" xfId="47" builtinId="52" customBuiltin="1"/>
    <cellStyle name="60% - Accent6 2" xfId="70" xr:uid="{26D90921-F76E-49A6-A189-0E3EE8F76733}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71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3" xr:uid="{00000000-0005-0000-0000-000001000000}"/>
    <cellStyle name="Normal 13" xfId="2" xr:uid="{00000000-0005-0000-0000-000002000000}"/>
    <cellStyle name="Normal 14" xfId="5" xr:uid="{00000000-0005-0000-0000-000003000000}"/>
    <cellStyle name="Normal 2" xfId="1" xr:uid="{00000000-0005-0000-0000-000004000000}"/>
    <cellStyle name="Normal 28" xfId="50" xr:uid="{F905104D-A92D-4245-8214-0EBF803FE84E}"/>
    <cellStyle name="Normal 29" xfId="7" xr:uid="{C12FEA70-56E2-43E8-B777-2D155532392F}"/>
    <cellStyle name="Normal 3" xfId="4" xr:uid="{00000000-0005-0000-0000-000005000000}"/>
    <cellStyle name="Normal 4" xfId="48" xr:uid="{66A1A2BE-C0C5-4FB8-824C-FE0A12BD5C37}"/>
    <cellStyle name="Normal 5" xfId="6" xr:uid="{60897C78-C3A5-45C0-A5CF-FE168064A031}"/>
    <cellStyle name="Normal 6" xfId="51" xr:uid="{DA5D750E-C921-4DD4-972C-089A25D71871}"/>
    <cellStyle name="Note 2" xfId="49" xr:uid="{CC9AC694-4843-4A01-BADD-E8D005F0CFAE}"/>
    <cellStyle name="Note 3" xfId="52" xr:uid="{001E1091-3B2E-4082-93B8-0B5A9755D40E}"/>
    <cellStyle name="Output" xfId="17" builtinId="21" customBuiltin="1"/>
    <cellStyle name="Title" xfId="8" builtinId="15" customBuiltin="1"/>
    <cellStyle name="Total" xfId="23" builtinId="25" customBuiltin="1"/>
    <cellStyle name="Warning Text" xfId="21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in/en/products/detail/te-connectivity-passive-product/CRGCQ0402F560R/857622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in/en/products/detail/te-connectivity-passive-product/CRGCQ0402F560R/857622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85" zoomScaleNormal="85" workbookViewId="0">
      <selection activeCell="G9" sqref="G9"/>
    </sheetView>
  </sheetViews>
  <sheetFormatPr defaultColWidth="11" defaultRowHeight="15.6" x14ac:dyDescent="0.3"/>
  <cols>
    <col min="1" max="1" width="19.5" style="10" bestFit="1" customWidth="1"/>
    <col min="2" max="2" width="15.09765625" style="9" bestFit="1" customWidth="1"/>
  </cols>
  <sheetData>
    <row r="1" spans="1:2" x14ac:dyDescent="0.3">
      <c r="A1" s="11" t="s">
        <v>6</v>
      </c>
      <c r="B1" s="12" t="s">
        <v>341</v>
      </c>
    </row>
    <row r="2" spans="1:2" x14ac:dyDescent="0.3">
      <c r="A2" s="11" t="s">
        <v>120</v>
      </c>
      <c r="B2" s="12" t="s">
        <v>144</v>
      </c>
    </row>
    <row r="3" spans="1:2" x14ac:dyDescent="0.3">
      <c r="A3" s="11" t="s">
        <v>7</v>
      </c>
      <c r="B3" s="12">
        <v>30</v>
      </c>
    </row>
    <row r="4" spans="1:2" x14ac:dyDescent="0.3">
      <c r="A4" s="11" t="s">
        <v>8</v>
      </c>
      <c r="B4" s="12" t="s">
        <v>144</v>
      </c>
    </row>
    <row r="5" spans="1:2" x14ac:dyDescent="0.3">
      <c r="A5" s="11" t="s">
        <v>18</v>
      </c>
      <c r="B5" s="12" t="s">
        <v>119</v>
      </c>
    </row>
    <row r="6" spans="1:2" x14ac:dyDescent="0.3">
      <c r="A6" s="11" t="s">
        <v>19</v>
      </c>
      <c r="B6" s="12" t="s">
        <v>119</v>
      </c>
    </row>
    <row r="7" spans="1:2" x14ac:dyDescent="0.3">
      <c r="A7" s="11" t="s">
        <v>20</v>
      </c>
      <c r="B7" s="12" t="s">
        <v>5</v>
      </c>
    </row>
    <row r="8" spans="1:2" x14ac:dyDescent="0.3">
      <c r="A8" s="11" t="s">
        <v>21</v>
      </c>
      <c r="B8" s="12" t="s">
        <v>358</v>
      </c>
    </row>
    <row r="9" spans="1:2" x14ac:dyDescent="0.3">
      <c r="A9" s="11" t="s">
        <v>22</v>
      </c>
      <c r="B9" s="12"/>
    </row>
    <row r="10" spans="1:2" x14ac:dyDescent="0.3">
      <c r="A10" s="11" t="s">
        <v>23</v>
      </c>
      <c r="B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"/>
  <sheetViews>
    <sheetView zoomScale="85" zoomScaleNormal="85" workbookViewId="0">
      <selection sqref="A1:F1048576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19.19921875" style="71" customWidth="1"/>
    <col min="4" max="4" width="8" style="71" bestFit="1" customWidth="1"/>
    <col min="5" max="5" width="60.8984375" style="69" customWidth="1"/>
    <col min="6" max="6" width="9.19921875" style="69" customWidth="1"/>
  </cols>
  <sheetData>
    <row r="1" spans="1:6" x14ac:dyDescent="0.3">
      <c r="A1" s="83" t="s">
        <v>359</v>
      </c>
      <c r="B1" s="83" t="s">
        <v>373</v>
      </c>
      <c r="C1" s="83" t="s">
        <v>387</v>
      </c>
      <c r="D1" s="83" t="s">
        <v>425</v>
      </c>
      <c r="E1" s="84" t="s">
        <v>426</v>
      </c>
      <c r="F1" s="83" t="s">
        <v>443</v>
      </c>
    </row>
    <row r="2" spans="1:6" x14ac:dyDescent="0.3">
      <c r="A2" s="82" t="s">
        <v>145</v>
      </c>
      <c r="B2" s="82" t="s">
        <v>134</v>
      </c>
      <c r="C2" s="82" t="s">
        <v>134</v>
      </c>
      <c r="D2" s="82">
        <v>7</v>
      </c>
      <c r="E2" s="85" t="s">
        <v>270</v>
      </c>
      <c r="F2" s="82" t="s">
        <v>339</v>
      </c>
    </row>
    <row r="3" spans="1:6" x14ac:dyDescent="0.3">
      <c r="A3" s="82" t="s">
        <v>146</v>
      </c>
      <c r="B3" s="82" t="s">
        <v>133</v>
      </c>
      <c r="C3" s="82" t="s">
        <v>133</v>
      </c>
      <c r="D3" s="82">
        <v>7</v>
      </c>
      <c r="E3" s="85" t="s">
        <v>271</v>
      </c>
      <c r="F3" s="82" t="s">
        <v>339</v>
      </c>
    </row>
    <row r="4" spans="1:6" x14ac:dyDescent="0.3">
      <c r="A4" s="82" t="s">
        <v>360</v>
      </c>
      <c r="B4" s="82" t="s">
        <v>374</v>
      </c>
      <c r="C4" s="82" t="s">
        <v>374</v>
      </c>
      <c r="D4" s="82">
        <v>1</v>
      </c>
      <c r="E4" s="85" t="s">
        <v>427</v>
      </c>
      <c r="F4" s="82" t="s">
        <v>339</v>
      </c>
    </row>
    <row r="5" spans="1:6" x14ac:dyDescent="0.3">
      <c r="A5" s="82" t="s">
        <v>147</v>
      </c>
      <c r="B5" s="82" t="s">
        <v>213</v>
      </c>
      <c r="C5" s="82" t="s">
        <v>213</v>
      </c>
      <c r="D5" s="82">
        <v>2</v>
      </c>
      <c r="E5" s="85" t="s">
        <v>272</v>
      </c>
      <c r="F5" s="82" t="s">
        <v>339</v>
      </c>
    </row>
    <row r="6" spans="1:6" x14ac:dyDescent="0.3">
      <c r="A6" s="82" t="s">
        <v>148</v>
      </c>
      <c r="B6" s="82">
        <v>61231020621</v>
      </c>
      <c r="C6" s="82">
        <v>61231020621</v>
      </c>
      <c r="D6" s="82">
        <v>1</v>
      </c>
      <c r="E6" s="85" t="s">
        <v>273</v>
      </c>
      <c r="F6" s="82" t="s">
        <v>339</v>
      </c>
    </row>
    <row r="7" spans="1:6" x14ac:dyDescent="0.3">
      <c r="A7" s="82" t="s">
        <v>149</v>
      </c>
      <c r="B7" s="82" t="s">
        <v>214</v>
      </c>
      <c r="C7" s="82" t="s">
        <v>388</v>
      </c>
      <c r="D7" s="82">
        <v>1</v>
      </c>
      <c r="E7" s="85" t="s">
        <v>274</v>
      </c>
      <c r="F7" s="82" t="s">
        <v>339</v>
      </c>
    </row>
    <row r="8" spans="1:6" x14ac:dyDescent="0.3">
      <c r="A8" s="82" t="s">
        <v>361</v>
      </c>
      <c r="B8" s="82" t="s">
        <v>375</v>
      </c>
      <c r="C8" s="82" t="s">
        <v>389</v>
      </c>
      <c r="D8" s="82">
        <v>1</v>
      </c>
      <c r="E8" s="85" t="s">
        <v>428</v>
      </c>
      <c r="F8" s="82" t="s">
        <v>339</v>
      </c>
    </row>
    <row r="9" spans="1:6" x14ac:dyDescent="0.3">
      <c r="A9" s="82" t="s">
        <v>362</v>
      </c>
      <c r="B9" s="82" t="s">
        <v>376</v>
      </c>
      <c r="C9" s="82" t="s">
        <v>390</v>
      </c>
      <c r="D9" s="82">
        <v>1</v>
      </c>
      <c r="E9" s="85" t="s">
        <v>429</v>
      </c>
      <c r="F9" s="82" t="s">
        <v>339</v>
      </c>
    </row>
    <row r="10" spans="1:6" x14ac:dyDescent="0.3">
      <c r="A10" s="82" t="s">
        <v>150</v>
      </c>
      <c r="B10" s="82" t="s">
        <v>215</v>
      </c>
      <c r="C10" s="82" t="s">
        <v>391</v>
      </c>
      <c r="D10" s="82">
        <v>1</v>
      </c>
      <c r="E10" s="85" t="s">
        <v>275</v>
      </c>
      <c r="F10" s="82" t="s">
        <v>339</v>
      </c>
    </row>
    <row r="11" spans="1:6" x14ac:dyDescent="0.3">
      <c r="A11" s="82" t="s">
        <v>151</v>
      </c>
      <c r="B11" s="82" t="s">
        <v>216</v>
      </c>
      <c r="C11" s="82" t="s">
        <v>392</v>
      </c>
      <c r="D11" s="82">
        <v>1</v>
      </c>
      <c r="E11" s="85" t="s">
        <v>276</v>
      </c>
      <c r="F11" s="82" t="s">
        <v>339</v>
      </c>
    </row>
    <row r="12" spans="1:6" x14ac:dyDescent="0.3">
      <c r="A12" s="82" t="s">
        <v>152</v>
      </c>
      <c r="B12" s="82" t="s">
        <v>217</v>
      </c>
      <c r="C12" s="82" t="s">
        <v>393</v>
      </c>
      <c r="D12" s="82">
        <v>3</v>
      </c>
      <c r="E12" s="85" t="s">
        <v>277</v>
      </c>
      <c r="F12" s="82" t="s">
        <v>339</v>
      </c>
    </row>
    <row r="13" spans="1:6" x14ac:dyDescent="0.3">
      <c r="A13" s="82" t="s">
        <v>153</v>
      </c>
      <c r="B13" s="82" t="s">
        <v>218</v>
      </c>
      <c r="C13" s="82" t="s">
        <v>394</v>
      </c>
      <c r="D13" s="82">
        <v>8</v>
      </c>
      <c r="E13" s="85" t="s">
        <v>278</v>
      </c>
      <c r="F13" s="82" t="s">
        <v>339</v>
      </c>
    </row>
    <row r="14" spans="1:6" x14ac:dyDescent="0.3">
      <c r="A14" s="82" t="s">
        <v>154</v>
      </c>
      <c r="B14" s="82" t="s">
        <v>219</v>
      </c>
      <c r="C14" s="82" t="s">
        <v>394</v>
      </c>
      <c r="D14" s="82">
        <v>14</v>
      </c>
      <c r="E14" s="85" t="s">
        <v>279</v>
      </c>
      <c r="F14" s="82" t="s">
        <v>339</v>
      </c>
    </row>
    <row r="15" spans="1:6" x14ac:dyDescent="0.3">
      <c r="A15" s="82" t="s">
        <v>155</v>
      </c>
      <c r="B15" s="82" t="s">
        <v>220</v>
      </c>
      <c r="C15" s="82" t="s">
        <v>394</v>
      </c>
      <c r="D15" s="82">
        <v>10</v>
      </c>
      <c r="E15" s="85" t="s">
        <v>280</v>
      </c>
      <c r="F15" s="82" t="s">
        <v>339</v>
      </c>
    </row>
    <row r="16" spans="1:6" x14ac:dyDescent="0.3">
      <c r="A16" s="82" t="s">
        <v>363</v>
      </c>
      <c r="B16" s="82" t="s">
        <v>377</v>
      </c>
      <c r="C16" s="82" t="s">
        <v>394</v>
      </c>
      <c r="D16" s="82">
        <v>1</v>
      </c>
      <c r="E16" s="85" t="s">
        <v>430</v>
      </c>
      <c r="F16" s="82" t="s">
        <v>339</v>
      </c>
    </row>
    <row r="17" spans="1:6" ht="28.8" x14ac:dyDescent="0.3">
      <c r="A17" s="82" t="s">
        <v>156</v>
      </c>
      <c r="B17" s="82" t="s">
        <v>221</v>
      </c>
      <c r="C17" s="82" t="s">
        <v>395</v>
      </c>
      <c r="D17" s="82">
        <v>39</v>
      </c>
      <c r="E17" s="85" t="s">
        <v>281</v>
      </c>
      <c r="F17" s="82" t="s">
        <v>339</v>
      </c>
    </row>
    <row r="18" spans="1:6" x14ac:dyDescent="0.3">
      <c r="A18" s="82" t="s">
        <v>364</v>
      </c>
      <c r="B18" s="82" t="s">
        <v>378</v>
      </c>
      <c r="C18" s="82" t="s">
        <v>395</v>
      </c>
      <c r="D18" s="82">
        <v>2</v>
      </c>
      <c r="E18" s="85" t="s">
        <v>431</v>
      </c>
      <c r="F18" s="82" t="s">
        <v>339</v>
      </c>
    </row>
    <row r="19" spans="1:6" x14ac:dyDescent="0.3">
      <c r="A19" s="82" t="s">
        <v>365</v>
      </c>
      <c r="B19" s="82" t="s">
        <v>379</v>
      </c>
      <c r="C19" s="82" t="s">
        <v>395</v>
      </c>
      <c r="D19" s="82">
        <v>1</v>
      </c>
      <c r="E19" s="85" t="s">
        <v>432</v>
      </c>
      <c r="F19" s="82" t="s">
        <v>339</v>
      </c>
    </row>
    <row r="20" spans="1:6" x14ac:dyDescent="0.3">
      <c r="A20" s="82" t="s">
        <v>157</v>
      </c>
      <c r="B20" s="82" t="s">
        <v>222</v>
      </c>
      <c r="C20" s="82" t="s">
        <v>396</v>
      </c>
      <c r="D20" s="82">
        <v>6</v>
      </c>
      <c r="E20" s="85" t="s">
        <v>282</v>
      </c>
      <c r="F20" s="82" t="s">
        <v>339</v>
      </c>
    </row>
    <row r="21" spans="1:6" x14ac:dyDescent="0.3">
      <c r="A21" s="82" t="s">
        <v>158</v>
      </c>
      <c r="B21" s="82" t="s">
        <v>223</v>
      </c>
      <c r="C21" s="82" t="s">
        <v>397</v>
      </c>
      <c r="D21" s="82">
        <v>4</v>
      </c>
      <c r="E21" s="85" t="s">
        <v>283</v>
      </c>
      <c r="F21" s="82" t="s">
        <v>339</v>
      </c>
    </row>
    <row r="22" spans="1:6" x14ac:dyDescent="0.3">
      <c r="A22" s="82" t="s">
        <v>159</v>
      </c>
      <c r="B22" s="82" t="s">
        <v>224</v>
      </c>
      <c r="C22" s="82" t="s">
        <v>398</v>
      </c>
      <c r="D22" s="82">
        <v>2</v>
      </c>
      <c r="E22" s="85" t="s">
        <v>433</v>
      </c>
      <c r="F22" s="82" t="s">
        <v>339</v>
      </c>
    </row>
    <row r="23" spans="1:6" x14ac:dyDescent="0.3">
      <c r="A23" s="82" t="s">
        <v>160</v>
      </c>
      <c r="B23" s="82" t="s">
        <v>225</v>
      </c>
      <c r="C23" s="82" t="s">
        <v>399</v>
      </c>
      <c r="D23" s="82">
        <v>8</v>
      </c>
      <c r="E23" s="85" t="s">
        <v>284</v>
      </c>
      <c r="F23" s="82" t="s">
        <v>339</v>
      </c>
    </row>
    <row r="24" spans="1:6" x14ac:dyDescent="0.3">
      <c r="A24" s="82" t="s">
        <v>161</v>
      </c>
      <c r="B24" s="82" t="s">
        <v>226</v>
      </c>
      <c r="C24" s="82" t="s">
        <v>400</v>
      </c>
      <c r="D24" s="82">
        <v>5</v>
      </c>
      <c r="E24" s="85" t="s">
        <v>285</v>
      </c>
      <c r="F24" s="82" t="s">
        <v>339</v>
      </c>
    </row>
    <row r="25" spans="1:6" x14ac:dyDescent="0.3">
      <c r="A25" s="82" t="s">
        <v>162</v>
      </c>
      <c r="B25" s="82" t="s">
        <v>227</v>
      </c>
      <c r="C25" s="82" t="s">
        <v>401</v>
      </c>
      <c r="D25" s="82">
        <v>1</v>
      </c>
      <c r="E25" s="85" t="s">
        <v>286</v>
      </c>
      <c r="F25" s="82" t="s">
        <v>339</v>
      </c>
    </row>
    <row r="26" spans="1:6" x14ac:dyDescent="0.3">
      <c r="A26" s="82" t="s">
        <v>163</v>
      </c>
      <c r="B26" s="82" t="s">
        <v>132</v>
      </c>
      <c r="C26" s="82" t="s">
        <v>402</v>
      </c>
      <c r="D26" s="82">
        <v>1</v>
      </c>
      <c r="E26" s="85" t="s">
        <v>287</v>
      </c>
      <c r="F26" s="82" t="s">
        <v>339</v>
      </c>
    </row>
    <row r="27" spans="1:6" x14ac:dyDescent="0.3">
      <c r="A27" s="82" t="s">
        <v>160</v>
      </c>
      <c r="B27" s="82" t="s">
        <v>225</v>
      </c>
      <c r="C27" s="82" t="s">
        <v>399</v>
      </c>
      <c r="D27" s="82">
        <v>8</v>
      </c>
      <c r="E27" s="85" t="s">
        <v>288</v>
      </c>
      <c r="F27" s="82" t="s">
        <v>339</v>
      </c>
    </row>
    <row r="28" spans="1:6" x14ac:dyDescent="0.3">
      <c r="A28" s="82" t="s">
        <v>164</v>
      </c>
      <c r="B28" s="82" t="s">
        <v>228</v>
      </c>
      <c r="C28" s="82" t="s">
        <v>403</v>
      </c>
      <c r="D28" s="82">
        <v>2</v>
      </c>
      <c r="E28" s="85" t="s">
        <v>290</v>
      </c>
      <c r="F28" s="82" t="s">
        <v>339</v>
      </c>
    </row>
    <row r="29" spans="1:6" x14ac:dyDescent="0.3">
      <c r="A29" s="82" t="s">
        <v>165</v>
      </c>
      <c r="B29" s="82" t="s">
        <v>229</v>
      </c>
      <c r="C29" s="82" t="s">
        <v>400</v>
      </c>
      <c r="D29" s="82">
        <v>11</v>
      </c>
      <c r="E29" s="85" t="s">
        <v>291</v>
      </c>
      <c r="F29" s="82" t="s">
        <v>339</v>
      </c>
    </row>
    <row r="30" spans="1:6" x14ac:dyDescent="0.3">
      <c r="A30" s="82" t="s">
        <v>366</v>
      </c>
      <c r="B30" s="82" t="s">
        <v>380</v>
      </c>
      <c r="C30" s="82" t="s">
        <v>404</v>
      </c>
      <c r="D30" s="82">
        <v>8</v>
      </c>
      <c r="E30" s="85" t="s">
        <v>289</v>
      </c>
      <c r="F30" s="82" t="s">
        <v>339</v>
      </c>
    </row>
    <row r="31" spans="1:6" x14ac:dyDescent="0.3">
      <c r="A31" s="82" t="s">
        <v>166</v>
      </c>
      <c r="B31" s="82" t="s">
        <v>230</v>
      </c>
      <c r="C31" s="82" t="s">
        <v>405</v>
      </c>
      <c r="D31" s="82">
        <v>6</v>
      </c>
      <c r="E31" s="85" t="s">
        <v>292</v>
      </c>
      <c r="F31" s="82" t="s">
        <v>339</v>
      </c>
    </row>
    <row r="32" spans="1:6" x14ac:dyDescent="0.3">
      <c r="A32" s="82" t="s">
        <v>167</v>
      </c>
      <c r="B32" s="82" t="s">
        <v>231</v>
      </c>
      <c r="C32" s="82" t="s">
        <v>405</v>
      </c>
      <c r="D32" s="82">
        <v>2</v>
      </c>
      <c r="E32" s="85" t="s">
        <v>293</v>
      </c>
      <c r="F32" s="82" t="s">
        <v>339</v>
      </c>
    </row>
    <row r="33" spans="1:6" x14ac:dyDescent="0.3">
      <c r="A33" s="82" t="s">
        <v>168</v>
      </c>
      <c r="B33" s="82" t="s">
        <v>232</v>
      </c>
      <c r="C33" s="82" t="s">
        <v>406</v>
      </c>
      <c r="D33" s="82">
        <v>3</v>
      </c>
      <c r="E33" s="85" t="s">
        <v>294</v>
      </c>
      <c r="F33" s="82" t="s">
        <v>339</v>
      </c>
    </row>
    <row r="34" spans="1:6" x14ac:dyDescent="0.3">
      <c r="A34" s="82" t="s">
        <v>169</v>
      </c>
      <c r="B34" s="82" t="s">
        <v>233</v>
      </c>
      <c r="C34" s="82" t="s">
        <v>407</v>
      </c>
      <c r="D34" s="82">
        <v>1</v>
      </c>
      <c r="E34" s="85" t="s">
        <v>295</v>
      </c>
      <c r="F34" s="82" t="s">
        <v>339</v>
      </c>
    </row>
    <row r="35" spans="1:6" x14ac:dyDescent="0.3">
      <c r="A35" s="82" t="s">
        <v>170</v>
      </c>
      <c r="B35" s="82" t="s">
        <v>234</v>
      </c>
      <c r="C35" s="82" t="s">
        <v>400</v>
      </c>
      <c r="D35" s="82">
        <v>2</v>
      </c>
      <c r="E35" s="85" t="s">
        <v>296</v>
      </c>
      <c r="F35" s="82" t="s">
        <v>339</v>
      </c>
    </row>
    <row r="36" spans="1:6" x14ac:dyDescent="0.3">
      <c r="A36" s="82" t="s">
        <v>171</v>
      </c>
      <c r="B36" s="82" t="s">
        <v>235</v>
      </c>
      <c r="C36" s="82" t="s">
        <v>406</v>
      </c>
      <c r="D36" s="82">
        <v>10</v>
      </c>
      <c r="E36" s="85" t="s">
        <v>297</v>
      </c>
      <c r="F36" s="82" t="s">
        <v>339</v>
      </c>
    </row>
    <row r="37" spans="1:6" x14ac:dyDescent="0.3">
      <c r="A37" s="82" t="s">
        <v>131</v>
      </c>
      <c r="B37" s="82" t="s">
        <v>140</v>
      </c>
      <c r="C37" s="82" t="s">
        <v>140</v>
      </c>
      <c r="D37" s="82">
        <v>1</v>
      </c>
      <c r="E37" s="85" t="s">
        <v>298</v>
      </c>
      <c r="F37" s="82" t="s">
        <v>339</v>
      </c>
    </row>
    <row r="38" spans="1:6" x14ac:dyDescent="0.3">
      <c r="A38" s="82" t="s">
        <v>172</v>
      </c>
      <c r="B38" s="82" t="s">
        <v>236</v>
      </c>
      <c r="C38" s="82" t="s">
        <v>408</v>
      </c>
      <c r="D38" s="82">
        <v>4</v>
      </c>
      <c r="E38" s="85" t="s">
        <v>299</v>
      </c>
      <c r="F38" s="82" t="s">
        <v>339</v>
      </c>
    </row>
    <row r="39" spans="1:6" x14ac:dyDescent="0.3">
      <c r="A39" s="82" t="s">
        <v>173</v>
      </c>
      <c r="B39" s="82" t="s">
        <v>237</v>
      </c>
      <c r="C39" s="82" t="s">
        <v>237</v>
      </c>
      <c r="D39" s="82">
        <v>1</v>
      </c>
      <c r="E39" s="85" t="s">
        <v>300</v>
      </c>
      <c r="F39" s="82" t="s">
        <v>339</v>
      </c>
    </row>
    <row r="40" spans="1:6" x14ac:dyDescent="0.3">
      <c r="A40" s="82" t="s">
        <v>367</v>
      </c>
      <c r="B40" s="82" t="s">
        <v>381</v>
      </c>
      <c r="C40" s="82" t="s">
        <v>381</v>
      </c>
      <c r="D40" s="82">
        <v>1</v>
      </c>
      <c r="E40" s="85" t="s">
        <v>434</v>
      </c>
      <c r="F40" s="82" t="s">
        <v>339</v>
      </c>
    </row>
    <row r="41" spans="1:6" x14ac:dyDescent="0.3">
      <c r="A41" s="82" t="s">
        <v>174</v>
      </c>
      <c r="B41" s="82" t="s">
        <v>238</v>
      </c>
      <c r="C41" s="82" t="s">
        <v>238</v>
      </c>
      <c r="D41" s="82">
        <v>6</v>
      </c>
      <c r="E41" s="85" t="s">
        <v>301</v>
      </c>
      <c r="F41" s="82" t="s">
        <v>339</v>
      </c>
    </row>
    <row r="42" spans="1:6" x14ac:dyDescent="0.3">
      <c r="A42" s="82" t="s">
        <v>175</v>
      </c>
      <c r="B42" s="82" t="s">
        <v>239</v>
      </c>
      <c r="C42" s="82">
        <v>120</v>
      </c>
      <c r="D42" s="82">
        <v>2</v>
      </c>
      <c r="E42" s="85" t="s">
        <v>302</v>
      </c>
      <c r="F42" s="82" t="s">
        <v>339</v>
      </c>
    </row>
    <row r="43" spans="1:6" x14ac:dyDescent="0.3">
      <c r="A43" s="82" t="s">
        <v>176</v>
      </c>
      <c r="B43" s="82" t="s">
        <v>240</v>
      </c>
      <c r="C43" s="82">
        <v>21</v>
      </c>
      <c r="D43" s="82">
        <v>4</v>
      </c>
      <c r="E43" s="85" t="s">
        <v>303</v>
      </c>
      <c r="F43" s="82" t="s">
        <v>339</v>
      </c>
    </row>
    <row r="44" spans="1:6" x14ac:dyDescent="0.3">
      <c r="A44" s="82" t="s">
        <v>368</v>
      </c>
      <c r="B44" s="82" t="s">
        <v>382</v>
      </c>
      <c r="C44" s="82" t="s">
        <v>382</v>
      </c>
      <c r="D44" s="82">
        <v>1</v>
      </c>
      <c r="E44" s="85" t="s">
        <v>435</v>
      </c>
      <c r="F44" s="82" t="s">
        <v>339</v>
      </c>
    </row>
    <row r="45" spans="1:6" x14ac:dyDescent="0.3">
      <c r="A45" s="82" t="s">
        <v>177</v>
      </c>
      <c r="B45" s="82" t="s">
        <v>241</v>
      </c>
      <c r="C45" s="82" t="s">
        <v>241</v>
      </c>
      <c r="D45" s="82">
        <v>4</v>
      </c>
      <c r="E45" s="85" t="s">
        <v>304</v>
      </c>
      <c r="F45" s="82" t="s">
        <v>339</v>
      </c>
    </row>
    <row r="46" spans="1:6" x14ac:dyDescent="0.3">
      <c r="A46" s="82" t="s">
        <v>178</v>
      </c>
      <c r="B46" s="82" t="s">
        <v>242</v>
      </c>
      <c r="C46" s="82" t="s">
        <v>242</v>
      </c>
      <c r="D46" s="82">
        <v>14</v>
      </c>
      <c r="E46" s="85" t="s">
        <v>305</v>
      </c>
      <c r="F46" s="82" t="s">
        <v>339</v>
      </c>
    </row>
    <row r="47" spans="1:6" x14ac:dyDescent="0.3">
      <c r="A47" s="82" t="s">
        <v>130</v>
      </c>
      <c r="B47" s="82" t="s">
        <v>243</v>
      </c>
      <c r="C47" s="82" t="s">
        <v>243</v>
      </c>
      <c r="D47" s="82">
        <v>1</v>
      </c>
      <c r="E47" s="85" t="s">
        <v>436</v>
      </c>
      <c r="F47" s="82" t="s">
        <v>339</v>
      </c>
    </row>
    <row r="48" spans="1:6" x14ac:dyDescent="0.3">
      <c r="A48" s="82" t="s">
        <v>179</v>
      </c>
      <c r="B48" s="82" t="s">
        <v>244</v>
      </c>
      <c r="C48" s="82" t="s">
        <v>409</v>
      </c>
      <c r="D48" s="82">
        <v>1</v>
      </c>
      <c r="E48" s="85" t="s">
        <v>306</v>
      </c>
      <c r="F48" s="82" t="s">
        <v>339</v>
      </c>
    </row>
    <row r="49" spans="1:6" x14ac:dyDescent="0.3">
      <c r="A49" s="82" t="s">
        <v>180</v>
      </c>
      <c r="B49" s="82" t="s">
        <v>245</v>
      </c>
      <c r="C49" s="82" t="s">
        <v>410</v>
      </c>
      <c r="D49" s="82">
        <v>2</v>
      </c>
      <c r="E49" s="85" t="s">
        <v>307</v>
      </c>
      <c r="F49" s="82" t="s">
        <v>339</v>
      </c>
    </row>
    <row r="50" spans="1:6" x14ac:dyDescent="0.3">
      <c r="A50" s="82" t="s">
        <v>369</v>
      </c>
      <c r="B50" s="82" t="s">
        <v>383</v>
      </c>
      <c r="C50" s="82" t="s">
        <v>411</v>
      </c>
      <c r="D50" s="82">
        <v>7</v>
      </c>
      <c r="E50" s="85" t="s">
        <v>308</v>
      </c>
      <c r="F50" s="82" t="s">
        <v>339</v>
      </c>
    </row>
    <row r="51" spans="1:6" x14ac:dyDescent="0.3">
      <c r="A51" s="82" t="s">
        <v>181</v>
      </c>
      <c r="B51" s="82" t="s">
        <v>246</v>
      </c>
      <c r="C51" s="82" t="s">
        <v>246</v>
      </c>
      <c r="D51" s="82">
        <v>1</v>
      </c>
      <c r="E51" s="85" t="s">
        <v>309</v>
      </c>
      <c r="F51" s="82" t="s">
        <v>339</v>
      </c>
    </row>
    <row r="52" spans="1:6" x14ac:dyDescent="0.3">
      <c r="A52" s="82" t="s">
        <v>182</v>
      </c>
      <c r="B52" s="82" t="s">
        <v>247</v>
      </c>
      <c r="C52" s="82" t="s">
        <v>247</v>
      </c>
      <c r="D52" s="82">
        <v>2</v>
      </c>
      <c r="E52" s="85" t="s">
        <v>310</v>
      </c>
      <c r="F52" s="82" t="s">
        <v>339</v>
      </c>
    </row>
    <row r="53" spans="1:6" x14ac:dyDescent="0.3">
      <c r="A53" s="82" t="s">
        <v>183</v>
      </c>
      <c r="B53" s="82" t="s">
        <v>141</v>
      </c>
      <c r="C53" s="82" t="s">
        <v>141</v>
      </c>
      <c r="D53" s="82">
        <v>1</v>
      </c>
      <c r="E53" s="85" t="s">
        <v>311</v>
      </c>
      <c r="F53" s="82" t="s">
        <v>339</v>
      </c>
    </row>
    <row r="54" spans="1:6" x14ac:dyDescent="0.3">
      <c r="A54" s="82" t="s">
        <v>184</v>
      </c>
      <c r="B54" s="82" t="s">
        <v>248</v>
      </c>
      <c r="C54" s="82" t="s">
        <v>248</v>
      </c>
      <c r="D54" s="82">
        <v>2</v>
      </c>
      <c r="E54" s="85" t="s">
        <v>312</v>
      </c>
      <c r="F54" s="82" t="s">
        <v>339</v>
      </c>
    </row>
    <row r="55" spans="1:6" x14ac:dyDescent="0.3">
      <c r="A55" s="82" t="s">
        <v>185</v>
      </c>
      <c r="B55" s="82" t="s">
        <v>249</v>
      </c>
      <c r="C55" s="82" t="s">
        <v>249</v>
      </c>
      <c r="D55" s="82">
        <v>3</v>
      </c>
      <c r="E55" s="85" t="s">
        <v>313</v>
      </c>
      <c r="F55" s="82" t="s">
        <v>339</v>
      </c>
    </row>
    <row r="56" spans="1:6" x14ac:dyDescent="0.3">
      <c r="A56" s="82" t="s">
        <v>186</v>
      </c>
      <c r="B56" s="82" t="s">
        <v>250</v>
      </c>
      <c r="C56" s="82" t="s">
        <v>412</v>
      </c>
      <c r="D56" s="82">
        <v>1</v>
      </c>
      <c r="E56" s="85" t="s">
        <v>143</v>
      </c>
      <c r="F56" s="82" t="s">
        <v>339</v>
      </c>
    </row>
    <row r="57" spans="1:6" x14ac:dyDescent="0.3">
      <c r="A57" s="82" t="s">
        <v>187</v>
      </c>
      <c r="B57" s="82" t="s">
        <v>251</v>
      </c>
      <c r="C57" s="82" t="s">
        <v>251</v>
      </c>
      <c r="D57" s="82">
        <v>1</v>
      </c>
      <c r="E57" s="85" t="s">
        <v>314</v>
      </c>
      <c r="F57" s="82" t="s">
        <v>339</v>
      </c>
    </row>
    <row r="58" spans="1:6" x14ac:dyDescent="0.3">
      <c r="A58" s="82" t="s">
        <v>188</v>
      </c>
      <c r="B58" s="82" t="s">
        <v>252</v>
      </c>
      <c r="C58" s="82" t="s">
        <v>252</v>
      </c>
      <c r="D58" s="82">
        <v>1</v>
      </c>
      <c r="E58" s="85" t="s">
        <v>315</v>
      </c>
      <c r="F58" s="82" t="s">
        <v>339</v>
      </c>
    </row>
    <row r="59" spans="1:6" x14ac:dyDescent="0.3">
      <c r="A59" s="82" t="s">
        <v>189</v>
      </c>
      <c r="B59" s="82" t="s">
        <v>253</v>
      </c>
      <c r="C59" s="82" t="s">
        <v>413</v>
      </c>
      <c r="D59" s="82">
        <v>1</v>
      </c>
      <c r="E59" s="85" t="s">
        <v>316</v>
      </c>
      <c r="F59" s="82" t="s">
        <v>339</v>
      </c>
    </row>
    <row r="60" spans="1:6" ht="43.2" x14ac:dyDescent="0.3">
      <c r="A60" s="82" t="s">
        <v>190</v>
      </c>
      <c r="B60" s="82" t="s">
        <v>254</v>
      </c>
      <c r="C60" s="82">
        <v>0</v>
      </c>
      <c r="D60" s="82">
        <v>110</v>
      </c>
      <c r="E60" s="85" t="s">
        <v>437</v>
      </c>
      <c r="F60" s="82" t="s">
        <v>339</v>
      </c>
    </row>
    <row r="61" spans="1:6" x14ac:dyDescent="0.3">
      <c r="A61" s="82" t="s">
        <v>190</v>
      </c>
      <c r="B61" s="82" t="s">
        <v>254</v>
      </c>
      <c r="C61" s="82">
        <v>0</v>
      </c>
      <c r="D61" s="82">
        <v>18</v>
      </c>
      <c r="E61" s="85" t="s">
        <v>317</v>
      </c>
      <c r="F61" s="82" t="s">
        <v>340</v>
      </c>
    </row>
    <row r="62" spans="1:6" x14ac:dyDescent="0.3">
      <c r="A62" s="82" t="s">
        <v>191</v>
      </c>
      <c r="B62" s="82" t="s">
        <v>139</v>
      </c>
      <c r="C62" s="82" t="s">
        <v>414</v>
      </c>
      <c r="D62" s="82">
        <v>5</v>
      </c>
      <c r="E62" s="85" t="s">
        <v>318</v>
      </c>
      <c r="F62" s="82" t="s">
        <v>339</v>
      </c>
    </row>
    <row r="63" spans="1:6" x14ac:dyDescent="0.3">
      <c r="A63" s="82" t="s">
        <v>192</v>
      </c>
      <c r="B63" s="82" t="s">
        <v>255</v>
      </c>
      <c r="C63" s="82" t="s">
        <v>415</v>
      </c>
      <c r="D63" s="82">
        <v>2</v>
      </c>
      <c r="E63" s="85" t="s">
        <v>319</v>
      </c>
      <c r="F63" s="82" t="s">
        <v>339</v>
      </c>
    </row>
    <row r="64" spans="1:6" x14ac:dyDescent="0.3">
      <c r="A64" s="82" t="s">
        <v>193</v>
      </c>
      <c r="B64" s="82" t="s">
        <v>138</v>
      </c>
      <c r="C64" s="82" t="s">
        <v>416</v>
      </c>
      <c r="D64" s="82">
        <v>1</v>
      </c>
      <c r="E64" s="85" t="s">
        <v>320</v>
      </c>
      <c r="F64" s="82" t="s">
        <v>339</v>
      </c>
    </row>
    <row r="65" spans="1:6" ht="72" x14ac:dyDescent="0.3">
      <c r="A65" s="82" t="s">
        <v>194</v>
      </c>
      <c r="B65" s="82" t="s">
        <v>136</v>
      </c>
      <c r="C65" s="82" t="s">
        <v>417</v>
      </c>
      <c r="D65" s="82">
        <v>55</v>
      </c>
      <c r="E65" s="85" t="s">
        <v>438</v>
      </c>
      <c r="F65" s="82" t="s">
        <v>340</v>
      </c>
    </row>
    <row r="66" spans="1:6" ht="86.4" x14ac:dyDescent="0.3">
      <c r="A66" s="82" t="s">
        <v>194</v>
      </c>
      <c r="B66" s="82" t="s">
        <v>136</v>
      </c>
      <c r="C66" s="82" t="s">
        <v>417</v>
      </c>
      <c r="D66" s="82">
        <v>74</v>
      </c>
      <c r="E66" s="85" t="s">
        <v>439</v>
      </c>
      <c r="F66" s="82" t="s">
        <v>339</v>
      </c>
    </row>
    <row r="67" spans="1:6" x14ac:dyDescent="0.3">
      <c r="A67" s="82" t="s">
        <v>195</v>
      </c>
      <c r="B67" s="82" t="s">
        <v>137</v>
      </c>
      <c r="C67" s="82" t="s">
        <v>418</v>
      </c>
      <c r="D67" s="82">
        <v>4</v>
      </c>
      <c r="E67" s="85" t="s">
        <v>321</v>
      </c>
      <c r="F67" s="82" t="s">
        <v>339</v>
      </c>
    </row>
    <row r="68" spans="1:6" x14ac:dyDescent="0.3">
      <c r="A68" s="82" t="s">
        <v>196</v>
      </c>
      <c r="B68" s="82" t="s">
        <v>256</v>
      </c>
      <c r="C68" s="82">
        <v>150</v>
      </c>
      <c r="D68" s="82">
        <v>6</v>
      </c>
      <c r="E68" s="85" t="s">
        <v>322</v>
      </c>
      <c r="F68" s="82" t="s">
        <v>339</v>
      </c>
    </row>
    <row r="69" spans="1:6" x14ac:dyDescent="0.3">
      <c r="A69" s="82" t="s">
        <v>197</v>
      </c>
      <c r="B69" s="82" t="s">
        <v>257</v>
      </c>
      <c r="C69" s="82" t="s">
        <v>419</v>
      </c>
      <c r="D69" s="82">
        <v>1</v>
      </c>
      <c r="E69" s="85" t="s">
        <v>142</v>
      </c>
      <c r="F69" s="82" t="s">
        <v>339</v>
      </c>
    </row>
    <row r="70" spans="1:6" x14ac:dyDescent="0.3">
      <c r="A70" s="82" t="s">
        <v>198</v>
      </c>
      <c r="B70" s="82" t="s">
        <v>258</v>
      </c>
      <c r="C70" s="82">
        <v>200</v>
      </c>
      <c r="D70" s="82">
        <v>1</v>
      </c>
      <c r="E70" s="85" t="s">
        <v>323</v>
      </c>
      <c r="F70" s="82" t="s">
        <v>339</v>
      </c>
    </row>
    <row r="71" spans="1:6" x14ac:dyDescent="0.3">
      <c r="A71" s="82" t="s">
        <v>199</v>
      </c>
      <c r="B71" s="82" t="s">
        <v>259</v>
      </c>
      <c r="C71" s="82">
        <v>22</v>
      </c>
      <c r="D71" s="82">
        <v>5</v>
      </c>
      <c r="E71" s="85" t="s">
        <v>324</v>
      </c>
      <c r="F71" s="82" t="s">
        <v>339</v>
      </c>
    </row>
    <row r="72" spans="1:6" x14ac:dyDescent="0.3">
      <c r="A72" s="82" t="s">
        <v>370</v>
      </c>
      <c r="B72" s="82" t="s">
        <v>384</v>
      </c>
      <c r="C72" s="82">
        <v>300</v>
      </c>
      <c r="D72" s="82">
        <v>4</v>
      </c>
      <c r="E72" s="85" t="s">
        <v>331</v>
      </c>
      <c r="F72" s="82" t="s">
        <v>339</v>
      </c>
    </row>
    <row r="73" spans="1:6" x14ac:dyDescent="0.3">
      <c r="A73" s="82" t="s">
        <v>200</v>
      </c>
      <c r="B73" s="82" t="s">
        <v>260</v>
      </c>
      <c r="C73" s="82" t="s">
        <v>420</v>
      </c>
      <c r="D73" s="82">
        <v>1</v>
      </c>
      <c r="E73" s="85" t="s">
        <v>325</v>
      </c>
      <c r="F73" s="82" t="s">
        <v>339</v>
      </c>
    </row>
    <row r="74" spans="1:6" x14ac:dyDescent="0.3">
      <c r="A74" s="82" t="s">
        <v>201</v>
      </c>
      <c r="B74" s="82" t="s">
        <v>261</v>
      </c>
      <c r="C74" s="82" t="s">
        <v>421</v>
      </c>
      <c r="D74" s="82">
        <v>2</v>
      </c>
      <c r="E74" s="85" t="s">
        <v>326</v>
      </c>
      <c r="F74" s="82" t="s">
        <v>339</v>
      </c>
    </row>
    <row r="75" spans="1:6" x14ac:dyDescent="0.3">
      <c r="A75" s="82" t="s">
        <v>202</v>
      </c>
      <c r="B75" s="82" t="s">
        <v>262</v>
      </c>
      <c r="C75" s="82" t="s">
        <v>422</v>
      </c>
      <c r="D75" s="82">
        <v>6</v>
      </c>
      <c r="E75" s="85" t="s">
        <v>327</v>
      </c>
      <c r="F75" s="82" t="s">
        <v>339</v>
      </c>
    </row>
    <row r="76" spans="1:6" x14ac:dyDescent="0.3">
      <c r="A76" s="82" t="s">
        <v>203</v>
      </c>
      <c r="B76" s="82" t="s">
        <v>263</v>
      </c>
      <c r="C76" s="82" t="s">
        <v>423</v>
      </c>
      <c r="D76" s="82">
        <v>1</v>
      </c>
      <c r="E76" s="85" t="s">
        <v>328</v>
      </c>
      <c r="F76" s="82" t="s">
        <v>339</v>
      </c>
    </row>
    <row r="77" spans="1:6" x14ac:dyDescent="0.3">
      <c r="A77" s="82" t="s">
        <v>371</v>
      </c>
      <c r="B77" s="82" t="s">
        <v>385</v>
      </c>
      <c r="C77" s="82">
        <v>560</v>
      </c>
      <c r="D77" s="82">
        <v>4</v>
      </c>
      <c r="E77" s="85" t="s">
        <v>440</v>
      </c>
      <c r="F77" s="82" t="s">
        <v>339</v>
      </c>
    </row>
    <row r="78" spans="1:6" x14ac:dyDescent="0.3">
      <c r="A78" s="82" t="s">
        <v>204</v>
      </c>
      <c r="B78" s="82" t="s">
        <v>264</v>
      </c>
      <c r="C78" s="82" t="s">
        <v>424</v>
      </c>
      <c r="D78" s="82">
        <v>1</v>
      </c>
      <c r="E78" s="85" t="s">
        <v>329</v>
      </c>
      <c r="F78" s="82" t="s">
        <v>339</v>
      </c>
    </row>
    <row r="79" spans="1:6" x14ac:dyDescent="0.3">
      <c r="A79" s="82" t="s">
        <v>190</v>
      </c>
      <c r="B79" s="82" t="s">
        <v>254</v>
      </c>
      <c r="C79" s="82">
        <v>0</v>
      </c>
      <c r="D79" s="82">
        <v>8</v>
      </c>
      <c r="E79" s="85" t="s">
        <v>330</v>
      </c>
      <c r="F79" s="82" t="s">
        <v>339</v>
      </c>
    </row>
    <row r="80" spans="1:6" x14ac:dyDescent="0.3">
      <c r="A80" s="82" t="s">
        <v>372</v>
      </c>
      <c r="B80" s="82" t="s">
        <v>386</v>
      </c>
      <c r="C80" s="82">
        <v>0</v>
      </c>
      <c r="D80" s="82">
        <v>1</v>
      </c>
      <c r="E80" s="85" t="s">
        <v>441</v>
      </c>
      <c r="F80" s="82" t="s">
        <v>339</v>
      </c>
    </row>
    <row r="81" spans="1:6" x14ac:dyDescent="0.3">
      <c r="A81" s="82" t="s">
        <v>205</v>
      </c>
      <c r="B81" s="82" t="s">
        <v>135</v>
      </c>
      <c r="C81" s="82" t="s">
        <v>135</v>
      </c>
      <c r="D81" s="82">
        <v>3</v>
      </c>
      <c r="E81" s="85" t="s">
        <v>332</v>
      </c>
      <c r="F81" s="82" t="s">
        <v>339</v>
      </c>
    </row>
    <row r="82" spans="1:6" x14ac:dyDescent="0.3">
      <c r="A82" s="82" t="s">
        <v>206</v>
      </c>
      <c r="B82" s="82" t="s">
        <v>265</v>
      </c>
      <c r="C82" s="82" t="s">
        <v>265</v>
      </c>
      <c r="D82" s="82">
        <v>9</v>
      </c>
      <c r="E82" s="85" t="s">
        <v>333</v>
      </c>
      <c r="F82" s="82" t="s">
        <v>339</v>
      </c>
    </row>
    <row r="83" spans="1:6" x14ac:dyDescent="0.3">
      <c r="A83" s="82" t="s">
        <v>207</v>
      </c>
      <c r="B83" s="82" t="s">
        <v>266</v>
      </c>
      <c r="C83" s="82" t="s">
        <v>266</v>
      </c>
      <c r="D83" s="82">
        <v>2</v>
      </c>
      <c r="E83" s="85" t="s">
        <v>334</v>
      </c>
      <c r="F83" s="82" t="s">
        <v>339</v>
      </c>
    </row>
    <row r="84" spans="1:6" ht="43.2" x14ac:dyDescent="0.3">
      <c r="A84" s="82" t="s">
        <v>208</v>
      </c>
      <c r="B84" s="82" t="s">
        <v>267</v>
      </c>
      <c r="C84" s="82" t="s">
        <v>339</v>
      </c>
      <c r="D84" s="82">
        <v>31</v>
      </c>
      <c r="E84" s="85" t="s">
        <v>335</v>
      </c>
      <c r="F84" s="82" t="s">
        <v>339</v>
      </c>
    </row>
    <row r="85" spans="1:6" x14ac:dyDescent="0.3">
      <c r="A85" s="82" t="s">
        <v>209</v>
      </c>
      <c r="B85" s="82">
        <v>5001</v>
      </c>
      <c r="C85" s="82">
        <v>5001</v>
      </c>
      <c r="D85" s="82">
        <v>8</v>
      </c>
      <c r="E85" s="85" t="s">
        <v>336</v>
      </c>
      <c r="F85" s="82" t="s">
        <v>339</v>
      </c>
    </row>
    <row r="86" spans="1:6" x14ac:dyDescent="0.3">
      <c r="A86" s="82" t="s">
        <v>210</v>
      </c>
      <c r="B86" s="82">
        <v>5000</v>
      </c>
      <c r="C86" s="82">
        <v>5000</v>
      </c>
      <c r="D86" s="82">
        <v>9</v>
      </c>
      <c r="E86" s="85" t="s">
        <v>442</v>
      </c>
      <c r="F86" s="82" t="s">
        <v>339</v>
      </c>
    </row>
    <row r="87" spans="1:6" x14ac:dyDescent="0.3">
      <c r="A87" s="82" t="s">
        <v>211</v>
      </c>
      <c r="B87" s="82" t="s">
        <v>268</v>
      </c>
      <c r="C87" s="82" t="s">
        <v>268</v>
      </c>
      <c r="D87" s="82">
        <v>1</v>
      </c>
      <c r="E87" s="85" t="s">
        <v>337</v>
      </c>
      <c r="F87" s="82" t="s">
        <v>339</v>
      </c>
    </row>
    <row r="88" spans="1:6" x14ac:dyDescent="0.3">
      <c r="A88" s="82" t="s">
        <v>212</v>
      </c>
      <c r="B88" s="82" t="s">
        <v>269</v>
      </c>
      <c r="C88" s="82" t="s">
        <v>269</v>
      </c>
      <c r="D88" s="82">
        <v>1</v>
      </c>
      <c r="E88" s="85" t="s">
        <v>338</v>
      </c>
      <c r="F88" s="82" t="s">
        <v>339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27"/>
  <sheetViews>
    <sheetView zoomScale="70" zoomScaleNormal="70" workbookViewId="0">
      <selection activeCell="C56" sqref="C56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29.09765625" style="70" customWidth="1"/>
    <col min="4" max="4" width="19.19921875" style="71" customWidth="1"/>
    <col min="5" max="5" width="8" style="71" bestFit="1" customWidth="1"/>
    <col min="6" max="6" width="60.8984375" style="69" customWidth="1"/>
    <col min="7" max="7" width="9.19921875" style="69" customWidth="1"/>
    <col min="8" max="10" width="13.3984375" style="6" customWidth="1"/>
    <col min="11" max="11" width="10.5" style="6" bestFit="1" customWidth="1"/>
    <col min="12" max="12" width="11.8984375" customWidth="1"/>
    <col min="13" max="13" width="17.5" customWidth="1"/>
    <col min="14" max="14" width="12.8984375" customWidth="1"/>
    <col min="15" max="15" width="19.3984375" customWidth="1"/>
    <col min="16" max="16" width="18.69921875" customWidth="1"/>
  </cols>
  <sheetData>
    <row r="1" spans="1:16" x14ac:dyDescent="0.3">
      <c r="A1" s="83" t="s">
        <v>359</v>
      </c>
      <c r="B1" s="83" t="s">
        <v>373</v>
      </c>
      <c r="C1" s="90" t="s">
        <v>455</v>
      </c>
      <c r="D1" s="83" t="s">
        <v>387</v>
      </c>
      <c r="E1" s="83" t="s">
        <v>425</v>
      </c>
      <c r="F1" s="84" t="s">
        <v>426</v>
      </c>
      <c r="G1" s="83" t="s">
        <v>443</v>
      </c>
      <c r="H1" s="73" t="s">
        <v>17</v>
      </c>
      <c r="I1" s="73" t="s">
        <v>121</v>
      </c>
      <c r="J1" s="73" t="s">
        <v>450</v>
      </c>
      <c r="K1" s="73" t="s">
        <v>16</v>
      </c>
      <c r="L1" s="74" t="s">
        <v>9</v>
      </c>
      <c r="M1" s="74" t="s">
        <v>10</v>
      </c>
      <c r="N1" s="74" t="s">
        <v>451</v>
      </c>
      <c r="O1" s="74" t="s">
        <v>122</v>
      </c>
      <c r="P1" s="74" t="s">
        <v>12</v>
      </c>
    </row>
    <row r="2" spans="1:16" hidden="1" x14ac:dyDescent="0.3">
      <c r="A2" s="82" t="s">
        <v>145</v>
      </c>
      <c r="B2" s="82" t="s">
        <v>134</v>
      </c>
      <c r="C2" s="82"/>
      <c r="D2" s="82" t="s">
        <v>134</v>
      </c>
      <c r="E2" s="82">
        <v>7</v>
      </c>
      <c r="F2" s="85" t="s">
        <v>270</v>
      </c>
      <c r="G2" s="82" t="s">
        <v>339</v>
      </c>
      <c r="H2" s="72" t="s">
        <v>349</v>
      </c>
      <c r="I2" s="72">
        <f>E2*10</f>
        <v>70</v>
      </c>
      <c r="J2" s="72">
        <v>1</v>
      </c>
      <c r="K2" s="72">
        <f>I2+J2</f>
        <v>71</v>
      </c>
      <c r="L2" s="72">
        <v>8658.9500000000007</v>
      </c>
      <c r="M2" s="72">
        <v>8690.4</v>
      </c>
      <c r="N2" s="72">
        <v>0</v>
      </c>
      <c r="O2" s="72">
        <v>8658.9500000000007</v>
      </c>
      <c r="P2" s="72" t="s">
        <v>9</v>
      </c>
    </row>
    <row r="3" spans="1:16" x14ac:dyDescent="0.3">
      <c r="A3" s="82" t="s">
        <v>146</v>
      </c>
      <c r="B3" s="82" t="s">
        <v>133</v>
      </c>
      <c r="C3" s="82"/>
      <c r="D3" s="82" t="s">
        <v>133</v>
      </c>
      <c r="E3" s="82">
        <v>7</v>
      </c>
      <c r="F3" s="85" t="s">
        <v>271</v>
      </c>
      <c r="G3" s="82" t="s">
        <v>339</v>
      </c>
      <c r="H3" s="72" t="s">
        <v>349</v>
      </c>
      <c r="I3" s="72">
        <f t="shared" ref="I3:I66" si="0">E3*10</f>
        <v>70</v>
      </c>
      <c r="J3" s="72">
        <v>1</v>
      </c>
      <c r="K3" s="72">
        <f t="shared" ref="K3:K66" si="1">I3+J3</f>
        <v>71</v>
      </c>
      <c r="L3" s="72">
        <v>9386.5500000000011</v>
      </c>
      <c r="M3" s="72">
        <v>8931.7999999999993</v>
      </c>
      <c r="N3" s="72">
        <v>0</v>
      </c>
      <c r="O3" s="72">
        <v>9386.5500000000011</v>
      </c>
      <c r="P3" s="72" t="s">
        <v>10</v>
      </c>
    </row>
    <row r="4" spans="1:16" hidden="1" x14ac:dyDescent="0.3">
      <c r="A4" s="82" t="s">
        <v>360</v>
      </c>
      <c r="B4" s="82" t="s">
        <v>374</v>
      </c>
      <c r="C4" s="82"/>
      <c r="D4" s="82" t="s">
        <v>374</v>
      </c>
      <c r="E4" s="82">
        <v>1</v>
      </c>
      <c r="F4" s="85" t="s">
        <v>427</v>
      </c>
      <c r="G4" s="82" t="s">
        <v>339</v>
      </c>
      <c r="H4" s="72" t="s">
        <v>343</v>
      </c>
      <c r="I4" s="72">
        <f t="shared" si="0"/>
        <v>10</v>
      </c>
      <c r="J4" s="72">
        <v>0</v>
      </c>
      <c r="K4" s="72">
        <f t="shared" si="1"/>
        <v>10</v>
      </c>
      <c r="L4" s="72">
        <v>204.85000000000002</v>
      </c>
      <c r="M4" s="72">
        <v>171.7</v>
      </c>
      <c r="N4" s="72">
        <v>48.449999999999996</v>
      </c>
      <c r="O4" s="72">
        <v>171.7</v>
      </c>
      <c r="P4" s="72" t="s">
        <v>10</v>
      </c>
    </row>
    <row r="5" spans="1:16" x14ac:dyDescent="0.3">
      <c r="A5" s="82" t="s">
        <v>147</v>
      </c>
      <c r="B5" s="82" t="s">
        <v>213</v>
      </c>
      <c r="C5" s="82"/>
      <c r="D5" s="82" t="s">
        <v>213</v>
      </c>
      <c r="E5" s="82">
        <v>2</v>
      </c>
      <c r="F5" s="85" t="s">
        <v>272</v>
      </c>
      <c r="G5" s="82" t="s">
        <v>339</v>
      </c>
      <c r="H5" s="72" t="s">
        <v>343</v>
      </c>
      <c r="I5" s="72">
        <f t="shared" si="0"/>
        <v>20</v>
      </c>
      <c r="J5" s="72">
        <v>0</v>
      </c>
      <c r="K5" s="72">
        <f t="shared" si="1"/>
        <v>20</v>
      </c>
      <c r="L5" s="72">
        <v>1247.8</v>
      </c>
      <c r="M5" s="72">
        <v>997.89999999999986</v>
      </c>
      <c r="N5" s="72">
        <v>0</v>
      </c>
      <c r="O5" s="72">
        <v>997.89999999999986</v>
      </c>
      <c r="P5" s="72" t="s">
        <v>10</v>
      </c>
    </row>
    <row r="6" spans="1:16" hidden="1" x14ac:dyDescent="0.3">
      <c r="A6" s="82" t="s">
        <v>148</v>
      </c>
      <c r="B6" s="82">
        <v>61231020621</v>
      </c>
      <c r="C6" s="82"/>
      <c r="D6" s="82">
        <v>61231020621</v>
      </c>
      <c r="E6" s="82">
        <v>1</v>
      </c>
      <c r="F6" s="85" t="s">
        <v>273</v>
      </c>
      <c r="G6" s="82" t="s">
        <v>339</v>
      </c>
      <c r="H6" s="72" t="s">
        <v>342</v>
      </c>
      <c r="I6" s="72">
        <f t="shared" si="0"/>
        <v>10</v>
      </c>
      <c r="J6" s="72">
        <v>1</v>
      </c>
      <c r="K6" s="72">
        <f t="shared" si="1"/>
        <v>11</v>
      </c>
      <c r="L6" s="72">
        <v>4637.6000000000004</v>
      </c>
      <c r="M6" s="72">
        <v>4637.6000000000004</v>
      </c>
      <c r="N6" s="72">
        <v>0</v>
      </c>
      <c r="O6" s="72">
        <v>4637.6000000000004</v>
      </c>
      <c r="P6" s="72" t="s">
        <v>9</v>
      </c>
    </row>
    <row r="7" spans="1:16" hidden="1" x14ac:dyDescent="0.3">
      <c r="A7" s="82" t="s">
        <v>149</v>
      </c>
      <c r="B7" s="82" t="s">
        <v>214</v>
      </c>
      <c r="C7" s="82"/>
      <c r="D7" s="82" t="s">
        <v>388</v>
      </c>
      <c r="E7" s="82">
        <v>1</v>
      </c>
      <c r="F7" s="85" t="s">
        <v>274</v>
      </c>
      <c r="G7" s="82" t="s">
        <v>339</v>
      </c>
      <c r="H7" s="72" t="s">
        <v>343</v>
      </c>
      <c r="I7" s="72">
        <f t="shared" si="0"/>
        <v>10</v>
      </c>
      <c r="J7" s="72">
        <v>0</v>
      </c>
      <c r="K7" s="72">
        <f t="shared" si="1"/>
        <v>10</v>
      </c>
      <c r="L7" s="72">
        <v>2308.6</v>
      </c>
      <c r="M7" s="72">
        <v>2074</v>
      </c>
      <c r="N7" s="72">
        <v>2120.75</v>
      </c>
      <c r="O7" s="72">
        <v>2074</v>
      </c>
      <c r="P7" s="72" t="s">
        <v>10</v>
      </c>
    </row>
    <row r="8" spans="1:16" hidden="1" x14ac:dyDescent="0.3">
      <c r="A8" s="82" t="s">
        <v>361</v>
      </c>
      <c r="B8" s="82" t="s">
        <v>375</v>
      </c>
      <c r="C8" s="82"/>
      <c r="D8" s="82" t="s">
        <v>389</v>
      </c>
      <c r="E8" s="82">
        <v>1</v>
      </c>
      <c r="F8" s="85" t="s">
        <v>428</v>
      </c>
      <c r="G8" s="82" t="s">
        <v>339</v>
      </c>
      <c r="H8" s="72" t="s">
        <v>444</v>
      </c>
      <c r="I8" s="72">
        <f t="shared" si="0"/>
        <v>10</v>
      </c>
      <c r="J8" s="72">
        <v>0</v>
      </c>
      <c r="K8" s="72">
        <f t="shared" si="1"/>
        <v>10</v>
      </c>
      <c r="L8" s="72">
        <v>3106.7499999999995</v>
      </c>
      <c r="M8" s="72">
        <v>2881.5</v>
      </c>
      <c r="N8" s="72">
        <v>1451.8</v>
      </c>
      <c r="O8" s="72">
        <v>2881.5</v>
      </c>
      <c r="P8" s="72" t="s">
        <v>10</v>
      </c>
    </row>
    <row r="9" spans="1:16" hidden="1" x14ac:dyDescent="0.3">
      <c r="A9" s="82" t="s">
        <v>362</v>
      </c>
      <c r="B9" s="82" t="s">
        <v>376</v>
      </c>
      <c r="C9" s="82"/>
      <c r="D9" s="82" t="s">
        <v>390</v>
      </c>
      <c r="E9" s="82">
        <v>1</v>
      </c>
      <c r="F9" s="85" t="s">
        <v>429</v>
      </c>
      <c r="G9" s="82" t="s">
        <v>339</v>
      </c>
      <c r="H9" s="72" t="s">
        <v>344</v>
      </c>
      <c r="I9" s="72">
        <f t="shared" si="0"/>
        <v>10</v>
      </c>
      <c r="J9" s="72">
        <v>0</v>
      </c>
      <c r="K9" s="72">
        <f t="shared" si="1"/>
        <v>10</v>
      </c>
      <c r="L9" s="72">
        <v>1177.25</v>
      </c>
      <c r="M9" s="72">
        <v>1037</v>
      </c>
      <c r="N9" s="72">
        <v>829.6</v>
      </c>
      <c r="O9" s="72">
        <v>1037</v>
      </c>
      <c r="P9" s="72" t="s">
        <v>10</v>
      </c>
    </row>
    <row r="10" spans="1:16" x14ac:dyDescent="0.3">
      <c r="A10" s="82" t="s">
        <v>150</v>
      </c>
      <c r="B10" s="82" t="s">
        <v>215</v>
      </c>
      <c r="C10" s="82"/>
      <c r="D10" s="82" t="s">
        <v>391</v>
      </c>
      <c r="E10" s="82">
        <v>1</v>
      </c>
      <c r="F10" s="85" t="s">
        <v>275</v>
      </c>
      <c r="G10" s="82" t="s">
        <v>339</v>
      </c>
      <c r="H10" s="72" t="s">
        <v>344</v>
      </c>
      <c r="I10" s="72">
        <f t="shared" si="0"/>
        <v>10</v>
      </c>
      <c r="J10" s="72">
        <v>20</v>
      </c>
      <c r="K10" s="72">
        <f t="shared" si="1"/>
        <v>30</v>
      </c>
      <c r="L10" s="72">
        <v>119.85</v>
      </c>
      <c r="M10" s="72">
        <v>71.399999999999991</v>
      </c>
      <c r="N10" s="72">
        <v>0</v>
      </c>
      <c r="O10" s="72">
        <v>71.399999999999991</v>
      </c>
      <c r="P10" s="72" t="s">
        <v>10</v>
      </c>
    </row>
    <row r="11" spans="1:16" hidden="1" x14ac:dyDescent="0.3">
      <c r="A11" s="82" t="s">
        <v>151</v>
      </c>
      <c r="B11" s="82" t="s">
        <v>216</v>
      </c>
      <c r="C11" s="82"/>
      <c r="D11" s="82" t="s">
        <v>392</v>
      </c>
      <c r="E11" s="82">
        <v>1</v>
      </c>
      <c r="F11" s="85" t="s">
        <v>276</v>
      </c>
      <c r="G11" s="82" t="s">
        <v>339</v>
      </c>
      <c r="H11" s="72" t="s">
        <v>344</v>
      </c>
      <c r="I11" s="72">
        <f t="shared" si="0"/>
        <v>10</v>
      </c>
      <c r="J11" s="72">
        <v>20</v>
      </c>
      <c r="K11" s="72">
        <f t="shared" si="1"/>
        <v>30</v>
      </c>
      <c r="L11" s="72">
        <v>56.1</v>
      </c>
      <c r="M11" s="72">
        <v>33.15</v>
      </c>
      <c r="N11" s="72">
        <v>30.599999999999998</v>
      </c>
      <c r="O11" s="72">
        <v>33.15</v>
      </c>
      <c r="P11" s="72" t="s">
        <v>10</v>
      </c>
    </row>
    <row r="12" spans="1:16" hidden="1" x14ac:dyDescent="0.3">
      <c r="A12" s="82" t="s">
        <v>152</v>
      </c>
      <c r="B12" s="82" t="s">
        <v>217</v>
      </c>
      <c r="C12" s="82"/>
      <c r="D12" s="82" t="s">
        <v>393</v>
      </c>
      <c r="E12" s="82">
        <v>3</v>
      </c>
      <c r="F12" s="85" t="s">
        <v>277</v>
      </c>
      <c r="G12" s="82" t="s">
        <v>339</v>
      </c>
      <c r="H12" s="72" t="s">
        <v>344</v>
      </c>
      <c r="I12" s="72">
        <f t="shared" si="0"/>
        <v>30</v>
      </c>
      <c r="J12" s="72">
        <v>20</v>
      </c>
      <c r="K12" s="72">
        <f t="shared" si="1"/>
        <v>50</v>
      </c>
      <c r="L12" s="72">
        <v>170.85</v>
      </c>
      <c r="M12" s="72">
        <v>174.25000000000003</v>
      </c>
      <c r="N12" s="72">
        <v>0</v>
      </c>
      <c r="O12" s="72">
        <v>170.85</v>
      </c>
      <c r="P12" s="72" t="s">
        <v>9</v>
      </c>
    </row>
    <row r="13" spans="1:16" hidden="1" x14ac:dyDescent="0.3">
      <c r="A13" s="82" t="s">
        <v>153</v>
      </c>
      <c r="B13" s="82" t="s">
        <v>218</v>
      </c>
      <c r="C13" s="82"/>
      <c r="D13" s="82" t="s">
        <v>394</v>
      </c>
      <c r="E13" s="82">
        <v>8</v>
      </c>
      <c r="F13" s="85" t="s">
        <v>278</v>
      </c>
      <c r="G13" s="82" t="s">
        <v>339</v>
      </c>
      <c r="H13" s="72" t="s">
        <v>344</v>
      </c>
      <c r="I13" s="72">
        <f t="shared" si="0"/>
        <v>80</v>
      </c>
      <c r="J13" s="72">
        <v>20</v>
      </c>
      <c r="K13" s="72">
        <f t="shared" si="1"/>
        <v>100</v>
      </c>
      <c r="L13" s="72">
        <v>125.8</v>
      </c>
      <c r="M13" s="72">
        <v>102</v>
      </c>
      <c r="N13" s="72">
        <v>17</v>
      </c>
      <c r="O13" s="72">
        <v>102</v>
      </c>
      <c r="P13" s="72" t="s">
        <v>10</v>
      </c>
    </row>
    <row r="14" spans="1:16" x14ac:dyDescent="0.3">
      <c r="A14" s="82" t="s">
        <v>154</v>
      </c>
      <c r="B14" s="82" t="s">
        <v>219</v>
      </c>
      <c r="C14" s="82"/>
      <c r="D14" s="82" t="s">
        <v>394</v>
      </c>
      <c r="E14" s="82">
        <v>14</v>
      </c>
      <c r="F14" s="85" t="s">
        <v>279</v>
      </c>
      <c r="G14" s="82" t="s">
        <v>339</v>
      </c>
      <c r="H14" s="72" t="s">
        <v>344</v>
      </c>
      <c r="I14" s="72">
        <f t="shared" si="0"/>
        <v>140</v>
      </c>
      <c r="J14" s="72">
        <v>20</v>
      </c>
      <c r="K14" s="72">
        <f t="shared" si="1"/>
        <v>160</v>
      </c>
      <c r="L14" s="72">
        <v>319.59999999999997</v>
      </c>
      <c r="M14" s="72">
        <v>244.79999999999998</v>
      </c>
      <c r="N14" s="72">
        <v>0</v>
      </c>
      <c r="O14" s="72">
        <v>244.79999999999998</v>
      </c>
      <c r="P14" s="72" t="s">
        <v>10</v>
      </c>
    </row>
    <row r="15" spans="1:16" x14ac:dyDescent="0.3">
      <c r="A15" s="82" t="s">
        <v>155</v>
      </c>
      <c r="B15" s="82" t="s">
        <v>220</v>
      </c>
      <c r="C15" s="82"/>
      <c r="D15" s="82" t="s">
        <v>394</v>
      </c>
      <c r="E15" s="82">
        <v>10</v>
      </c>
      <c r="F15" s="85" t="s">
        <v>280</v>
      </c>
      <c r="G15" s="82" t="s">
        <v>339</v>
      </c>
      <c r="H15" s="72" t="s">
        <v>344</v>
      </c>
      <c r="I15" s="72">
        <f t="shared" si="0"/>
        <v>100</v>
      </c>
      <c r="J15" s="72">
        <v>20</v>
      </c>
      <c r="K15" s="72">
        <f t="shared" si="1"/>
        <v>120</v>
      </c>
      <c r="L15" s="72">
        <v>316.2</v>
      </c>
      <c r="M15" s="72">
        <v>214.2</v>
      </c>
      <c r="N15" s="72">
        <v>0</v>
      </c>
      <c r="O15" s="72">
        <v>214.2</v>
      </c>
      <c r="P15" s="72" t="s">
        <v>10</v>
      </c>
    </row>
    <row r="16" spans="1:16" x14ac:dyDescent="0.3">
      <c r="A16" s="82" t="s">
        <v>363</v>
      </c>
      <c r="B16" s="82" t="s">
        <v>377</v>
      </c>
      <c r="C16" s="82"/>
      <c r="D16" s="82" t="s">
        <v>394</v>
      </c>
      <c r="E16" s="82">
        <v>1</v>
      </c>
      <c r="F16" s="85" t="s">
        <v>430</v>
      </c>
      <c r="G16" s="82" t="s">
        <v>339</v>
      </c>
      <c r="H16" s="72" t="s">
        <v>344</v>
      </c>
      <c r="I16" s="72">
        <f t="shared" si="0"/>
        <v>10</v>
      </c>
      <c r="J16" s="72">
        <v>20</v>
      </c>
      <c r="K16" s="72">
        <f t="shared" si="1"/>
        <v>30</v>
      </c>
      <c r="L16" s="72">
        <v>168.3</v>
      </c>
      <c r="M16" s="72">
        <v>99.449999999999989</v>
      </c>
      <c r="N16" s="72">
        <v>0</v>
      </c>
      <c r="O16" s="72">
        <v>99.449999999999989</v>
      </c>
      <c r="P16" s="72" t="s">
        <v>10</v>
      </c>
    </row>
    <row r="17" spans="1:16" ht="28.8" x14ac:dyDescent="0.3">
      <c r="A17" s="82" t="s">
        <v>156</v>
      </c>
      <c r="B17" s="82" t="s">
        <v>221</v>
      </c>
      <c r="C17" s="82"/>
      <c r="D17" s="82" t="s">
        <v>395</v>
      </c>
      <c r="E17" s="82">
        <v>39</v>
      </c>
      <c r="F17" s="85" t="s">
        <v>281</v>
      </c>
      <c r="G17" s="82" t="s">
        <v>339</v>
      </c>
      <c r="H17" s="72" t="s">
        <v>344</v>
      </c>
      <c r="I17" s="72">
        <f t="shared" si="0"/>
        <v>390</v>
      </c>
      <c r="J17" s="72">
        <v>20</v>
      </c>
      <c r="K17" s="72">
        <f t="shared" si="1"/>
        <v>410</v>
      </c>
      <c r="L17" s="72">
        <v>544</v>
      </c>
      <c r="M17" s="72">
        <v>418.2</v>
      </c>
      <c r="N17" s="72">
        <v>0</v>
      </c>
      <c r="O17" s="72">
        <v>418.2</v>
      </c>
      <c r="P17" s="72" t="s">
        <v>10</v>
      </c>
    </row>
    <row r="18" spans="1:16" hidden="1" x14ac:dyDescent="0.3">
      <c r="A18" s="82" t="s">
        <v>364</v>
      </c>
      <c r="B18" s="82" t="s">
        <v>378</v>
      </c>
      <c r="C18" s="82"/>
      <c r="D18" s="82" t="s">
        <v>395</v>
      </c>
      <c r="E18" s="82">
        <v>2</v>
      </c>
      <c r="F18" s="85" t="s">
        <v>431</v>
      </c>
      <c r="G18" s="82" t="s">
        <v>339</v>
      </c>
      <c r="H18" s="72" t="s">
        <v>344</v>
      </c>
      <c r="I18" s="72">
        <f t="shared" si="0"/>
        <v>20</v>
      </c>
      <c r="J18" s="72">
        <v>20</v>
      </c>
      <c r="K18" s="72">
        <f t="shared" si="1"/>
        <v>40</v>
      </c>
      <c r="L18" s="72">
        <v>115.60000000000001</v>
      </c>
      <c r="M18" s="72">
        <v>68</v>
      </c>
      <c r="N18" s="72">
        <v>67.150000000000006</v>
      </c>
      <c r="O18" s="72">
        <v>68</v>
      </c>
      <c r="P18" s="72" t="s">
        <v>10</v>
      </c>
    </row>
    <row r="19" spans="1:16" x14ac:dyDescent="0.3">
      <c r="A19" s="82" t="s">
        <v>365</v>
      </c>
      <c r="B19" s="82" t="s">
        <v>379</v>
      </c>
      <c r="C19" s="82"/>
      <c r="D19" s="82" t="s">
        <v>395</v>
      </c>
      <c r="E19" s="82">
        <v>1</v>
      </c>
      <c r="F19" s="85" t="s">
        <v>432</v>
      </c>
      <c r="G19" s="82" t="s">
        <v>339</v>
      </c>
      <c r="H19" s="72" t="s">
        <v>344</v>
      </c>
      <c r="I19" s="72">
        <f t="shared" si="0"/>
        <v>10</v>
      </c>
      <c r="J19" s="72">
        <v>20</v>
      </c>
      <c r="K19" s="72">
        <f t="shared" si="1"/>
        <v>30</v>
      </c>
      <c r="L19" s="72">
        <v>252.45000000000002</v>
      </c>
      <c r="M19" s="72">
        <v>119.85</v>
      </c>
      <c r="N19" s="72">
        <v>0</v>
      </c>
      <c r="O19" s="72">
        <v>119.85</v>
      </c>
      <c r="P19" s="72" t="s">
        <v>10</v>
      </c>
    </row>
    <row r="20" spans="1:16" hidden="1" x14ac:dyDescent="0.3">
      <c r="A20" s="82" t="s">
        <v>157</v>
      </c>
      <c r="B20" s="82" t="s">
        <v>222</v>
      </c>
      <c r="C20" s="82"/>
      <c r="D20" s="82" t="s">
        <v>396</v>
      </c>
      <c r="E20" s="82">
        <v>6</v>
      </c>
      <c r="F20" s="85" t="s">
        <v>282</v>
      </c>
      <c r="G20" s="82" t="s">
        <v>339</v>
      </c>
      <c r="H20" s="72" t="s">
        <v>344</v>
      </c>
      <c r="I20" s="72">
        <f t="shared" si="0"/>
        <v>60</v>
      </c>
      <c r="J20" s="72">
        <v>20</v>
      </c>
      <c r="K20" s="72">
        <f t="shared" si="1"/>
        <v>80</v>
      </c>
      <c r="L20" s="72">
        <v>70.55</v>
      </c>
      <c r="M20" s="72">
        <v>156.39999999999998</v>
      </c>
      <c r="N20" s="72">
        <v>0</v>
      </c>
      <c r="O20" s="72">
        <v>70.55</v>
      </c>
      <c r="P20" s="72" t="s">
        <v>9</v>
      </c>
    </row>
    <row r="21" spans="1:16" hidden="1" x14ac:dyDescent="0.3">
      <c r="A21" s="82" t="s">
        <v>158</v>
      </c>
      <c r="B21" s="82" t="s">
        <v>223</v>
      </c>
      <c r="C21" s="82"/>
      <c r="D21" s="82" t="s">
        <v>397</v>
      </c>
      <c r="E21" s="82">
        <v>4</v>
      </c>
      <c r="F21" s="85" t="s">
        <v>283</v>
      </c>
      <c r="G21" s="82" t="s">
        <v>339</v>
      </c>
      <c r="H21" s="72" t="s">
        <v>344</v>
      </c>
      <c r="I21" s="72">
        <f t="shared" si="0"/>
        <v>40</v>
      </c>
      <c r="J21" s="72">
        <v>20</v>
      </c>
      <c r="K21" s="72">
        <f t="shared" si="1"/>
        <v>60</v>
      </c>
      <c r="L21" s="72">
        <v>91.800000000000011</v>
      </c>
      <c r="M21" s="72">
        <v>91.799999999999983</v>
      </c>
      <c r="N21" s="72">
        <v>47.6</v>
      </c>
      <c r="O21" s="72">
        <v>91.800000000000011</v>
      </c>
      <c r="P21" s="72" t="s">
        <v>9</v>
      </c>
    </row>
    <row r="22" spans="1:16" hidden="1" x14ac:dyDescent="0.3">
      <c r="A22" s="82" t="s">
        <v>159</v>
      </c>
      <c r="B22" s="82" t="s">
        <v>224</v>
      </c>
      <c r="C22" s="82"/>
      <c r="D22" s="82" t="s">
        <v>398</v>
      </c>
      <c r="E22" s="82">
        <v>2</v>
      </c>
      <c r="F22" s="85" t="s">
        <v>433</v>
      </c>
      <c r="G22" s="82" t="s">
        <v>339</v>
      </c>
      <c r="H22" s="72" t="s">
        <v>344</v>
      </c>
      <c r="I22" s="72">
        <f t="shared" si="0"/>
        <v>20</v>
      </c>
      <c r="J22" s="72">
        <v>20</v>
      </c>
      <c r="K22" s="72">
        <f t="shared" si="1"/>
        <v>40</v>
      </c>
      <c r="L22" s="72">
        <v>85</v>
      </c>
      <c r="M22" s="72">
        <v>51</v>
      </c>
      <c r="N22" s="72">
        <v>17</v>
      </c>
      <c r="O22" s="72">
        <v>51</v>
      </c>
      <c r="P22" s="72" t="s">
        <v>10</v>
      </c>
    </row>
    <row r="23" spans="1:16" hidden="1" x14ac:dyDescent="0.3">
      <c r="A23" s="82" t="s">
        <v>160</v>
      </c>
      <c r="B23" s="82" t="s">
        <v>225</v>
      </c>
      <c r="C23" s="82"/>
      <c r="D23" s="82" t="s">
        <v>399</v>
      </c>
      <c r="E23" s="82">
        <v>8</v>
      </c>
      <c r="F23" s="85" t="s">
        <v>284</v>
      </c>
      <c r="G23" s="82" t="s">
        <v>339</v>
      </c>
      <c r="H23" s="72" t="s">
        <v>344</v>
      </c>
      <c r="I23" s="72">
        <f t="shared" si="0"/>
        <v>80</v>
      </c>
      <c r="J23" s="72">
        <v>20</v>
      </c>
      <c r="K23" s="72">
        <f t="shared" si="1"/>
        <v>100</v>
      </c>
      <c r="L23" s="72">
        <v>142.79999999999998</v>
      </c>
      <c r="M23" s="72">
        <v>110.5</v>
      </c>
      <c r="N23" s="72">
        <v>57.800000000000004</v>
      </c>
      <c r="O23" s="72">
        <v>110.5</v>
      </c>
      <c r="P23" s="72" t="s">
        <v>10</v>
      </c>
    </row>
    <row r="24" spans="1:16" hidden="1" x14ac:dyDescent="0.3">
      <c r="A24" s="82" t="s">
        <v>161</v>
      </c>
      <c r="B24" s="82" t="s">
        <v>226</v>
      </c>
      <c r="C24" s="82"/>
      <c r="D24" s="82" t="s">
        <v>400</v>
      </c>
      <c r="E24" s="82">
        <v>5</v>
      </c>
      <c r="F24" s="85" t="s">
        <v>285</v>
      </c>
      <c r="G24" s="82" t="s">
        <v>339</v>
      </c>
      <c r="H24" s="72" t="s">
        <v>344</v>
      </c>
      <c r="I24" s="72">
        <f t="shared" si="0"/>
        <v>50</v>
      </c>
      <c r="J24" s="72">
        <v>20</v>
      </c>
      <c r="K24" s="72">
        <f t="shared" si="1"/>
        <v>70</v>
      </c>
      <c r="L24" s="72">
        <v>463.25</v>
      </c>
      <c r="M24" s="72">
        <v>0</v>
      </c>
      <c r="N24" s="72">
        <v>255.85</v>
      </c>
      <c r="O24" s="72">
        <v>463.25</v>
      </c>
      <c r="P24" s="72" t="s">
        <v>9</v>
      </c>
    </row>
    <row r="25" spans="1:16" x14ac:dyDescent="0.3">
      <c r="A25" s="82" t="s">
        <v>162</v>
      </c>
      <c r="B25" s="82" t="s">
        <v>227</v>
      </c>
      <c r="C25" s="82"/>
      <c r="D25" s="82" t="s">
        <v>401</v>
      </c>
      <c r="E25" s="82">
        <v>1</v>
      </c>
      <c r="F25" s="85" t="s">
        <v>286</v>
      </c>
      <c r="G25" s="82" t="s">
        <v>339</v>
      </c>
      <c r="H25" s="72" t="s">
        <v>344</v>
      </c>
      <c r="I25" s="72">
        <f t="shared" si="0"/>
        <v>10</v>
      </c>
      <c r="J25" s="72">
        <v>20</v>
      </c>
      <c r="K25" s="72">
        <f t="shared" si="1"/>
        <v>30</v>
      </c>
      <c r="L25" s="72">
        <v>145.35</v>
      </c>
      <c r="M25" s="72">
        <v>73.95</v>
      </c>
      <c r="N25" s="72">
        <v>0</v>
      </c>
      <c r="O25" s="72">
        <v>73.95</v>
      </c>
      <c r="P25" s="72" t="s">
        <v>10</v>
      </c>
    </row>
    <row r="26" spans="1:16" hidden="1" x14ac:dyDescent="0.3">
      <c r="A26" s="82" t="s">
        <v>163</v>
      </c>
      <c r="B26" s="82" t="s">
        <v>132</v>
      </c>
      <c r="C26" s="82"/>
      <c r="D26" s="82" t="s">
        <v>402</v>
      </c>
      <c r="E26" s="82">
        <v>1</v>
      </c>
      <c r="F26" s="85" t="s">
        <v>287</v>
      </c>
      <c r="G26" s="82" t="s">
        <v>339</v>
      </c>
      <c r="H26" s="72" t="s">
        <v>344</v>
      </c>
      <c r="I26" s="72">
        <f t="shared" si="0"/>
        <v>10</v>
      </c>
      <c r="J26" s="72">
        <v>20</v>
      </c>
      <c r="K26" s="72">
        <f t="shared" si="1"/>
        <v>30</v>
      </c>
      <c r="L26" s="72">
        <v>132.6</v>
      </c>
      <c r="M26" s="72">
        <v>76.499999999999986</v>
      </c>
      <c r="N26" s="72">
        <v>0.85</v>
      </c>
      <c r="O26" s="72">
        <v>76.499999999999986</v>
      </c>
      <c r="P26" s="72" t="s">
        <v>10</v>
      </c>
    </row>
    <row r="27" spans="1:16" hidden="1" x14ac:dyDescent="0.3">
      <c r="A27" s="82" t="s">
        <v>160</v>
      </c>
      <c r="B27" s="82" t="s">
        <v>225</v>
      </c>
      <c r="C27" s="82"/>
      <c r="D27" s="82" t="s">
        <v>399</v>
      </c>
      <c r="E27" s="82">
        <v>8</v>
      </c>
      <c r="F27" s="85" t="s">
        <v>288</v>
      </c>
      <c r="G27" s="82" t="s">
        <v>339</v>
      </c>
      <c r="H27" s="72" t="s">
        <v>344</v>
      </c>
      <c r="I27" s="72">
        <f t="shared" si="0"/>
        <v>80</v>
      </c>
      <c r="J27" s="72">
        <v>20</v>
      </c>
      <c r="K27" s="72">
        <f t="shared" si="1"/>
        <v>100</v>
      </c>
      <c r="L27" s="72">
        <v>142.79999999999998</v>
      </c>
      <c r="M27" s="72">
        <v>110.5</v>
      </c>
      <c r="N27" s="72">
        <v>57.800000000000004</v>
      </c>
      <c r="O27" s="72">
        <v>110.5</v>
      </c>
      <c r="P27" s="72" t="s">
        <v>10</v>
      </c>
    </row>
    <row r="28" spans="1:16" x14ac:dyDescent="0.3">
      <c r="A28" s="82" t="s">
        <v>164</v>
      </c>
      <c r="B28" s="82" t="s">
        <v>228</v>
      </c>
      <c r="C28" s="82"/>
      <c r="D28" s="82" t="s">
        <v>403</v>
      </c>
      <c r="E28" s="82">
        <v>2</v>
      </c>
      <c r="F28" s="85" t="s">
        <v>290</v>
      </c>
      <c r="G28" s="82" t="s">
        <v>339</v>
      </c>
      <c r="H28" s="72" t="s">
        <v>344</v>
      </c>
      <c r="I28" s="72">
        <f t="shared" si="0"/>
        <v>20</v>
      </c>
      <c r="J28" s="72">
        <v>10</v>
      </c>
      <c r="K28" s="72">
        <f t="shared" si="1"/>
        <v>30</v>
      </c>
      <c r="L28" s="72">
        <v>374.85</v>
      </c>
      <c r="M28" s="72">
        <v>262.64999999999998</v>
      </c>
      <c r="N28" s="72">
        <v>0</v>
      </c>
      <c r="O28" s="72">
        <v>262.64999999999998</v>
      </c>
      <c r="P28" s="72" t="s">
        <v>10</v>
      </c>
    </row>
    <row r="29" spans="1:16" hidden="1" x14ac:dyDescent="0.3">
      <c r="A29" s="82" t="s">
        <v>165</v>
      </c>
      <c r="B29" s="82" t="s">
        <v>229</v>
      </c>
      <c r="C29" s="82"/>
      <c r="D29" s="82" t="s">
        <v>400</v>
      </c>
      <c r="E29" s="82">
        <v>11</v>
      </c>
      <c r="F29" s="85" t="s">
        <v>291</v>
      </c>
      <c r="G29" s="82" t="s">
        <v>339</v>
      </c>
      <c r="H29" s="72" t="s">
        <v>344</v>
      </c>
      <c r="I29" s="72">
        <f t="shared" si="0"/>
        <v>110</v>
      </c>
      <c r="J29" s="72">
        <v>10</v>
      </c>
      <c r="K29" s="72">
        <f t="shared" si="1"/>
        <v>120</v>
      </c>
      <c r="L29" s="72">
        <v>1326</v>
      </c>
      <c r="M29" s="72">
        <v>1050.5999999999999</v>
      </c>
      <c r="N29" s="72">
        <v>464.95</v>
      </c>
      <c r="O29" s="72">
        <v>1050.5999999999999</v>
      </c>
      <c r="P29" s="72" t="s">
        <v>10</v>
      </c>
    </row>
    <row r="30" spans="1:16" hidden="1" x14ac:dyDescent="0.3">
      <c r="A30" s="82" t="s">
        <v>366</v>
      </c>
      <c r="B30" s="82" t="s">
        <v>380</v>
      </c>
      <c r="C30" s="82"/>
      <c r="D30" s="82" t="s">
        <v>404</v>
      </c>
      <c r="E30" s="82">
        <v>8</v>
      </c>
      <c r="F30" s="85" t="s">
        <v>289</v>
      </c>
      <c r="G30" s="82" t="s">
        <v>339</v>
      </c>
      <c r="H30" s="72" t="s">
        <v>344</v>
      </c>
      <c r="I30" s="72">
        <f t="shared" si="0"/>
        <v>80</v>
      </c>
      <c r="J30" s="72">
        <v>10</v>
      </c>
      <c r="K30" s="72">
        <f t="shared" si="1"/>
        <v>90</v>
      </c>
      <c r="L30" s="72">
        <v>1224</v>
      </c>
      <c r="M30" s="72">
        <v>0</v>
      </c>
      <c r="N30" s="72">
        <v>82.45</v>
      </c>
      <c r="O30" s="72">
        <v>1224</v>
      </c>
      <c r="P30" s="72" t="s">
        <v>9</v>
      </c>
    </row>
    <row r="31" spans="1:16" hidden="1" x14ac:dyDescent="0.3">
      <c r="A31" s="82" t="s">
        <v>166</v>
      </c>
      <c r="B31" s="82" t="s">
        <v>230</v>
      </c>
      <c r="C31" s="82"/>
      <c r="D31" s="82" t="s">
        <v>405</v>
      </c>
      <c r="E31" s="82">
        <v>6</v>
      </c>
      <c r="F31" s="85" t="s">
        <v>292</v>
      </c>
      <c r="G31" s="82" t="s">
        <v>339</v>
      </c>
      <c r="H31" s="72" t="s">
        <v>344</v>
      </c>
      <c r="I31" s="72">
        <f t="shared" si="0"/>
        <v>60</v>
      </c>
      <c r="J31" s="72">
        <v>10</v>
      </c>
      <c r="K31" s="72">
        <f t="shared" si="1"/>
        <v>70</v>
      </c>
      <c r="L31" s="72">
        <v>624.75</v>
      </c>
      <c r="M31" s="72">
        <v>624.75</v>
      </c>
      <c r="N31" s="72">
        <v>0</v>
      </c>
      <c r="O31" s="72">
        <v>624.75</v>
      </c>
      <c r="P31" s="72" t="s">
        <v>9</v>
      </c>
    </row>
    <row r="32" spans="1:16" x14ac:dyDescent="0.3">
      <c r="A32" s="82" t="s">
        <v>167</v>
      </c>
      <c r="B32" s="82" t="s">
        <v>231</v>
      </c>
      <c r="C32" s="82"/>
      <c r="D32" s="82" t="s">
        <v>405</v>
      </c>
      <c r="E32" s="82">
        <v>2</v>
      </c>
      <c r="F32" s="85" t="s">
        <v>293</v>
      </c>
      <c r="G32" s="82" t="s">
        <v>339</v>
      </c>
      <c r="H32" s="72" t="s">
        <v>344</v>
      </c>
      <c r="I32" s="72">
        <f t="shared" si="0"/>
        <v>20</v>
      </c>
      <c r="J32" s="72">
        <v>10</v>
      </c>
      <c r="K32" s="72">
        <f t="shared" si="1"/>
        <v>30</v>
      </c>
      <c r="L32" s="72">
        <v>499.8</v>
      </c>
      <c r="M32" s="72">
        <v>369.74999999999994</v>
      </c>
      <c r="N32" s="72">
        <v>0</v>
      </c>
      <c r="O32" s="72">
        <v>369.74999999999994</v>
      </c>
      <c r="P32" s="72" t="s">
        <v>10</v>
      </c>
    </row>
    <row r="33" spans="1:16" hidden="1" x14ac:dyDescent="0.3">
      <c r="A33" s="82" t="s">
        <v>168</v>
      </c>
      <c r="B33" s="82" t="s">
        <v>232</v>
      </c>
      <c r="C33" s="82"/>
      <c r="D33" s="82" t="s">
        <v>406</v>
      </c>
      <c r="E33" s="82">
        <v>3</v>
      </c>
      <c r="F33" s="85" t="s">
        <v>294</v>
      </c>
      <c r="G33" s="82" t="s">
        <v>339</v>
      </c>
      <c r="H33" s="72" t="s">
        <v>344</v>
      </c>
      <c r="I33" s="72">
        <f t="shared" si="0"/>
        <v>30</v>
      </c>
      <c r="J33" s="72">
        <v>5</v>
      </c>
      <c r="K33" s="72">
        <f t="shared" si="1"/>
        <v>35</v>
      </c>
      <c r="L33" s="72">
        <v>669.8</v>
      </c>
      <c r="M33" s="72">
        <v>493.85</v>
      </c>
      <c r="N33" s="72">
        <v>383.34999999999997</v>
      </c>
      <c r="O33" s="72">
        <v>493.85</v>
      </c>
      <c r="P33" s="72" t="s">
        <v>10</v>
      </c>
    </row>
    <row r="34" spans="1:16" x14ac:dyDescent="0.3">
      <c r="A34" s="82" t="s">
        <v>169</v>
      </c>
      <c r="B34" s="82" t="s">
        <v>233</v>
      </c>
      <c r="C34" s="86" t="s">
        <v>452</v>
      </c>
      <c r="D34" s="82" t="s">
        <v>407</v>
      </c>
      <c r="E34" s="82">
        <v>1</v>
      </c>
      <c r="F34" s="85" t="s">
        <v>295</v>
      </c>
      <c r="G34" s="82" t="s">
        <v>339</v>
      </c>
      <c r="H34" s="72" t="s">
        <v>344</v>
      </c>
      <c r="I34" s="72">
        <f t="shared" si="0"/>
        <v>10</v>
      </c>
      <c r="J34" s="72">
        <v>5</v>
      </c>
      <c r="K34" s="72">
        <f t="shared" si="1"/>
        <v>15</v>
      </c>
      <c r="L34" s="72">
        <v>1651.55</v>
      </c>
      <c r="M34" s="72">
        <v>1517.25</v>
      </c>
      <c r="N34" s="72">
        <v>0</v>
      </c>
      <c r="O34" s="72">
        <v>1517.25</v>
      </c>
      <c r="P34" s="72" t="s">
        <v>10</v>
      </c>
    </row>
    <row r="35" spans="1:16" x14ac:dyDescent="0.3">
      <c r="A35" s="82" t="s">
        <v>170</v>
      </c>
      <c r="B35" s="82" t="s">
        <v>234</v>
      </c>
      <c r="C35" s="82"/>
      <c r="D35" s="82" t="s">
        <v>400</v>
      </c>
      <c r="E35" s="82">
        <v>2</v>
      </c>
      <c r="F35" s="85" t="s">
        <v>296</v>
      </c>
      <c r="G35" s="82" t="s">
        <v>339</v>
      </c>
      <c r="H35" s="72" t="s">
        <v>344</v>
      </c>
      <c r="I35" s="72">
        <f t="shared" si="0"/>
        <v>20</v>
      </c>
      <c r="J35" s="72">
        <v>5</v>
      </c>
      <c r="K35" s="72">
        <f t="shared" si="1"/>
        <v>25</v>
      </c>
      <c r="L35" s="72">
        <v>616.25</v>
      </c>
      <c r="M35" s="72">
        <v>454.74999999999994</v>
      </c>
      <c r="N35" s="72">
        <v>0</v>
      </c>
      <c r="O35" s="72">
        <v>454.74999999999994</v>
      </c>
      <c r="P35" s="72" t="s">
        <v>10</v>
      </c>
    </row>
    <row r="36" spans="1:16" hidden="1" x14ac:dyDescent="0.3">
      <c r="A36" s="82" t="s">
        <v>171</v>
      </c>
      <c r="B36" s="82" t="s">
        <v>235</v>
      </c>
      <c r="C36" s="82"/>
      <c r="D36" s="82" t="s">
        <v>406</v>
      </c>
      <c r="E36" s="82">
        <v>10</v>
      </c>
      <c r="F36" s="85" t="s">
        <v>297</v>
      </c>
      <c r="G36" s="82" t="s">
        <v>339</v>
      </c>
      <c r="H36" s="72" t="s">
        <v>344</v>
      </c>
      <c r="I36" s="72">
        <f t="shared" si="0"/>
        <v>100</v>
      </c>
      <c r="J36" s="72">
        <v>5</v>
      </c>
      <c r="K36" s="72">
        <f t="shared" si="1"/>
        <v>105</v>
      </c>
      <c r="L36" s="72">
        <v>4467.6000000000004</v>
      </c>
      <c r="M36" s="72">
        <v>4382.1750000000002</v>
      </c>
      <c r="N36" s="72">
        <v>2242.2999999999997</v>
      </c>
      <c r="O36" s="72">
        <v>4382.1750000000002</v>
      </c>
      <c r="P36" s="72" t="s">
        <v>10</v>
      </c>
    </row>
    <row r="37" spans="1:16" hidden="1" x14ac:dyDescent="0.3">
      <c r="A37" s="82" t="s">
        <v>131</v>
      </c>
      <c r="B37" s="82" t="s">
        <v>140</v>
      </c>
      <c r="C37" s="82"/>
      <c r="D37" s="82" t="s">
        <v>140</v>
      </c>
      <c r="E37" s="82">
        <v>1</v>
      </c>
      <c r="F37" s="85" t="s">
        <v>298</v>
      </c>
      <c r="G37" s="82" t="s">
        <v>339</v>
      </c>
      <c r="H37" s="72" t="s">
        <v>445</v>
      </c>
      <c r="I37" s="72">
        <f t="shared" si="0"/>
        <v>10</v>
      </c>
      <c r="J37" s="72">
        <v>1</v>
      </c>
      <c r="K37" s="72">
        <f t="shared" si="1"/>
        <v>11</v>
      </c>
      <c r="L37" s="72">
        <v>3171.3500000000004</v>
      </c>
      <c r="M37" s="72">
        <v>3179</v>
      </c>
      <c r="N37" s="72">
        <v>241.39999999999998</v>
      </c>
      <c r="O37" s="72">
        <v>3171.3500000000004</v>
      </c>
      <c r="P37" s="72" t="s">
        <v>9</v>
      </c>
    </row>
    <row r="38" spans="1:16" hidden="1" x14ac:dyDescent="0.3">
      <c r="A38" s="82" t="s">
        <v>172</v>
      </c>
      <c r="B38" s="82" t="s">
        <v>236</v>
      </c>
      <c r="C38" s="82"/>
      <c r="D38" s="82" t="s">
        <v>408</v>
      </c>
      <c r="E38" s="82">
        <v>4</v>
      </c>
      <c r="F38" s="85" t="s">
        <v>299</v>
      </c>
      <c r="G38" s="82" t="s">
        <v>339</v>
      </c>
      <c r="H38" s="72" t="s">
        <v>345</v>
      </c>
      <c r="I38" s="72">
        <f t="shared" si="0"/>
        <v>40</v>
      </c>
      <c r="J38" s="72">
        <v>5</v>
      </c>
      <c r="K38" s="72">
        <f t="shared" si="1"/>
        <v>45</v>
      </c>
      <c r="L38" s="72">
        <v>2239.75</v>
      </c>
      <c r="M38" s="72">
        <v>2987.3250000000003</v>
      </c>
      <c r="N38" s="72">
        <v>0</v>
      </c>
      <c r="O38" s="72">
        <v>2239.75</v>
      </c>
      <c r="P38" s="72" t="s">
        <v>9</v>
      </c>
    </row>
    <row r="39" spans="1:16" hidden="1" x14ac:dyDescent="0.3">
      <c r="A39" s="82" t="s">
        <v>173</v>
      </c>
      <c r="B39" s="82" t="s">
        <v>237</v>
      </c>
      <c r="C39" s="82"/>
      <c r="D39" s="82" t="s">
        <v>237</v>
      </c>
      <c r="E39" s="82">
        <v>1</v>
      </c>
      <c r="F39" s="85" t="s">
        <v>300</v>
      </c>
      <c r="G39" s="82" t="s">
        <v>339</v>
      </c>
      <c r="H39" s="72" t="s">
        <v>346</v>
      </c>
      <c r="I39" s="72">
        <f t="shared" si="0"/>
        <v>10</v>
      </c>
      <c r="J39" s="72">
        <v>3</v>
      </c>
      <c r="K39" s="72">
        <f t="shared" si="1"/>
        <v>13</v>
      </c>
      <c r="L39" s="72">
        <v>0</v>
      </c>
      <c r="M39" s="72">
        <v>343.65500000000003</v>
      </c>
      <c r="N39" s="72">
        <v>95.2</v>
      </c>
      <c r="O39" s="72">
        <v>343.65500000000003</v>
      </c>
      <c r="P39" s="72" t="s">
        <v>10</v>
      </c>
    </row>
    <row r="40" spans="1:16" hidden="1" x14ac:dyDescent="0.3">
      <c r="A40" s="82" t="s">
        <v>367</v>
      </c>
      <c r="B40" s="82" t="s">
        <v>381</v>
      </c>
      <c r="C40" s="82"/>
      <c r="D40" s="82" t="s">
        <v>381</v>
      </c>
      <c r="E40" s="82">
        <v>1</v>
      </c>
      <c r="F40" s="85" t="s">
        <v>434</v>
      </c>
      <c r="G40" s="82" t="s">
        <v>339</v>
      </c>
      <c r="H40" s="72" t="s">
        <v>346</v>
      </c>
      <c r="I40" s="72">
        <f t="shared" si="0"/>
        <v>10</v>
      </c>
      <c r="J40" s="72">
        <v>3</v>
      </c>
      <c r="K40" s="72">
        <f t="shared" si="1"/>
        <v>13</v>
      </c>
      <c r="L40" s="72">
        <v>482.79999999999995</v>
      </c>
      <c r="M40" s="72">
        <v>481.78000000000003</v>
      </c>
      <c r="N40" s="72">
        <v>232.05</v>
      </c>
      <c r="O40" s="72">
        <v>481.78000000000003</v>
      </c>
      <c r="P40" s="72" t="s">
        <v>10</v>
      </c>
    </row>
    <row r="41" spans="1:16" hidden="1" x14ac:dyDescent="0.3">
      <c r="A41" s="82" t="s">
        <v>174</v>
      </c>
      <c r="B41" s="82" t="s">
        <v>238</v>
      </c>
      <c r="C41" s="82"/>
      <c r="D41" s="82" t="s">
        <v>238</v>
      </c>
      <c r="E41" s="82">
        <v>6</v>
      </c>
      <c r="F41" s="85" t="s">
        <v>301</v>
      </c>
      <c r="G41" s="82" t="s">
        <v>339</v>
      </c>
      <c r="H41" s="72" t="s">
        <v>446</v>
      </c>
      <c r="I41" s="72">
        <f t="shared" si="0"/>
        <v>60</v>
      </c>
      <c r="J41" s="72">
        <v>2</v>
      </c>
      <c r="K41" s="72">
        <f t="shared" si="1"/>
        <v>62</v>
      </c>
      <c r="L41" s="72">
        <v>1960.1</v>
      </c>
      <c r="M41" s="72">
        <v>1960.44</v>
      </c>
      <c r="N41" s="72">
        <v>245.65</v>
      </c>
      <c r="O41" s="72">
        <v>1960.44</v>
      </c>
      <c r="P41" s="72" t="s">
        <v>10</v>
      </c>
    </row>
    <row r="42" spans="1:16" hidden="1" x14ac:dyDescent="0.3">
      <c r="A42" s="82" t="s">
        <v>175</v>
      </c>
      <c r="B42" s="82" t="s">
        <v>239</v>
      </c>
      <c r="C42" s="82"/>
      <c r="D42" s="82">
        <v>120</v>
      </c>
      <c r="E42" s="82">
        <v>2</v>
      </c>
      <c r="F42" s="85" t="s">
        <v>302</v>
      </c>
      <c r="G42" s="82" t="s">
        <v>339</v>
      </c>
      <c r="H42" s="72" t="s">
        <v>447</v>
      </c>
      <c r="I42" s="72">
        <f t="shared" si="0"/>
        <v>20</v>
      </c>
      <c r="J42" s="72">
        <v>3</v>
      </c>
      <c r="K42" s="72">
        <f t="shared" si="1"/>
        <v>23</v>
      </c>
      <c r="L42" s="72">
        <v>320.45</v>
      </c>
      <c r="M42" s="72">
        <v>230.69</v>
      </c>
      <c r="N42" s="72">
        <v>105.4</v>
      </c>
      <c r="O42" s="72">
        <v>230.69</v>
      </c>
      <c r="P42" s="72" t="s">
        <v>9</v>
      </c>
    </row>
    <row r="43" spans="1:16" x14ac:dyDescent="0.3">
      <c r="A43" s="82" t="s">
        <v>176</v>
      </c>
      <c r="B43" s="82" t="s">
        <v>240</v>
      </c>
      <c r="C43" s="82"/>
      <c r="D43" s="82">
        <v>21</v>
      </c>
      <c r="E43" s="82">
        <v>4</v>
      </c>
      <c r="F43" s="85" t="s">
        <v>303</v>
      </c>
      <c r="G43" s="82" t="s">
        <v>339</v>
      </c>
      <c r="H43" s="72" t="s">
        <v>447</v>
      </c>
      <c r="I43" s="72">
        <f t="shared" si="0"/>
        <v>40</v>
      </c>
      <c r="J43" s="72">
        <v>3</v>
      </c>
      <c r="K43" s="72">
        <f t="shared" si="1"/>
        <v>43</v>
      </c>
      <c r="L43" s="72">
        <v>258.39999999999998</v>
      </c>
      <c r="M43" s="72">
        <v>215.64499999999998</v>
      </c>
      <c r="N43" s="72">
        <v>0</v>
      </c>
      <c r="O43" s="72">
        <v>215.64499999999998</v>
      </c>
      <c r="P43" s="72" t="s">
        <v>10</v>
      </c>
    </row>
    <row r="44" spans="1:16" x14ac:dyDescent="0.3">
      <c r="A44" s="82" t="s">
        <v>368</v>
      </c>
      <c r="B44" s="82" t="s">
        <v>382</v>
      </c>
      <c r="C44" s="82"/>
      <c r="D44" s="82" t="s">
        <v>382</v>
      </c>
      <c r="E44" s="82">
        <v>1</v>
      </c>
      <c r="F44" s="85" t="s">
        <v>435</v>
      </c>
      <c r="G44" s="82" t="s">
        <v>339</v>
      </c>
      <c r="H44" s="72" t="s">
        <v>342</v>
      </c>
      <c r="I44" s="72">
        <f t="shared" si="0"/>
        <v>10</v>
      </c>
      <c r="J44" s="72">
        <v>1</v>
      </c>
      <c r="K44" s="72">
        <f t="shared" si="1"/>
        <v>11</v>
      </c>
      <c r="L44" s="72">
        <v>616.25</v>
      </c>
      <c r="M44" s="72">
        <v>459.08499999999998</v>
      </c>
      <c r="N44" s="72">
        <v>0</v>
      </c>
      <c r="O44" s="72">
        <v>459.08499999999998</v>
      </c>
      <c r="P44" s="72" t="s">
        <v>10</v>
      </c>
    </row>
    <row r="45" spans="1:16" x14ac:dyDescent="0.3">
      <c r="A45" s="82" t="s">
        <v>177</v>
      </c>
      <c r="B45" s="82" t="s">
        <v>241</v>
      </c>
      <c r="C45" s="82"/>
      <c r="D45" s="82" t="s">
        <v>241</v>
      </c>
      <c r="E45" s="82">
        <v>4</v>
      </c>
      <c r="F45" s="85" t="s">
        <v>304</v>
      </c>
      <c r="G45" s="82" t="s">
        <v>339</v>
      </c>
      <c r="H45" s="72" t="s">
        <v>342</v>
      </c>
      <c r="I45" s="72">
        <f t="shared" si="0"/>
        <v>40</v>
      </c>
      <c r="J45" s="72">
        <v>1</v>
      </c>
      <c r="K45" s="72">
        <f t="shared" si="1"/>
        <v>41</v>
      </c>
      <c r="L45" s="72">
        <v>1299.6499999999999</v>
      </c>
      <c r="M45" s="72">
        <v>1212.78</v>
      </c>
      <c r="N45" s="72">
        <v>0</v>
      </c>
      <c r="O45" s="72">
        <v>1212.78</v>
      </c>
      <c r="P45" s="72" t="s">
        <v>10</v>
      </c>
    </row>
    <row r="46" spans="1:16" x14ac:dyDescent="0.3">
      <c r="A46" s="82" t="s">
        <v>178</v>
      </c>
      <c r="B46" s="82" t="s">
        <v>242</v>
      </c>
      <c r="C46" s="82"/>
      <c r="D46" s="82" t="s">
        <v>242</v>
      </c>
      <c r="E46" s="82">
        <v>14</v>
      </c>
      <c r="F46" s="85" t="s">
        <v>305</v>
      </c>
      <c r="G46" s="82" t="s">
        <v>339</v>
      </c>
      <c r="H46" s="72" t="s">
        <v>342</v>
      </c>
      <c r="I46" s="72">
        <f t="shared" si="0"/>
        <v>140</v>
      </c>
      <c r="J46" s="72">
        <v>1</v>
      </c>
      <c r="K46" s="72">
        <f t="shared" si="1"/>
        <v>141</v>
      </c>
      <c r="L46" s="72">
        <v>4006.9</v>
      </c>
      <c r="M46" s="72">
        <v>3475.65</v>
      </c>
      <c r="N46" s="72">
        <v>0</v>
      </c>
      <c r="O46" s="72">
        <v>3475.65</v>
      </c>
      <c r="P46" s="72" t="s">
        <v>10</v>
      </c>
    </row>
    <row r="47" spans="1:16" x14ac:dyDescent="0.3">
      <c r="A47" s="82" t="s">
        <v>130</v>
      </c>
      <c r="B47" s="82" t="s">
        <v>243</v>
      </c>
      <c r="C47" s="82"/>
      <c r="D47" s="82" t="s">
        <v>243</v>
      </c>
      <c r="E47" s="82">
        <v>1</v>
      </c>
      <c r="F47" s="85" t="s">
        <v>436</v>
      </c>
      <c r="G47" s="82" t="s">
        <v>339</v>
      </c>
      <c r="H47" s="72" t="s">
        <v>342</v>
      </c>
      <c r="I47" s="72">
        <f t="shared" si="0"/>
        <v>10</v>
      </c>
      <c r="J47" s="72">
        <v>1</v>
      </c>
      <c r="K47" s="72">
        <f t="shared" si="1"/>
        <v>11</v>
      </c>
      <c r="L47" s="72">
        <v>615.4</v>
      </c>
      <c r="M47" s="72">
        <v>390.83</v>
      </c>
      <c r="N47" s="72">
        <v>0</v>
      </c>
      <c r="O47" s="72">
        <v>390.83</v>
      </c>
      <c r="P47" s="72" t="s">
        <v>10</v>
      </c>
    </row>
    <row r="48" spans="1:16" hidden="1" x14ac:dyDescent="0.3">
      <c r="A48" s="82" t="s">
        <v>179</v>
      </c>
      <c r="B48" s="82" t="s">
        <v>244</v>
      </c>
      <c r="C48" s="82"/>
      <c r="D48" s="82" t="s">
        <v>409</v>
      </c>
      <c r="E48" s="82">
        <v>1</v>
      </c>
      <c r="F48" s="85" t="s">
        <v>306</v>
      </c>
      <c r="G48" s="82" t="s">
        <v>339</v>
      </c>
      <c r="H48" s="72" t="s">
        <v>342</v>
      </c>
      <c r="I48" s="72">
        <f t="shared" si="0"/>
        <v>10</v>
      </c>
      <c r="J48" s="72">
        <v>0</v>
      </c>
      <c r="K48" s="72">
        <f t="shared" si="1"/>
        <v>10</v>
      </c>
      <c r="L48" s="72">
        <v>583.1</v>
      </c>
      <c r="M48" s="72">
        <v>663.00000000000011</v>
      </c>
      <c r="N48" s="72">
        <v>0</v>
      </c>
      <c r="O48" s="72">
        <v>583.1</v>
      </c>
      <c r="P48" s="72" t="s">
        <v>9</v>
      </c>
    </row>
    <row r="49" spans="1:16" hidden="1" x14ac:dyDescent="0.3">
      <c r="A49" s="82" t="s">
        <v>180</v>
      </c>
      <c r="B49" s="87" t="s">
        <v>245</v>
      </c>
      <c r="C49" s="82"/>
      <c r="D49" s="82" t="s">
        <v>410</v>
      </c>
      <c r="E49" s="82">
        <v>2</v>
      </c>
      <c r="F49" s="85" t="s">
        <v>307</v>
      </c>
      <c r="G49" s="82" t="s">
        <v>339</v>
      </c>
      <c r="H49" s="72" t="s">
        <v>448</v>
      </c>
      <c r="I49" s="72">
        <f t="shared" si="0"/>
        <v>20</v>
      </c>
      <c r="J49" s="72">
        <v>1</v>
      </c>
      <c r="K49" s="72">
        <f t="shared" si="1"/>
        <v>21</v>
      </c>
      <c r="L49" s="72">
        <v>0</v>
      </c>
      <c r="M49" s="72">
        <v>0</v>
      </c>
      <c r="N49" s="72">
        <v>0</v>
      </c>
      <c r="O49" s="72">
        <v>0</v>
      </c>
      <c r="P49" s="72" t="s">
        <v>462</v>
      </c>
    </row>
    <row r="50" spans="1:16" x14ac:dyDescent="0.3">
      <c r="A50" s="82" t="s">
        <v>369</v>
      </c>
      <c r="B50" s="82" t="s">
        <v>383</v>
      </c>
      <c r="C50" s="82"/>
      <c r="D50" s="82" t="s">
        <v>411</v>
      </c>
      <c r="E50" s="82">
        <v>7</v>
      </c>
      <c r="F50" s="85" t="s">
        <v>308</v>
      </c>
      <c r="G50" s="82" t="s">
        <v>339</v>
      </c>
      <c r="H50" s="72" t="s">
        <v>346</v>
      </c>
      <c r="I50" s="72">
        <f t="shared" si="0"/>
        <v>70</v>
      </c>
      <c r="J50" s="72">
        <v>5</v>
      </c>
      <c r="K50" s="72">
        <f t="shared" si="1"/>
        <v>75</v>
      </c>
      <c r="L50" s="72">
        <v>1555.5</v>
      </c>
      <c r="M50" s="72">
        <v>1000.875</v>
      </c>
      <c r="N50" s="72">
        <v>0</v>
      </c>
      <c r="O50" s="72">
        <v>1000.875</v>
      </c>
      <c r="P50" s="72" t="s">
        <v>10</v>
      </c>
    </row>
    <row r="51" spans="1:16" x14ac:dyDescent="0.3">
      <c r="A51" s="82" t="s">
        <v>181</v>
      </c>
      <c r="B51" s="82" t="s">
        <v>246</v>
      </c>
      <c r="C51" s="82"/>
      <c r="D51" s="82" t="s">
        <v>246</v>
      </c>
      <c r="E51" s="82">
        <v>1</v>
      </c>
      <c r="F51" s="85" t="s">
        <v>309</v>
      </c>
      <c r="G51" s="82" t="s">
        <v>339</v>
      </c>
      <c r="H51" s="72" t="s">
        <v>343</v>
      </c>
      <c r="I51" s="72">
        <f t="shared" si="0"/>
        <v>10</v>
      </c>
      <c r="J51" s="72">
        <v>0</v>
      </c>
      <c r="K51" s="72">
        <f t="shared" si="1"/>
        <v>10</v>
      </c>
      <c r="L51" s="72">
        <v>4515.2</v>
      </c>
      <c r="M51" s="72">
        <v>4513.4999999999991</v>
      </c>
      <c r="N51" s="72">
        <v>0</v>
      </c>
      <c r="O51" s="72">
        <v>4513.4999999999991</v>
      </c>
      <c r="P51" s="72" t="s">
        <v>10</v>
      </c>
    </row>
    <row r="52" spans="1:16" hidden="1" x14ac:dyDescent="0.3">
      <c r="A52" s="82" t="s">
        <v>182</v>
      </c>
      <c r="B52" s="82" t="s">
        <v>247</v>
      </c>
      <c r="C52" s="82"/>
      <c r="D52" s="82" t="s">
        <v>247</v>
      </c>
      <c r="E52" s="82">
        <v>2</v>
      </c>
      <c r="F52" s="85" t="s">
        <v>310</v>
      </c>
      <c r="G52" s="82" t="s">
        <v>339</v>
      </c>
      <c r="H52" s="72" t="s">
        <v>343</v>
      </c>
      <c r="I52" s="72">
        <f t="shared" si="0"/>
        <v>20</v>
      </c>
      <c r="J52" s="72">
        <v>0</v>
      </c>
      <c r="K52" s="72">
        <f t="shared" si="1"/>
        <v>20</v>
      </c>
      <c r="L52" s="72">
        <v>18235.899999999998</v>
      </c>
      <c r="M52" s="72">
        <v>18241.000000000004</v>
      </c>
      <c r="N52" s="72">
        <v>0</v>
      </c>
      <c r="O52" s="72">
        <v>18235.899999999998</v>
      </c>
      <c r="P52" s="72" t="s">
        <v>9</v>
      </c>
    </row>
    <row r="53" spans="1:16" x14ac:dyDescent="0.3">
      <c r="A53" s="82" t="s">
        <v>183</v>
      </c>
      <c r="B53" s="82" t="s">
        <v>141</v>
      </c>
      <c r="C53" s="82"/>
      <c r="D53" s="82" t="s">
        <v>141</v>
      </c>
      <c r="E53" s="82">
        <v>1</v>
      </c>
      <c r="F53" s="85" t="s">
        <v>311</v>
      </c>
      <c r="G53" s="82" t="s">
        <v>339</v>
      </c>
      <c r="H53" s="72" t="s">
        <v>343</v>
      </c>
      <c r="I53" s="72">
        <f t="shared" si="0"/>
        <v>10</v>
      </c>
      <c r="J53" s="72">
        <v>0</v>
      </c>
      <c r="K53" s="72">
        <f t="shared" si="1"/>
        <v>10</v>
      </c>
      <c r="L53" s="72">
        <v>8693.7999999999993</v>
      </c>
      <c r="M53" s="72">
        <v>8474.5</v>
      </c>
      <c r="N53" s="72">
        <v>0</v>
      </c>
      <c r="O53" s="72">
        <v>8474.5</v>
      </c>
      <c r="P53" s="72" t="s">
        <v>10</v>
      </c>
    </row>
    <row r="54" spans="1:16" x14ac:dyDescent="0.3">
      <c r="A54" s="82" t="s">
        <v>184</v>
      </c>
      <c r="B54" s="82" t="s">
        <v>248</v>
      </c>
      <c r="C54" s="82"/>
      <c r="D54" s="82" t="s">
        <v>248</v>
      </c>
      <c r="E54" s="82">
        <v>2</v>
      </c>
      <c r="F54" s="85" t="s">
        <v>312</v>
      </c>
      <c r="G54" s="82" t="s">
        <v>339</v>
      </c>
      <c r="H54" s="72" t="s">
        <v>343</v>
      </c>
      <c r="I54" s="72">
        <f t="shared" si="0"/>
        <v>20</v>
      </c>
      <c r="J54" s="75">
        <v>0</v>
      </c>
      <c r="K54" s="72">
        <f t="shared" si="1"/>
        <v>20</v>
      </c>
      <c r="L54" s="72">
        <v>21804.199999999997</v>
      </c>
      <c r="M54" s="72">
        <v>21793.999999999996</v>
      </c>
      <c r="N54" s="72">
        <v>0</v>
      </c>
      <c r="O54" s="72">
        <v>21793.999999999996</v>
      </c>
      <c r="P54" s="72" t="s">
        <v>10</v>
      </c>
    </row>
    <row r="55" spans="1:16" hidden="1" x14ac:dyDescent="0.3">
      <c r="A55" s="82" t="s">
        <v>185</v>
      </c>
      <c r="B55" s="82" t="s">
        <v>249</v>
      </c>
      <c r="C55" s="82"/>
      <c r="D55" s="82" t="s">
        <v>249</v>
      </c>
      <c r="E55" s="82">
        <v>3</v>
      </c>
      <c r="F55" s="85" t="s">
        <v>313</v>
      </c>
      <c r="G55" s="82" t="s">
        <v>339</v>
      </c>
      <c r="H55" s="72" t="s">
        <v>343</v>
      </c>
      <c r="I55" s="72">
        <f t="shared" si="0"/>
        <v>30</v>
      </c>
      <c r="J55" s="75">
        <v>0</v>
      </c>
      <c r="K55" s="72">
        <f t="shared" si="1"/>
        <v>30</v>
      </c>
      <c r="L55" s="72">
        <v>30922</v>
      </c>
      <c r="M55" s="72">
        <v>32232</v>
      </c>
      <c r="N55" s="72">
        <v>0</v>
      </c>
      <c r="O55" s="72">
        <v>30922</v>
      </c>
      <c r="P55" s="72" t="s">
        <v>9</v>
      </c>
    </row>
    <row r="56" spans="1:16" x14ac:dyDescent="0.3">
      <c r="A56" s="82" t="s">
        <v>186</v>
      </c>
      <c r="B56" s="82" t="s">
        <v>250</v>
      </c>
      <c r="C56" s="88" t="s">
        <v>453</v>
      </c>
      <c r="D56" s="82" t="s">
        <v>412</v>
      </c>
      <c r="E56" s="82">
        <v>1</v>
      </c>
      <c r="F56" s="85" t="s">
        <v>143</v>
      </c>
      <c r="G56" s="82" t="s">
        <v>339</v>
      </c>
      <c r="H56" s="72" t="s">
        <v>343</v>
      </c>
      <c r="I56" s="72">
        <f t="shared" si="0"/>
        <v>10</v>
      </c>
      <c r="J56" s="75">
        <v>0</v>
      </c>
      <c r="K56" s="72">
        <f t="shared" si="1"/>
        <v>10</v>
      </c>
      <c r="L56" s="72">
        <v>184663.35</v>
      </c>
      <c r="M56" s="72">
        <v>184662.5</v>
      </c>
      <c r="N56" s="72">
        <v>0</v>
      </c>
      <c r="O56" s="72">
        <v>184662.5</v>
      </c>
      <c r="P56" s="72" t="s">
        <v>10</v>
      </c>
    </row>
    <row r="57" spans="1:16" hidden="1" x14ac:dyDescent="0.3">
      <c r="A57" s="82" t="s">
        <v>187</v>
      </c>
      <c r="B57" s="82" t="s">
        <v>251</v>
      </c>
      <c r="C57" s="82"/>
      <c r="D57" s="82" t="s">
        <v>251</v>
      </c>
      <c r="E57" s="82">
        <v>1</v>
      </c>
      <c r="F57" s="85" t="s">
        <v>314</v>
      </c>
      <c r="G57" s="82" t="s">
        <v>339</v>
      </c>
      <c r="H57" s="72" t="s">
        <v>348</v>
      </c>
      <c r="I57" s="72">
        <f t="shared" si="0"/>
        <v>10</v>
      </c>
      <c r="J57" s="75">
        <v>0</v>
      </c>
      <c r="K57" s="72">
        <f t="shared" si="1"/>
        <v>10</v>
      </c>
      <c r="L57" s="72">
        <v>3235.1000000000004</v>
      </c>
      <c r="M57" s="72">
        <v>3238.5</v>
      </c>
      <c r="N57" s="72">
        <v>0</v>
      </c>
      <c r="O57" s="72">
        <v>3235.1000000000004</v>
      </c>
      <c r="P57" s="72" t="s">
        <v>9</v>
      </c>
    </row>
    <row r="58" spans="1:16" hidden="1" x14ac:dyDescent="0.3">
      <c r="A58" s="82" t="s">
        <v>188</v>
      </c>
      <c r="B58" s="82" t="s">
        <v>252</v>
      </c>
      <c r="C58" s="82"/>
      <c r="D58" s="82" t="s">
        <v>252</v>
      </c>
      <c r="E58" s="82">
        <v>1</v>
      </c>
      <c r="F58" s="85" t="s">
        <v>315</v>
      </c>
      <c r="G58" s="82" t="s">
        <v>339</v>
      </c>
      <c r="H58" s="72" t="s">
        <v>348</v>
      </c>
      <c r="I58" s="72">
        <f t="shared" si="0"/>
        <v>10</v>
      </c>
      <c r="J58" s="75">
        <v>0</v>
      </c>
      <c r="K58" s="72">
        <f t="shared" si="1"/>
        <v>10</v>
      </c>
      <c r="L58" s="72">
        <v>1711.05</v>
      </c>
      <c r="M58" s="72">
        <v>0</v>
      </c>
      <c r="N58" s="72">
        <v>0</v>
      </c>
      <c r="O58" s="72">
        <v>1711.05</v>
      </c>
      <c r="P58" s="72" t="s">
        <v>9</v>
      </c>
    </row>
    <row r="59" spans="1:16" x14ac:dyDescent="0.3">
      <c r="A59" s="82" t="s">
        <v>189</v>
      </c>
      <c r="B59" s="82" t="s">
        <v>253</v>
      </c>
      <c r="C59" s="82"/>
      <c r="D59" s="82" t="s">
        <v>413</v>
      </c>
      <c r="E59" s="82">
        <v>1</v>
      </c>
      <c r="F59" s="85" t="s">
        <v>316</v>
      </c>
      <c r="G59" s="82" t="s">
        <v>339</v>
      </c>
      <c r="H59" s="72" t="s">
        <v>342</v>
      </c>
      <c r="I59" s="72">
        <f t="shared" si="0"/>
        <v>10</v>
      </c>
      <c r="J59" s="75">
        <v>1</v>
      </c>
      <c r="K59" s="72">
        <f t="shared" si="1"/>
        <v>11</v>
      </c>
      <c r="L59" s="72">
        <v>551.65</v>
      </c>
      <c r="M59" s="72">
        <v>485.26500000000004</v>
      </c>
      <c r="N59" s="72">
        <v>0</v>
      </c>
      <c r="O59" s="72">
        <v>485.26500000000004</v>
      </c>
      <c r="P59" s="72" t="s">
        <v>10</v>
      </c>
    </row>
    <row r="60" spans="1:16" ht="43.2" hidden="1" x14ac:dyDescent="0.3">
      <c r="A60" s="82" t="s">
        <v>190</v>
      </c>
      <c r="B60" s="82" t="s">
        <v>254</v>
      </c>
      <c r="C60" s="82"/>
      <c r="D60" s="82">
        <v>0</v>
      </c>
      <c r="E60" s="82">
        <v>110</v>
      </c>
      <c r="F60" s="85" t="s">
        <v>437</v>
      </c>
      <c r="G60" s="82" t="s">
        <v>339</v>
      </c>
      <c r="H60" s="72" t="s">
        <v>345</v>
      </c>
      <c r="I60" s="72">
        <f t="shared" si="0"/>
        <v>1100</v>
      </c>
      <c r="J60" s="75">
        <v>20</v>
      </c>
      <c r="K60" s="72">
        <f t="shared" si="1"/>
        <v>1120</v>
      </c>
      <c r="L60" s="72">
        <v>734.40000000000009</v>
      </c>
      <c r="M60" s="72">
        <v>0</v>
      </c>
      <c r="N60" s="72">
        <v>0</v>
      </c>
      <c r="O60" s="72">
        <v>734.40000000000009</v>
      </c>
      <c r="P60" s="72" t="s">
        <v>9</v>
      </c>
    </row>
    <row r="61" spans="1:16" hidden="1" x14ac:dyDescent="0.3">
      <c r="A61" s="82" t="s">
        <v>190</v>
      </c>
      <c r="B61" s="82" t="s">
        <v>254</v>
      </c>
      <c r="C61" s="82"/>
      <c r="D61" s="82">
        <v>0</v>
      </c>
      <c r="E61" s="82">
        <v>18</v>
      </c>
      <c r="F61" s="85" t="s">
        <v>317</v>
      </c>
      <c r="G61" s="82" t="s">
        <v>340</v>
      </c>
      <c r="H61" s="72" t="s">
        <v>345</v>
      </c>
      <c r="I61" s="72">
        <f t="shared" si="0"/>
        <v>180</v>
      </c>
      <c r="J61" s="75">
        <v>20</v>
      </c>
      <c r="K61" s="72">
        <f t="shared" si="1"/>
        <v>200</v>
      </c>
      <c r="L61" s="72">
        <v>0</v>
      </c>
      <c r="M61" s="72">
        <v>0</v>
      </c>
      <c r="N61" s="72">
        <v>0</v>
      </c>
      <c r="O61" s="72">
        <v>0</v>
      </c>
      <c r="P61" s="72" t="s">
        <v>340</v>
      </c>
    </row>
    <row r="62" spans="1:16" hidden="1" x14ac:dyDescent="0.3">
      <c r="A62" s="82" t="s">
        <v>191</v>
      </c>
      <c r="B62" s="82" t="s">
        <v>139</v>
      </c>
      <c r="C62" s="82"/>
      <c r="D62" s="82" t="s">
        <v>414</v>
      </c>
      <c r="E62" s="82">
        <v>5</v>
      </c>
      <c r="F62" s="85" t="s">
        <v>318</v>
      </c>
      <c r="G62" s="82" t="s">
        <v>339</v>
      </c>
      <c r="H62" s="72" t="s">
        <v>345</v>
      </c>
      <c r="I62" s="72">
        <f t="shared" si="0"/>
        <v>50</v>
      </c>
      <c r="J62" s="75">
        <v>20</v>
      </c>
      <c r="K62" s="72">
        <f t="shared" si="1"/>
        <v>70</v>
      </c>
      <c r="L62" s="72">
        <v>52.7</v>
      </c>
      <c r="M62" s="72">
        <v>53.55</v>
      </c>
      <c r="N62" s="72">
        <v>265.2</v>
      </c>
      <c r="O62" s="72">
        <v>52.7</v>
      </c>
      <c r="P62" s="72" t="s">
        <v>9</v>
      </c>
    </row>
    <row r="63" spans="1:16" x14ac:dyDescent="0.3">
      <c r="A63" s="82" t="s">
        <v>192</v>
      </c>
      <c r="B63" s="82" t="s">
        <v>255</v>
      </c>
      <c r="C63" s="82"/>
      <c r="D63" s="82" t="s">
        <v>415</v>
      </c>
      <c r="E63" s="82">
        <v>2</v>
      </c>
      <c r="F63" s="85" t="s">
        <v>319</v>
      </c>
      <c r="G63" s="82" t="s">
        <v>339</v>
      </c>
      <c r="H63" s="72" t="s">
        <v>345</v>
      </c>
      <c r="I63" s="72">
        <f t="shared" si="0"/>
        <v>20</v>
      </c>
      <c r="J63" s="75">
        <v>20</v>
      </c>
      <c r="K63" s="72">
        <f t="shared" si="1"/>
        <v>40</v>
      </c>
      <c r="L63" s="72">
        <v>57.800000000000004</v>
      </c>
      <c r="M63" s="72">
        <v>37.4</v>
      </c>
      <c r="N63" s="72">
        <v>0</v>
      </c>
      <c r="O63" s="72">
        <v>37.4</v>
      </c>
      <c r="P63" s="72" t="s">
        <v>10</v>
      </c>
    </row>
    <row r="64" spans="1:16" hidden="1" x14ac:dyDescent="0.3">
      <c r="A64" s="82" t="s">
        <v>193</v>
      </c>
      <c r="B64" s="82" t="s">
        <v>138</v>
      </c>
      <c r="C64" s="82"/>
      <c r="D64" s="82" t="s">
        <v>416</v>
      </c>
      <c r="E64" s="82">
        <v>1</v>
      </c>
      <c r="F64" s="85" t="s">
        <v>320</v>
      </c>
      <c r="G64" s="82" t="s">
        <v>339</v>
      </c>
      <c r="H64" s="72" t="s">
        <v>345</v>
      </c>
      <c r="I64" s="72">
        <f t="shared" si="0"/>
        <v>10</v>
      </c>
      <c r="J64" s="75">
        <v>20</v>
      </c>
      <c r="K64" s="72">
        <f t="shared" si="1"/>
        <v>30</v>
      </c>
      <c r="L64" s="72">
        <v>61.199999999999996</v>
      </c>
      <c r="M64" s="72">
        <v>40.799999999999997</v>
      </c>
      <c r="N64" s="72">
        <v>22.1</v>
      </c>
      <c r="O64" s="72">
        <v>40.799999999999997</v>
      </c>
      <c r="P64" s="72" t="s">
        <v>10</v>
      </c>
    </row>
    <row r="65" spans="1:16" ht="72" hidden="1" x14ac:dyDescent="0.3">
      <c r="A65" s="82" t="s">
        <v>194</v>
      </c>
      <c r="B65" s="82" t="s">
        <v>136</v>
      </c>
      <c r="C65" s="82"/>
      <c r="D65" s="82" t="s">
        <v>417</v>
      </c>
      <c r="E65" s="82">
        <v>55</v>
      </c>
      <c r="F65" s="85" t="s">
        <v>438</v>
      </c>
      <c r="G65" s="82" t="s">
        <v>340</v>
      </c>
      <c r="H65" s="72" t="s">
        <v>345</v>
      </c>
      <c r="I65" s="72">
        <f t="shared" si="0"/>
        <v>550</v>
      </c>
      <c r="J65" s="75">
        <v>20</v>
      </c>
      <c r="K65" s="72">
        <f t="shared" si="1"/>
        <v>570</v>
      </c>
      <c r="L65" s="72">
        <v>0</v>
      </c>
      <c r="M65" s="72">
        <v>0</v>
      </c>
      <c r="N65" s="72">
        <v>0</v>
      </c>
      <c r="O65" s="72">
        <v>0</v>
      </c>
      <c r="P65" s="72" t="s">
        <v>340</v>
      </c>
    </row>
    <row r="66" spans="1:16" ht="86.4" hidden="1" x14ac:dyDescent="0.3">
      <c r="A66" s="82" t="s">
        <v>194</v>
      </c>
      <c r="B66" s="82" t="s">
        <v>136</v>
      </c>
      <c r="C66" s="82"/>
      <c r="D66" s="82" t="s">
        <v>417</v>
      </c>
      <c r="E66" s="82">
        <v>74</v>
      </c>
      <c r="F66" s="85" t="s">
        <v>439</v>
      </c>
      <c r="G66" s="82" t="s">
        <v>339</v>
      </c>
      <c r="H66" s="72" t="s">
        <v>345</v>
      </c>
      <c r="I66" s="72">
        <f t="shared" si="0"/>
        <v>740</v>
      </c>
      <c r="J66" s="75">
        <v>20</v>
      </c>
      <c r="K66" s="72">
        <f t="shared" si="1"/>
        <v>760</v>
      </c>
      <c r="L66" s="72">
        <v>315.35000000000002</v>
      </c>
      <c r="M66" s="72">
        <v>0</v>
      </c>
      <c r="N66" s="72">
        <v>34</v>
      </c>
      <c r="O66" s="72">
        <v>315.35000000000002</v>
      </c>
      <c r="P66" s="72" t="s">
        <v>9</v>
      </c>
    </row>
    <row r="67" spans="1:16" hidden="1" x14ac:dyDescent="0.3">
      <c r="A67" s="82" t="s">
        <v>195</v>
      </c>
      <c r="B67" s="82" t="s">
        <v>137</v>
      </c>
      <c r="C67" s="82"/>
      <c r="D67" s="82" t="s">
        <v>418</v>
      </c>
      <c r="E67" s="82">
        <v>4</v>
      </c>
      <c r="F67" s="85" t="s">
        <v>321</v>
      </c>
      <c r="G67" s="82" t="s">
        <v>339</v>
      </c>
      <c r="H67" s="72" t="s">
        <v>345</v>
      </c>
      <c r="I67" s="72">
        <f t="shared" ref="I67:I88" si="2">E67*10</f>
        <v>40</v>
      </c>
      <c r="J67" s="75">
        <v>20</v>
      </c>
      <c r="K67" s="72">
        <f t="shared" ref="K67:K88" si="3">I67+J67</f>
        <v>60</v>
      </c>
      <c r="L67" s="72">
        <v>45.050000000000004</v>
      </c>
      <c r="M67" s="72">
        <v>45.899999999999991</v>
      </c>
      <c r="N67" s="72">
        <v>4.25</v>
      </c>
      <c r="O67" s="72">
        <v>45.050000000000004</v>
      </c>
      <c r="P67" s="72" t="s">
        <v>9</v>
      </c>
    </row>
    <row r="68" spans="1:16" hidden="1" x14ac:dyDescent="0.3">
      <c r="A68" s="82" t="s">
        <v>196</v>
      </c>
      <c r="B68" s="82" t="s">
        <v>256</v>
      </c>
      <c r="C68" s="82"/>
      <c r="D68" s="82">
        <v>150</v>
      </c>
      <c r="E68" s="82">
        <v>6</v>
      </c>
      <c r="F68" s="85" t="s">
        <v>322</v>
      </c>
      <c r="G68" s="82" t="s">
        <v>339</v>
      </c>
      <c r="H68" s="72" t="s">
        <v>345</v>
      </c>
      <c r="I68" s="72">
        <f t="shared" si="2"/>
        <v>60</v>
      </c>
      <c r="J68" s="75">
        <v>20</v>
      </c>
      <c r="K68" s="72">
        <f t="shared" si="3"/>
        <v>80</v>
      </c>
      <c r="L68" s="72">
        <v>59.5</v>
      </c>
      <c r="M68" s="72">
        <v>61.199999999999996</v>
      </c>
      <c r="N68" s="72">
        <v>5.95</v>
      </c>
      <c r="O68" s="72">
        <v>59.5</v>
      </c>
      <c r="P68" s="72" t="s">
        <v>9</v>
      </c>
    </row>
    <row r="69" spans="1:16" hidden="1" x14ac:dyDescent="0.3">
      <c r="A69" s="82" t="s">
        <v>197</v>
      </c>
      <c r="B69" s="82" t="s">
        <v>257</v>
      </c>
      <c r="C69" s="82"/>
      <c r="D69" s="82" t="s">
        <v>419</v>
      </c>
      <c r="E69" s="82">
        <v>1</v>
      </c>
      <c r="F69" s="85" t="s">
        <v>142</v>
      </c>
      <c r="G69" s="82" t="s">
        <v>339</v>
      </c>
      <c r="H69" s="72" t="s">
        <v>345</v>
      </c>
      <c r="I69" s="72">
        <f t="shared" si="2"/>
        <v>10</v>
      </c>
      <c r="J69" s="75">
        <v>20</v>
      </c>
      <c r="K69" s="72">
        <f t="shared" si="3"/>
        <v>30</v>
      </c>
      <c r="L69" s="72">
        <v>38.25</v>
      </c>
      <c r="M69" s="72">
        <v>22.949999999999996</v>
      </c>
      <c r="N69" s="72">
        <v>5.0999999999999996</v>
      </c>
      <c r="O69" s="72">
        <v>22.949999999999996</v>
      </c>
      <c r="P69" s="72" t="s">
        <v>10</v>
      </c>
    </row>
    <row r="70" spans="1:16" hidden="1" x14ac:dyDescent="0.3">
      <c r="A70" s="82" t="s">
        <v>198</v>
      </c>
      <c r="B70" s="82" t="s">
        <v>258</v>
      </c>
      <c r="C70" s="82"/>
      <c r="D70" s="82">
        <v>200</v>
      </c>
      <c r="E70" s="82">
        <v>1</v>
      </c>
      <c r="F70" s="85" t="s">
        <v>323</v>
      </c>
      <c r="G70" s="82" t="s">
        <v>339</v>
      </c>
      <c r="H70" s="72" t="s">
        <v>345</v>
      </c>
      <c r="I70" s="72">
        <f t="shared" si="2"/>
        <v>10</v>
      </c>
      <c r="J70" s="75">
        <v>20</v>
      </c>
      <c r="K70" s="72">
        <f t="shared" si="3"/>
        <v>30</v>
      </c>
      <c r="L70" s="72">
        <v>38.25</v>
      </c>
      <c r="M70" s="72">
        <v>22.949999999999996</v>
      </c>
      <c r="N70" s="72">
        <v>5.0999999999999996</v>
      </c>
      <c r="O70" s="72">
        <v>22.949999999999996</v>
      </c>
      <c r="P70" s="72" t="s">
        <v>10</v>
      </c>
    </row>
    <row r="71" spans="1:16" hidden="1" x14ac:dyDescent="0.3">
      <c r="A71" s="82" t="s">
        <v>199</v>
      </c>
      <c r="B71" s="82" t="s">
        <v>259</v>
      </c>
      <c r="C71" s="82"/>
      <c r="D71" s="82">
        <v>22</v>
      </c>
      <c r="E71" s="82">
        <v>5</v>
      </c>
      <c r="F71" s="85" t="s">
        <v>324</v>
      </c>
      <c r="G71" s="82" t="s">
        <v>339</v>
      </c>
      <c r="H71" s="72" t="s">
        <v>345</v>
      </c>
      <c r="I71" s="72">
        <f t="shared" si="2"/>
        <v>50</v>
      </c>
      <c r="J71" s="75">
        <v>20</v>
      </c>
      <c r="K71" s="72">
        <f t="shared" si="3"/>
        <v>70</v>
      </c>
      <c r="L71" s="72">
        <v>90.100000000000009</v>
      </c>
      <c r="M71" s="72">
        <v>0</v>
      </c>
      <c r="N71" s="72">
        <v>37.4</v>
      </c>
      <c r="O71" s="72">
        <v>90.100000000000009</v>
      </c>
      <c r="P71" s="72" t="s">
        <v>9</v>
      </c>
    </row>
    <row r="72" spans="1:16" hidden="1" x14ac:dyDescent="0.3">
      <c r="A72" s="82" t="s">
        <v>370</v>
      </c>
      <c r="B72" s="82" t="s">
        <v>384</v>
      </c>
      <c r="C72" s="82"/>
      <c r="D72" s="82">
        <v>300</v>
      </c>
      <c r="E72" s="82">
        <v>4</v>
      </c>
      <c r="F72" s="85" t="s">
        <v>331</v>
      </c>
      <c r="G72" s="82" t="s">
        <v>339</v>
      </c>
      <c r="H72" s="72" t="s">
        <v>345</v>
      </c>
      <c r="I72" s="72">
        <f t="shared" si="2"/>
        <v>40</v>
      </c>
      <c r="J72" s="75">
        <v>20</v>
      </c>
      <c r="K72" s="72">
        <f t="shared" si="3"/>
        <v>60</v>
      </c>
      <c r="L72" s="72">
        <v>45.050000000000004</v>
      </c>
      <c r="M72" s="72">
        <v>45.899999999999991</v>
      </c>
      <c r="N72" s="72">
        <v>5.95</v>
      </c>
      <c r="O72" s="72">
        <v>45.050000000000004</v>
      </c>
      <c r="P72" s="72" t="s">
        <v>9</v>
      </c>
    </row>
    <row r="73" spans="1:16" hidden="1" x14ac:dyDescent="0.3">
      <c r="A73" s="82" t="s">
        <v>200</v>
      </c>
      <c r="B73" s="82" t="s">
        <v>260</v>
      </c>
      <c r="C73" s="82"/>
      <c r="D73" s="82" t="s">
        <v>420</v>
      </c>
      <c r="E73" s="82">
        <v>1</v>
      </c>
      <c r="F73" s="85" t="s">
        <v>325</v>
      </c>
      <c r="G73" s="82" t="s">
        <v>339</v>
      </c>
      <c r="H73" s="72" t="s">
        <v>345</v>
      </c>
      <c r="I73" s="72">
        <f t="shared" si="2"/>
        <v>10</v>
      </c>
      <c r="J73" s="75">
        <v>20</v>
      </c>
      <c r="K73" s="72">
        <f t="shared" si="3"/>
        <v>30</v>
      </c>
      <c r="L73" s="72">
        <v>61.199999999999996</v>
      </c>
      <c r="M73" s="72">
        <v>38.249999999999993</v>
      </c>
      <c r="N73" s="72">
        <v>20.399999999999999</v>
      </c>
      <c r="O73" s="72">
        <v>38.249999999999993</v>
      </c>
      <c r="P73" s="72" t="s">
        <v>10</v>
      </c>
    </row>
    <row r="74" spans="1:16" x14ac:dyDescent="0.3">
      <c r="A74" s="82" t="s">
        <v>201</v>
      </c>
      <c r="B74" s="82" t="s">
        <v>261</v>
      </c>
      <c r="C74" s="82"/>
      <c r="D74" s="82" t="s">
        <v>421</v>
      </c>
      <c r="E74" s="82">
        <v>2</v>
      </c>
      <c r="F74" s="85" t="s">
        <v>326</v>
      </c>
      <c r="G74" s="82" t="s">
        <v>339</v>
      </c>
      <c r="H74" s="72" t="s">
        <v>345</v>
      </c>
      <c r="I74" s="72">
        <f t="shared" si="2"/>
        <v>20</v>
      </c>
      <c r="J74" s="75">
        <v>20</v>
      </c>
      <c r="K74" s="72">
        <f t="shared" si="3"/>
        <v>40</v>
      </c>
      <c r="L74" s="72">
        <v>51</v>
      </c>
      <c r="M74" s="72">
        <v>30.599999999999998</v>
      </c>
      <c r="N74" s="72">
        <v>0</v>
      </c>
      <c r="O74" s="72">
        <v>30.599999999999998</v>
      </c>
      <c r="P74" s="72" t="s">
        <v>10</v>
      </c>
    </row>
    <row r="75" spans="1:16" hidden="1" x14ac:dyDescent="0.3">
      <c r="A75" s="82" t="s">
        <v>202</v>
      </c>
      <c r="B75" s="82" t="s">
        <v>262</v>
      </c>
      <c r="C75" s="82"/>
      <c r="D75" s="82" t="s">
        <v>422</v>
      </c>
      <c r="E75" s="82">
        <v>6</v>
      </c>
      <c r="F75" s="85" t="s">
        <v>327</v>
      </c>
      <c r="G75" s="82" t="s">
        <v>339</v>
      </c>
      <c r="H75" s="72" t="s">
        <v>345</v>
      </c>
      <c r="I75" s="72">
        <f t="shared" si="2"/>
        <v>60</v>
      </c>
      <c r="J75" s="75">
        <v>20</v>
      </c>
      <c r="K75" s="72">
        <f t="shared" si="3"/>
        <v>80</v>
      </c>
      <c r="L75" s="72">
        <v>59.499999999999993</v>
      </c>
      <c r="M75" s="72">
        <v>61.199999999999996</v>
      </c>
      <c r="N75" s="72">
        <v>5.0999999999999996</v>
      </c>
      <c r="O75" s="72">
        <v>59.499999999999993</v>
      </c>
      <c r="P75" s="72" t="s">
        <v>9</v>
      </c>
    </row>
    <row r="76" spans="1:16" hidden="1" x14ac:dyDescent="0.3">
      <c r="A76" s="82" t="s">
        <v>203</v>
      </c>
      <c r="B76" s="82" t="s">
        <v>263</v>
      </c>
      <c r="C76" s="82"/>
      <c r="D76" s="82" t="s">
        <v>423</v>
      </c>
      <c r="E76" s="82">
        <v>1</v>
      </c>
      <c r="F76" s="85" t="s">
        <v>328</v>
      </c>
      <c r="G76" s="82" t="s">
        <v>339</v>
      </c>
      <c r="H76" s="72" t="s">
        <v>345</v>
      </c>
      <c r="I76" s="72">
        <f t="shared" si="2"/>
        <v>10</v>
      </c>
      <c r="J76" s="75">
        <v>20</v>
      </c>
      <c r="K76" s="72">
        <f t="shared" si="3"/>
        <v>30</v>
      </c>
      <c r="L76" s="72">
        <v>38.25</v>
      </c>
      <c r="M76" s="72">
        <v>22.949999999999996</v>
      </c>
      <c r="N76" s="72">
        <v>5.0999999999999996</v>
      </c>
      <c r="O76" s="72">
        <v>22.949999999999996</v>
      </c>
      <c r="P76" s="72" t="s">
        <v>10</v>
      </c>
    </row>
    <row r="77" spans="1:16" hidden="1" x14ac:dyDescent="0.3">
      <c r="A77" s="82" t="s">
        <v>371</v>
      </c>
      <c r="B77" s="82" t="s">
        <v>385</v>
      </c>
      <c r="C77" s="89" t="s">
        <v>454</v>
      </c>
      <c r="D77" s="82">
        <v>560</v>
      </c>
      <c r="E77" s="82">
        <v>4</v>
      </c>
      <c r="F77" s="85" t="s">
        <v>440</v>
      </c>
      <c r="G77" s="82" t="s">
        <v>339</v>
      </c>
      <c r="H77" s="72" t="s">
        <v>345</v>
      </c>
      <c r="I77" s="72">
        <f t="shared" si="2"/>
        <v>40</v>
      </c>
      <c r="J77" s="75">
        <v>20</v>
      </c>
      <c r="K77" s="72">
        <f t="shared" si="3"/>
        <v>60</v>
      </c>
      <c r="L77" s="72">
        <v>64.599999999999994</v>
      </c>
      <c r="M77" s="72">
        <v>66.3</v>
      </c>
      <c r="N77" s="72">
        <v>5.0999999999999996</v>
      </c>
      <c r="O77" s="72">
        <v>64.599999999999994</v>
      </c>
      <c r="P77" s="72" t="s">
        <v>9</v>
      </c>
    </row>
    <row r="78" spans="1:16" hidden="1" x14ac:dyDescent="0.3">
      <c r="A78" s="82" t="s">
        <v>204</v>
      </c>
      <c r="B78" s="82" t="s">
        <v>264</v>
      </c>
      <c r="C78" s="82"/>
      <c r="D78" s="82" t="s">
        <v>424</v>
      </c>
      <c r="E78" s="82">
        <v>1</v>
      </c>
      <c r="F78" s="85" t="s">
        <v>329</v>
      </c>
      <c r="G78" s="82" t="s">
        <v>339</v>
      </c>
      <c r="H78" s="72" t="s">
        <v>345</v>
      </c>
      <c r="I78" s="72">
        <f t="shared" si="2"/>
        <v>10</v>
      </c>
      <c r="J78" s="75">
        <v>20</v>
      </c>
      <c r="K78" s="72">
        <f t="shared" si="3"/>
        <v>30</v>
      </c>
      <c r="L78" s="72">
        <v>61.199999999999996</v>
      </c>
      <c r="M78" s="72">
        <v>40.799999999999997</v>
      </c>
      <c r="N78" s="72">
        <v>37.4</v>
      </c>
      <c r="O78" s="72">
        <v>40.799999999999997</v>
      </c>
      <c r="P78" s="72" t="s">
        <v>10</v>
      </c>
    </row>
    <row r="79" spans="1:16" hidden="1" x14ac:dyDescent="0.3">
      <c r="A79" s="82" t="s">
        <v>190</v>
      </c>
      <c r="B79" s="82" t="s">
        <v>254</v>
      </c>
      <c r="C79" s="82"/>
      <c r="D79" s="82">
        <v>0</v>
      </c>
      <c r="E79" s="82">
        <v>8</v>
      </c>
      <c r="F79" s="85" t="s">
        <v>330</v>
      </c>
      <c r="G79" s="82" t="s">
        <v>339</v>
      </c>
      <c r="H79" s="72" t="s">
        <v>345</v>
      </c>
      <c r="I79" s="72">
        <f t="shared" si="2"/>
        <v>80</v>
      </c>
      <c r="J79" s="75">
        <v>20</v>
      </c>
      <c r="K79" s="72">
        <f t="shared" si="3"/>
        <v>100</v>
      </c>
      <c r="L79" s="72">
        <v>138.54999999999998</v>
      </c>
      <c r="M79" s="72">
        <v>0</v>
      </c>
      <c r="N79" s="72">
        <v>0</v>
      </c>
      <c r="O79" s="72">
        <v>138.54999999999998</v>
      </c>
      <c r="P79" s="72" t="s">
        <v>9</v>
      </c>
    </row>
    <row r="80" spans="1:16" hidden="1" x14ac:dyDescent="0.3">
      <c r="A80" s="82" t="s">
        <v>372</v>
      </c>
      <c r="B80" s="82" t="s">
        <v>386</v>
      </c>
      <c r="C80" s="82"/>
      <c r="D80" s="82">
        <v>0</v>
      </c>
      <c r="E80" s="82">
        <v>1</v>
      </c>
      <c r="F80" s="85" t="s">
        <v>441</v>
      </c>
      <c r="G80" s="82" t="s">
        <v>339</v>
      </c>
      <c r="H80" s="72" t="s">
        <v>345</v>
      </c>
      <c r="I80" s="72">
        <f t="shared" si="2"/>
        <v>10</v>
      </c>
      <c r="J80" s="75">
        <v>20</v>
      </c>
      <c r="K80" s="72">
        <f t="shared" si="3"/>
        <v>30</v>
      </c>
      <c r="L80" s="72">
        <v>412.24999999999994</v>
      </c>
      <c r="M80" s="72">
        <v>270.29999999999995</v>
      </c>
      <c r="N80" s="72">
        <v>106.25</v>
      </c>
      <c r="O80" s="72">
        <v>270.29999999999995</v>
      </c>
      <c r="P80" s="72" t="s">
        <v>10</v>
      </c>
    </row>
    <row r="81" spans="1:16" x14ac:dyDescent="0.3">
      <c r="A81" s="82" t="s">
        <v>205</v>
      </c>
      <c r="B81" s="82" t="s">
        <v>135</v>
      </c>
      <c r="C81" s="82"/>
      <c r="D81" s="82" t="s">
        <v>135</v>
      </c>
      <c r="E81" s="82">
        <v>3</v>
      </c>
      <c r="F81" s="85" t="s">
        <v>332</v>
      </c>
      <c r="G81" s="82" t="s">
        <v>339</v>
      </c>
      <c r="H81" s="77" t="s">
        <v>342</v>
      </c>
      <c r="I81" s="72">
        <f t="shared" si="2"/>
        <v>30</v>
      </c>
      <c r="J81" s="75">
        <v>0</v>
      </c>
      <c r="K81" s="72">
        <f t="shared" si="3"/>
        <v>30</v>
      </c>
      <c r="L81" s="72">
        <v>15312.75</v>
      </c>
      <c r="M81" s="72">
        <v>11373.000000000002</v>
      </c>
      <c r="N81" s="72">
        <v>0</v>
      </c>
      <c r="O81" s="72">
        <v>11373.000000000002</v>
      </c>
      <c r="P81" s="72" t="s">
        <v>10</v>
      </c>
    </row>
    <row r="82" spans="1:16" hidden="1" x14ac:dyDescent="0.3">
      <c r="A82" s="82" t="s">
        <v>206</v>
      </c>
      <c r="B82" s="82" t="s">
        <v>265</v>
      </c>
      <c r="C82" s="82"/>
      <c r="D82" s="82" t="s">
        <v>265</v>
      </c>
      <c r="E82" s="82">
        <v>9</v>
      </c>
      <c r="F82" s="85" t="s">
        <v>333</v>
      </c>
      <c r="G82" s="82" t="s">
        <v>339</v>
      </c>
      <c r="H82" s="77" t="s">
        <v>342</v>
      </c>
      <c r="I82" s="72">
        <f t="shared" si="2"/>
        <v>90</v>
      </c>
      <c r="J82" s="75">
        <v>0</v>
      </c>
      <c r="K82" s="72">
        <f t="shared" si="3"/>
        <v>90</v>
      </c>
      <c r="L82" s="72">
        <v>42197.4</v>
      </c>
      <c r="M82" s="72">
        <v>46129.500000000007</v>
      </c>
      <c r="N82" s="72">
        <v>0</v>
      </c>
      <c r="O82" s="72">
        <v>42197.4</v>
      </c>
      <c r="P82" s="72" t="s">
        <v>9</v>
      </c>
    </row>
    <row r="83" spans="1:16" hidden="1" x14ac:dyDescent="0.3">
      <c r="A83" s="82" t="s">
        <v>207</v>
      </c>
      <c r="B83" s="82" t="s">
        <v>266</v>
      </c>
      <c r="C83" s="82"/>
      <c r="D83" s="82" t="s">
        <v>266</v>
      </c>
      <c r="E83" s="82">
        <v>2</v>
      </c>
      <c r="F83" s="85" t="s">
        <v>334</v>
      </c>
      <c r="G83" s="82" t="s">
        <v>339</v>
      </c>
      <c r="H83" s="77" t="s">
        <v>343</v>
      </c>
      <c r="I83" s="72">
        <f t="shared" si="2"/>
        <v>20</v>
      </c>
      <c r="J83" s="75">
        <v>0</v>
      </c>
      <c r="K83" s="72">
        <f t="shared" si="3"/>
        <v>20</v>
      </c>
      <c r="L83" s="72">
        <v>3275.9</v>
      </c>
      <c r="M83" s="72">
        <v>3281</v>
      </c>
      <c r="N83" s="72">
        <v>2318.8000000000002</v>
      </c>
      <c r="O83" s="72">
        <v>3275.9</v>
      </c>
      <c r="P83" s="72" t="s">
        <v>9</v>
      </c>
    </row>
    <row r="84" spans="1:16" ht="43.2" hidden="1" x14ac:dyDescent="0.3">
      <c r="A84" s="82" t="s">
        <v>208</v>
      </c>
      <c r="B84" s="82" t="s">
        <v>267</v>
      </c>
      <c r="C84" s="82"/>
      <c r="D84" s="82" t="s">
        <v>339</v>
      </c>
      <c r="E84" s="82">
        <v>31</v>
      </c>
      <c r="F84" s="85" t="s">
        <v>335</v>
      </c>
      <c r="G84" s="82" t="s">
        <v>339</v>
      </c>
      <c r="H84" s="77" t="s">
        <v>449</v>
      </c>
      <c r="I84" s="72">
        <f t="shared" si="2"/>
        <v>310</v>
      </c>
      <c r="J84" s="75">
        <v>0</v>
      </c>
      <c r="K84" s="72">
        <f t="shared" si="3"/>
        <v>310</v>
      </c>
      <c r="L84" s="72">
        <v>0</v>
      </c>
      <c r="M84" s="72">
        <v>0</v>
      </c>
      <c r="N84" s="72">
        <v>0</v>
      </c>
      <c r="O84" s="72">
        <v>0</v>
      </c>
      <c r="P84" s="72" t="s">
        <v>449</v>
      </c>
    </row>
    <row r="85" spans="1:16" hidden="1" x14ac:dyDescent="0.3">
      <c r="A85" s="82" t="s">
        <v>209</v>
      </c>
      <c r="B85" s="82">
        <v>5001</v>
      </c>
      <c r="C85" s="82"/>
      <c r="D85" s="82">
        <v>5001</v>
      </c>
      <c r="E85" s="82">
        <v>8</v>
      </c>
      <c r="F85" s="85" t="s">
        <v>336</v>
      </c>
      <c r="G85" s="82" t="s">
        <v>339</v>
      </c>
      <c r="H85" s="77" t="s">
        <v>349</v>
      </c>
      <c r="I85" s="72">
        <f t="shared" si="2"/>
        <v>80</v>
      </c>
      <c r="J85" s="75">
        <v>1</v>
      </c>
      <c r="K85" s="72">
        <f t="shared" si="3"/>
        <v>81</v>
      </c>
      <c r="L85" s="72">
        <v>2120.75</v>
      </c>
      <c r="M85" s="72">
        <v>2125</v>
      </c>
      <c r="N85" s="72">
        <v>1372.7499999999998</v>
      </c>
      <c r="O85" s="72">
        <v>2120.75</v>
      </c>
      <c r="P85" s="72" t="s">
        <v>9</v>
      </c>
    </row>
    <row r="86" spans="1:16" hidden="1" x14ac:dyDescent="0.3">
      <c r="A86" s="82" t="s">
        <v>210</v>
      </c>
      <c r="B86" s="82">
        <v>5000</v>
      </c>
      <c r="C86" s="82"/>
      <c r="D86" s="82">
        <v>5000</v>
      </c>
      <c r="E86" s="82">
        <v>9</v>
      </c>
      <c r="F86" s="85" t="s">
        <v>442</v>
      </c>
      <c r="G86" s="82" t="s">
        <v>339</v>
      </c>
      <c r="H86" s="77" t="s">
        <v>349</v>
      </c>
      <c r="I86" s="72">
        <f t="shared" si="2"/>
        <v>90</v>
      </c>
      <c r="J86" s="75">
        <v>1</v>
      </c>
      <c r="K86" s="72">
        <f t="shared" si="3"/>
        <v>91</v>
      </c>
      <c r="L86" s="72">
        <v>2382.5500000000002</v>
      </c>
      <c r="M86" s="72">
        <v>0</v>
      </c>
      <c r="N86" s="72">
        <v>0</v>
      </c>
      <c r="O86" s="72">
        <v>2382.5500000000002</v>
      </c>
      <c r="P86" s="72" t="s">
        <v>9</v>
      </c>
    </row>
    <row r="87" spans="1:16" hidden="1" x14ac:dyDescent="0.3">
      <c r="A87" s="82" t="s">
        <v>211</v>
      </c>
      <c r="B87" s="82" t="s">
        <v>268</v>
      </c>
      <c r="C87" s="82"/>
      <c r="D87" s="82" t="s">
        <v>268</v>
      </c>
      <c r="E87" s="82">
        <v>1</v>
      </c>
      <c r="F87" s="85" t="s">
        <v>337</v>
      </c>
      <c r="G87" s="82" t="s">
        <v>339</v>
      </c>
      <c r="H87" s="77" t="s">
        <v>343</v>
      </c>
      <c r="I87" s="72">
        <f t="shared" si="2"/>
        <v>10</v>
      </c>
      <c r="J87" s="75">
        <v>0</v>
      </c>
      <c r="K87" s="72">
        <f t="shared" si="3"/>
        <v>10</v>
      </c>
      <c r="L87" s="72">
        <v>2001.75</v>
      </c>
      <c r="M87" s="72">
        <v>1751.0000000000002</v>
      </c>
      <c r="N87" s="72">
        <v>414.8</v>
      </c>
      <c r="O87" s="72">
        <v>1751.0000000000002</v>
      </c>
      <c r="P87" s="72" t="s">
        <v>10</v>
      </c>
    </row>
    <row r="88" spans="1:16" hidden="1" x14ac:dyDescent="0.3">
      <c r="A88" s="82" t="s">
        <v>212</v>
      </c>
      <c r="B88" s="82" t="s">
        <v>269</v>
      </c>
      <c r="C88" s="82"/>
      <c r="D88" s="82" t="s">
        <v>269</v>
      </c>
      <c r="E88" s="82">
        <v>1</v>
      </c>
      <c r="F88" s="85" t="s">
        <v>338</v>
      </c>
      <c r="G88" s="82" t="s">
        <v>339</v>
      </c>
      <c r="H88" s="77" t="s">
        <v>346</v>
      </c>
      <c r="I88" s="72">
        <f t="shared" si="2"/>
        <v>10</v>
      </c>
      <c r="J88" s="75">
        <v>3</v>
      </c>
      <c r="K88" s="72">
        <f t="shared" si="3"/>
        <v>13</v>
      </c>
      <c r="L88" s="72">
        <v>221.85</v>
      </c>
      <c r="M88" s="72">
        <v>222.10499999999999</v>
      </c>
      <c r="N88" s="72">
        <v>226.10000000000002</v>
      </c>
      <c r="O88" s="72">
        <v>221.85</v>
      </c>
      <c r="P88" s="72" t="s">
        <v>9</v>
      </c>
    </row>
    <row r="89" spans="1:16" hidden="1" x14ac:dyDescent="0.3">
      <c r="H89" s="62"/>
      <c r="N89" s="72" t="s">
        <v>123</v>
      </c>
      <c r="O89" s="72">
        <f>SUM(O2:O88)</f>
        <v>398068.61999999994</v>
      </c>
    </row>
    <row r="90" spans="1:16" x14ac:dyDescent="0.3">
      <c r="H90" s="62"/>
    </row>
    <row r="91" spans="1:16" x14ac:dyDescent="0.3">
      <c r="H91" s="62"/>
    </row>
    <row r="92" spans="1:16" x14ac:dyDescent="0.3">
      <c r="H92" s="62"/>
    </row>
    <row r="93" spans="1:16" x14ac:dyDescent="0.3">
      <c r="H93" s="62"/>
    </row>
    <row r="94" spans="1:16" x14ac:dyDescent="0.3">
      <c r="H94" s="62"/>
    </row>
    <row r="95" spans="1:16" x14ac:dyDescent="0.3">
      <c r="H95" s="62"/>
    </row>
    <row r="96" spans="1:16" x14ac:dyDescent="0.3">
      <c r="H96" s="62"/>
    </row>
    <row r="97" spans="8:8" x14ac:dyDescent="0.3">
      <c r="H97" s="62"/>
    </row>
    <row r="98" spans="8:8" x14ac:dyDescent="0.3">
      <c r="H98" s="91"/>
    </row>
    <row r="99" spans="8:8" x14ac:dyDescent="0.3">
      <c r="H99" s="62"/>
    </row>
    <row r="100" spans="8:8" x14ac:dyDescent="0.3">
      <c r="H100" s="62"/>
    </row>
    <row r="101" spans="8:8" x14ac:dyDescent="0.3">
      <c r="H101" s="62"/>
    </row>
    <row r="102" spans="8:8" x14ac:dyDescent="0.3">
      <c r="H102" s="62"/>
    </row>
    <row r="103" spans="8:8" x14ac:dyDescent="0.3">
      <c r="H103" s="62"/>
    </row>
    <row r="104" spans="8:8" x14ac:dyDescent="0.3">
      <c r="H104" s="62"/>
    </row>
    <row r="105" spans="8:8" x14ac:dyDescent="0.3">
      <c r="H105" s="62"/>
    </row>
    <row r="106" spans="8:8" x14ac:dyDescent="0.3">
      <c r="H106" s="62"/>
    </row>
    <row r="107" spans="8:8" x14ac:dyDescent="0.3">
      <c r="H107" s="62"/>
    </row>
    <row r="108" spans="8:8" x14ac:dyDescent="0.3">
      <c r="H108" s="62"/>
    </row>
    <row r="109" spans="8:8" x14ac:dyDescent="0.3">
      <c r="H109" s="62"/>
    </row>
    <row r="110" spans="8:8" x14ac:dyDescent="0.3">
      <c r="H110" s="62"/>
    </row>
    <row r="111" spans="8:8" x14ac:dyDescent="0.3">
      <c r="H111" s="62"/>
    </row>
    <row r="112" spans="8:8" x14ac:dyDescent="0.3">
      <c r="H112" s="62"/>
    </row>
    <row r="113" spans="8:8" x14ac:dyDescent="0.3">
      <c r="H113" s="62"/>
    </row>
    <row r="114" spans="8:8" x14ac:dyDescent="0.3">
      <c r="H114" s="62"/>
    </row>
    <row r="115" spans="8:8" x14ac:dyDescent="0.3">
      <c r="H115" s="62"/>
    </row>
    <row r="116" spans="8:8" x14ac:dyDescent="0.3">
      <c r="H116" s="62"/>
    </row>
    <row r="117" spans="8:8" x14ac:dyDescent="0.3">
      <c r="H117" s="62"/>
    </row>
    <row r="118" spans="8:8" x14ac:dyDescent="0.3">
      <c r="H118" s="62"/>
    </row>
    <row r="119" spans="8:8" x14ac:dyDescent="0.3">
      <c r="H119" s="62"/>
    </row>
    <row r="120" spans="8:8" x14ac:dyDescent="0.3">
      <c r="H120" s="62"/>
    </row>
    <row r="121" spans="8:8" x14ac:dyDescent="0.3">
      <c r="H121" s="62"/>
    </row>
    <row r="122" spans="8:8" x14ac:dyDescent="0.3">
      <c r="H122" s="62"/>
    </row>
    <row r="123" spans="8:8" x14ac:dyDescent="0.3">
      <c r="H123" s="62"/>
    </row>
    <row r="124" spans="8:8" x14ac:dyDescent="0.3">
      <c r="H124" s="62"/>
    </row>
    <row r="125" spans="8:8" x14ac:dyDescent="0.3">
      <c r="H125" s="62"/>
    </row>
    <row r="126" spans="8:8" x14ac:dyDescent="0.3">
      <c r="H126" s="62"/>
    </row>
    <row r="127" spans="8:8" x14ac:dyDescent="0.3">
      <c r="H127" s="62"/>
    </row>
  </sheetData>
  <autoFilter ref="A1:P89" xr:uid="{00000000-0001-0000-0200-000000000000}">
    <filterColumn colId="13">
      <filters>
        <filter val="0"/>
      </filters>
    </filterColumn>
    <filterColumn colId="15">
      <filters>
        <filter val="Mouser"/>
      </filters>
    </filterColumn>
  </autoFilter>
  <conditionalFormatting sqref="H2:H80">
    <cfRule type="containsText" dxfId="2" priority="1" operator="containsText" text="DNI">
      <formula>NOT(ISERROR(SEARCH("DNI",H2)))</formula>
    </cfRule>
  </conditionalFormatting>
  <hyperlinks>
    <hyperlink ref="C77" r:id="rId1" display="https://www.digikey.in/en/products/detail/te-connectivity-passive-product/CRGCQ0402F560R/8576226" xr:uid="{AA2CEC12-6B77-45D9-A1FF-E71D1A5681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6BF0-EF22-4DF6-A490-0ECE6C38CB3E}">
  <sheetPr filterMode="1"/>
  <dimension ref="A1:P127"/>
  <sheetViews>
    <sheetView topLeftCell="D53" workbookViewId="0">
      <selection activeCell="K3" sqref="K3:K81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29.09765625" style="70" customWidth="1"/>
    <col min="4" max="4" width="19.19921875" style="71" customWidth="1"/>
    <col min="5" max="5" width="8" style="71" bestFit="1" customWidth="1"/>
    <col min="6" max="6" width="60.8984375" style="69" customWidth="1"/>
    <col min="7" max="7" width="9.19921875" style="69" customWidth="1"/>
    <col min="8" max="10" width="13.3984375" style="6" customWidth="1"/>
    <col min="11" max="11" width="10.5" style="6" bestFit="1" customWidth="1"/>
    <col min="12" max="12" width="11.8984375" customWidth="1"/>
    <col min="13" max="13" width="17.5" customWidth="1"/>
    <col min="14" max="14" width="12.8984375" customWidth="1"/>
    <col min="15" max="15" width="19.3984375" customWidth="1"/>
    <col min="16" max="16" width="18.69921875" customWidth="1"/>
  </cols>
  <sheetData>
    <row r="1" spans="1:16" x14ac:dyDescent="0.3">
      <c r="A1" s="83" t="s">
        <v>359</v>
      </c>
      <c r="B1" s="83" t="s">
        <v>373</v>
      </c>
      <c r="C1" s="90" t="s">
        <v>455</v>
      </c>
      <c r="D1" s="83" t="s">
        <v>387</v>
      </c>
      <c r="E1" s="83" t="s">
        <v>425</v>
      </c>
      <c r="F1" s="84" t="s">
        <v>426</v>
      </c>
      <c r="G1" s="83" t="s">
        <v>443</v>
      </c>
      <c r="H1" s="73" t="s">
        <v>17</v>
      </c>
      <c r="I1" s="73" t="s">
        <v>121</v>
      </c>
      <c r="J1" s="73" t="s">
        <v>450</v>
      </c>
      <c r="K1" s="73" t="s">
        <v>16</v>
      </c>
      <c r="L1" s="74" t="s">
        <v>9</v>
      </c>
      <c r="M1" s="74" t="s">
        <v>10</v>
      </c>
      <c r="N1" s="74" t="s">
        <v>451</v>
      </c>
      <c r="O1" s="74" t="s">
        <v>122</v>
      </c>
      <c r="P1" s="74" t="s">
        <v>12</v>
      </c>
    </row>
    <row r="2" spans="1:16" hidden="1" x14ac:dyDescent="0.3">
      <c r="A2" s="82" t="s">
        <v>145</v>
      </c>
      <c r="B2" s="82" t="s">
        <v>134</v>
      </c>
      <c r="C2" s="82"/>
      <c r="D2" s="82" t="s">
        <v>134</v>
      </c>
      <c r="E2" s="82">
        <v>7</v>
      </c>
      <c r="F2" s="85" t="s">
        <v>270</v>
      </c>
      <c r="G2" s="82" t="s">
        <v>339</v>
      </c>
      <c r="H2" s="72" t="s">
        <v>349</v>
      </c>
      <c r="I2" s="72">
        <v>140</v>
      </c>
      <c r="J2" s="72">
        <v>1</v>
      </c>
      <c r="K2" s="72">
        <v>141</v>
      </c>
      <c r="L2" s="72">
        <v>16414.350000000002</v>
      </c>
      <c r="M2" s="72">
        <v>16419.45</v>
      </c>
      <c r="N2" s="72">
        <v>0</v>
      </c>
      <c r="O2" s="72">
        <v>16414.350000000002</v>
      </c>
      <c r="P2" s="72" t="s">
        <v>9</v>
      </c>
    </row>
    <row r="3" spans="1:16" x14ac:dyDescent="0.3">
      <c r="A3" s="82" t="s">
        <v>146</v>
      </c>
      <c r="B3" s="82" t="s">
        <v>133</v>
      </c>
      <c r="C3" s="82"/>
      <c r="D3" s="82" t="s">
        <v>133</v>
      </c>
      <c r="E3" s="82">
        <v>7</v>
      </c>
      <c r="F3" s="85" t="s">
        <v>271</v>
      </c>
      <c r="G3" s="82" t="s">
        <v>339</v>
      </c>
      <c r="H3" s="72" t="s">
        <v>349</v>
      </c>
      <c r="I3" s="72">
        <v>140</v>
      </c>
      <c r="J3" s="72">
        <v>1</v>
      </c>
      <c r="K3" s="72">
        <v>141</v>
      </c>
      <c r="L3" s="72">
        <v>17793.900000000001</v>
      </c>
      <c r="M3" s="72">
        <v>16778.999999999996</v>
      </c>
      <c r="N3" s="72">
        <v>0</v>
      </c>
      <c r="O3" s="72">
        <v>16778.999999999996</v>
      </c>
      <c r="P3" s="72" t="s">
        <v>10</v>
      </c>
    </row>
    <row r="4" spans="1:16" hidden="1" x14ac:dyDescent="0.3">
      <c r="A4" s="82" t="s">
        <v>360</v>
      </c>
      <c r="B4" s="82" t="s">
        <v>374</v>
      </c>
      <c r="C4" s="82"/>
      <c r="D4" s="82" t="s">
        <v>374</v>
      </c>
      <c r="E4" s="82">
        <v>1</v>
      </c>
      <c r="F4" s="85" t="s">
        <v>427</v>
      </c>
      <c r="G4" s="82" t="s">
        <v>339</v>
      </c>
      <c r="H4" s="72" t="s">
        <v>343</v>
      </c>
      <c r="I4" s="72">
        <v>20</v>
      </c>
      <c r="J4" s="72">
        <v>0</v>
      </c>
      <c r="K4" s="72">
        <v>20</v>
      </c>
      <c r="L4" s="72">
        <v>409.70000000000005</v>
      </c>
      <c r="M4" s="72">
        <v>343.4</v>
      </c>
      <c r="N4" s="72">
        <v>48.449999999999996</v>
      </c>
      <c r="O4" s="72">
        <v>343.4</v>
      </c>
      <c r="P4" s="72" t="s">
        <v>10</v>
      </c>
    </row>
    <row r="5" spans="1:16" x14ac:dyDescent="0.3">
      <c r="A5" s="82" t="s">
        <v>147</v>
      </c>
      <c r="B5" s="82" t="s">
        <v>213</v>
      </c>
      <c r="C5" s="82"/>
      <c r="D5" s="82" t="s">
        <v>213</v>
      </c>
      <c r="E5" s="82">
        <v>2</v>
      </c>
      <c r="F5" s="85" t="s">
        <v>272</v>
      </c>
      <c r="G5" s="82" t="s">
        <v>339</v>
      </c>
      <c r="H5" s="72" t="s">
        <v>343</v>
      </c>
      <c r="I5" s="72">
        <v>40</v>
      </c>
      <c r="J5" s="72">
        <v>0</v>
      </c>
      <c r="K5" s="72">
        <v>40</v>
      </c>
      <c r="L5" s="72">
        <v>2368.9500000000003</v>
      </c>
      <c r="M5" s="72">
        <v>1995.7999999999997</v>
      </c>
      <c r="N5" s="72">
        <v>0</v>
      </c>
      <c r="O5" s="72">
        <v>1995.7999999999997</v>
      </c>
      <c r="P5" s="72" t="s">
        <v>10</v>
      </c>
    </row>
    <row r="6" spans="1:16" hidden="1" x14ac:dyDescent="0.3">
      <c r="A6" s="82" t="s">
        <v>148</v>
      </c>
      <c r="B6" s="82">
        <v>61231020621</v>
      </c>
      <c r="C6" s="82"/>
      <c r="D6" s="82">
        <v>61231020621</v>
      </c>
      <c r="E6" s="82">
        <v>1</v>
      </c>
      <c r="F6" s="85" t="s">
        <v>273</v>
      </c>
      <c r="G6" s="82" t="s">
        <v>339</v>
      </c>
      <c r="H6" s="72" t="s">
        <v>342</v>
      </c>
      <c r="I6" s="72">
        <v>20</v>
      </c>
      <c r="J6" s="72">
        <v>1</v>
      </c>
      <c r="K6" s="72">
        <v>21</v>
      </c>
      <c r="L6" s="72">
        <v>8853.6</v>
      </c>
      <c r="M6" s="72">
        <v>8853.6</v>
      </c>
      <c r="N6" s="72">
        <v>0</v>
      </c>
      <c r="O6" s="72">
        <v>8853.6</v>
      </c>
      <c r="P6" s="72" t="s">
        <v>9</v>
      </c>
    </row>
    <row r="7" spans="1:16" x14ac:dyDescent="0.3">
      <c r="A7" s="82" t="s">
        <v>149</v>
      </c>
      <c r="B7" s="82" t="s">
        <v>214</v>
      </c>
      <c r="C7" s="82"/>
      <c r="D7" s="82" t="s">
        <v>388</v>
      </c>
      <c r="E7" s="82">
        <v>1</v>
      </c>
      <c r="F7" s="85" t="s">
        <v>274</v>
      </c>
      <c r="G7" s="82" t="s">
        <v>339</v>
      </c>
      <c r="H7" s="72" t="s">
        <v>343</v>
      </c>
      <c r="I7" s="72">
        <v>20</v>
      </c>
      <c r="J7" s="72">
        <v>0</v>
      </c>
      <c r="K7" s="72">
        <v>20</v>
      </c>
      <c r="L7" s="72">
        <v>4617.2</v>
      </c>
      <c r="M7" s="72">
        <v>4148</v>
      </c>
      <c r="N7" s="72">
        <v>0</v>
      </c>
      <c r="O7" s="72">
        <v>4148</v>
      </c>
      <c r="P7" s="72" t="s">
        <v>10</v>
      </c>
    </row>
    <row r="8" spans="1:16" hidden="1" x14ac:dyDescent="0.3">
      <c r="A8" s="82" t="s">
        <v>361</v>
      </c>
      <c r="B8" s="82" t="s">
        <v>375</v>
      </c>
      <c r="C8" s="82"/>
      <c r="D8" s="82" t="s">
        <v>389</v>
      </c>
      <c r="E8" s="82">
        <v>1</v>
      </c>
      <c r="F8" s="85" t="s">
        <v>428</v>
      </c>
      <c r="G8" s="82" t="s">
        <v>339</v>
      </c>
      <c r="H8" s="72" t="s">
        <v>444</v>
      </c>
      <c r="I8" s="72">
        <v>20</v>
      </c>
      <c r="J8" s="72">
        <v>0</v>
      </c>
      <c r="K8" s="72">
        <v>20</v>
      </c>
      <c r="L8" s="72">
        <v>6213.4999999999991</v>
      </c>
      <c r="M8" s="72">
        <v>5763</v>
      </c>
      <c r="N8" s="72">
        <v>1451.8</v>
      </c>
      <c r="O8" s="72">
        <v>5763</v>
      </c>
      <c r="P8" s="72" t="s">
        <v>10</v>
      </c>
    </row>
    <row r="9" spans="1:16" hidden="1" x14ac:dyDescent="0.3">
      <c r="A9" s="82" t="s">
        <v>362</v>
      </c>
      <c r="B9" s="82" t="s">
        <v>376</v>
      </c>
      <c r="C9" s="82"/>
      <c r="D9" s="82" t="s">
        <v>390</v>
      </c>
      <c r="E9" s="82">
        <v>1</v>
      </c>
      <c r="F9" s="85" t="s">
        <v>429</v>
      </c>
      <c r="G9" s="82" t="s">
        <v>339</v>
      </c>
      <c r="H9" s="72" t="s">
        <v>344</v>
      </c>
      <c r="I9" s="72">
        <v>20</v>
      </c>
      <c r="J9" s="72">
        <v>0</v>
      </c>
      <c r="K9" s="72">
        <v>20</v>
      </c>
      <c r="L9" s="72">
        <v>2354.5</v>
      </c>
      <c r="M9" s="72">
        <v>2074</v>
      </c>
      <c r="N9" s="72">
        <v>829.6</v>
      </c>
      <c r="O9" s="72">
        <v>2074</v>
      </c>
      <c r="P9" s="72" t="s">
        <v>10</v>
      </c>
    </row>
    <row r="10" spans="1:16" x14ac:dyDescent="0.3">
      <c r="A10" s="82" t="s">
        <v>150</v>
      </c>
      <c r="B10" s="82" t="s">
        <v>215</v>
      </c>
      <c r="C10" s="82"/>
      <c r="D10" s="82" t="s">
        <v>391</v>
      </c>
      <c r="E10" s="82">
        <v>1</v>
      </c>
      <c r="F10" s="85" t="s">
        <v>275</v>
      </c>
      <c r="G10" s="82" t="s">
        <v>339</v>
      </c>
      <c r="H10" s="72" t="s">
        <v>344</v>
      </c>
      <c r="I10" s="72">
        <v>20</v>
      </c>
      <c r="J10" s="72">
        <v>20</v>
      </c>
      <c r="K10" s="72">
        <v>40</v>
      </c>
      <c r="L10" s="72">
        <v>159.79999999999998</v>
      </c>
      <c r="M10" s="72">
        <v>95.2</v>
      </c>
      <c r="N10" s="72">
        <v>0</v>
      </c>
      <c r="O10" s="72">
        <v>95.2</v>
      </c>
      <c r="P10" s="72" t="s">
        <v>10</v>
      </c>
    </row>
    <row r="11" spans="1:16" hidden="1" x14ac:dyDescent="0.3">
      <c r="A11" s="82" t="s">
        <v>151</v>
      </c>
      <c r="B11" s="82" t="s">
        <v>216</v>
      </c>
      <c r="C11" s="82"/>
      <c r="D11" s="82" t="s">
        <v>392</v>
      </c>
      <c r="E11" s="82">
        <v>1</v>
      </c>
      <c r="F11" s="85" t="s">
        <v>276</v>
      </c>
      <c r="G11" s="82" t="s">
        <v>339</v>
      </c>
      <c r="H11" s="72" t="s">
        <v>344</v>
      </c>
      <c r="I11" s="72">
        <v>20</v>
      </c>
      <c r="J11" s="72">
        <v>20</v>
      </c>
      <c r="K11" s="72">
        <v>40</v>
      </c>
      <c r="L11" s="72">
        <v>74.8</v>
      </c>
      <c r="M11" s="72">
        <v>44.2</v>
      </c>
      <c r="N11" s="72">
        <v>30.599999999999998</v>
      </c>
      <c r="O11" s="72">
        <v>44.2</v>
      </c>
      <c r="P11" s="72" t="s">
        <v>10</v>
      </c>
    </row>
    <row r="12" spans="1:16" x14ac:dyDescent="0.3">
      <c r="A12" s="82" t="s">
        <v>152</v>
      </c>
      <c r="B12" s="82" t="s">
        <v>217</v>
      </c>
      <c r="C12" s="82"/>
      <c r="D12" s="82" t="s">
        <v>393</v>
      </c>
      <c r="E12" s="82">
        <v>3</v>
      </c>
      <c r="F12" s="85" t="s">
        <v>277</v>
      </c>
      <c r="G12" s="82" t="s">
        <v>339</v>
      </c>
      <c r="H12" s="72" t="s">
        <v>344</v>
      </c>
      <c r="I12" s="72">
        <v>60</v>
      </c>
      <c r="J12" s="72">
        <v>20</v>
      </c>
      <c r="K12" s="72">
        <v>80</v>
      </c>
      <c r="L12" s="72">
        <v>273.7</v>
      </c>
      <c r="M12" s="72">
        <v>278.8</v>
      </c>
      <c r="N12" s="72">
        <v>0</v>
      </c>
      <c r="O12" s="72">
        <v>273.7</v>
      </c>
      <c r="P12" s="72" t="s">
        <v>10</v>
      </c>
    </row>
    <row r="13" spans="1:16" hidden="1" x14ac:dyDescent="0.3">
      <c r="A13" s="82" t="s">
        <v>153</v>
      </c>
      <c r="B13" s="82" t="s">
        <v>218</v>
      </c>
      <c r="C13" s="82"/>
      <c r="D13" s="82" t="s">
        <v>394</v>
      </c>
      <c r="E13" s="82">
        <v>8</v>
      </c>
      <c r="F13" s="85" t="s">
        <v>278</v>
      </c>
      <c r="G13" s="82" t="s">
        <v>339</v>
      </c>
      <c r="H13" s="72" t="s">
        <v>344</v>
      </c>
      <c r="I13" s="72">
        <v>160</v>
      </c>
      <c r="J13" s="72">
        <v>20</v>
      </c>
      <c r="K13" s="72">
        <v>180</v>
      </c>
      <c r="L13" s="72">
        <v>226.10000000000002</v>
      </c>
      <c r="M13" s="72">
        <v>183.60000000000002</v>
      </c>
      <c r="N13" s="72">
        <v>17</v>
      </c>
      <c r="O13" s="72">
        <v>183.60000000000002</v>
      </c>
      <c r="P13" s="72" t="s">
        <v>10</v>
      </c>
    </row>
    <row r="14" spans="1:16" x14ac:dyDescent="0.3">
      <c r="A14" s="82" t="s">
        <v>154</v>
      </c>
      <c r="B14" s="82" t="s">
        <v>219</v>
      </c>
      <c r="C14" s="82"/>
      <c r="D14" s="82" t="s">
        <v>394</v>
      </c>
      <c r="E14" s="82">
        <v>14</v>
      </c>
      <c r="F14" s="85" t="s">
        <v>279</v>
      </c>
      <c r="G14" s="82" t="s">
        <v>339</v>
      </c>
      <c r="H14" s="72" t="s">
        <v>344</v>
      </c>
      <c r="I14" s="72">
        <v>280</v>
      </c>
      <c r="J14" s="72">
        <v>20</v>
      </c>
      <c r="K14" s="72">
        <v>300</v>
      </c>
      <c r="L14" s="72">
        <v>599.25</v>
      </c>
      <c r="M14" s="72">
        <v>458.99999999999994</v>
      </c>
      <c r="N14" s="72">
        <v>0</v>
      </c>
      <c r="O14" s="72">
        <v>458.99999999999994</v>
      </c>
      <c r="P14" s="72" t="s">
        <v>10</v>
      </c>
    </row>
    <row r="15" spans="1:16" x14ac:dyDescent="0.3">
      <c r="A15" s="82" t="s">
        <v>155</v>
      </c>
      <c r="B15" s="82" t="s">
        <v>220</v>
      </c>
      <c r="C15" s="82"/>
      <c r="D15" s="82" t="s">
        <v>394</v>
      </c>
      <c r="E15" s="82">
        <v>10</v>
      </c>
      <c r="F15" s="85" t="s">
        <v>280</v>
      </c>
      <c r="G15" s="82" t="s">
        <v>339</v>
      </c>
      <c r="H15" s="72" t="s">
        <v>344</v>
      </c>
      <c r="I15" s="72">
        <v>200</v>
      </c>
      <c r="J15" s="72">
        <v>20</v>
      </c>
      <c r="K15" s="72">
        <v>220</v>
      </c>
      <c r="L15" s="72">
        <v>579.70000000000005</v>
      </c>
      <c r="M15" s="72">
        <v>392.7</v>
      </c>
      <c r="N15" s="72">
        <v>0</v>
      </c>
      <c r="O15" s="72">
        <v>392.7</v>
      </c>
      <c r="P15" s="72" t="s">
        <v>10</v>
      </c>
    </row>
    <row r="16" spans="1:16" x14ac:dyDescent="0.3">
      <c r="A16" s="82" t="s">
        <v>363</v>
      </c>
      <c r="B16" s="82" t="s">
        <v>377</v>
      </c>
      <c r="C16" s="82"/>
      <c r="D16" s="82" t="s">
        <v>394</v>
      </c>
      <c r="E16" s="82">
        <v>1</v>
      </c>
      <c r="F16" s="85" t="s">
        <v>430</v>
      </c>
      <c r="G16" s="82" t="s">
        <v>339</v>
      </c>
      <c r="H16" s="72" t="s">
        <v>344</v>
      </c>
      <c r="I16" s="72">
        <v>20</v>
      </c>
      <c r="J16" s="72">
        <v>20</v>
      </c>
      <c r="K16" s="72">
        <v>40</v>
      </c>
      <c r="L16" s="72">
        <v>224.4</v>
      </c>
      <c r="M16" s="72">
        <v>132.6</v>
      </c>
      <c r="N16" s="72">
        <v>0</v>
      </c>
      <c r="O16" s="72">
        <v>132.6</v>
      </c>
      <c r="P16" s="72" t="s">
        <v>10</v>
      </c>
    </row>
    <row r="17" spans="1:16" ht="28.8" hidden="1" x14ac:dyDescent="0.3">
      <c r="A17" s="82" t="s">
        <v>156</v>
      </c>
      <c r="B17" s="82" t="s">
        <v>221</v>
      </c>
      <c r="C17" s="82"/>
      <c r="D17" s="82" t="s">
        <v>395</v>
      </c>
      <c r="E17" s="82">
        <v>39</v>
      </c>
      <c r="F17" s="85" t="s">
        <v>281</v>
      </c>
      <c r="G17" s="82" t="s">
        <v>339</v>
      </c>
      <c r="H17" s="72" t="s">
        <v>344</v>
      </c>
      <c r="I17" s="72">
        <v>780</v>
      </c>
      <c r="J17" s="72">
        <v>20</v>
      </c>
      <c r="K17" s="72">
        <v>800</v>
      </c>
      <c r="L17" s="72">
        <v>797.30000000000007</v>
      </c>
      <c r="M17" s="72">
        <v>816</v>
      </c>
      <c r="N17" s="72">
        <v>0</v>
      </c>
      <c r="O17" s="72">
        <v>797.30000000000007</v>
      </c>
      <c r="P17" s="72" t="s">
        <v>9</v>
      </c>
    </row>
    <row r="18" spans="1:16" hidden="1" x14ac:dyDescent="0.3">
      <c r="A18" s="82" t="s">
        <v>364</v>
      </c>
      <c r="B18" s="82" t="s">
        <v>378</v>
      </c>
      <c r="C18" s="82"/>
      <c r="D18" s="82" t="s">
        <v>395</v>
      </c>
      <c r="E18" s="82">
        <v>2</v>
      </c>
      <c r="F18" s="85" t="s">
        <v>431</v>
      </c>
      <c r="G18" s="82" t="s">
        <v>339</v>
      </c>
      <c r="H18" s="72" t="s">
        <v>344</v>
      </c>
      <c r="I18" s="72">
        <v>40</v>
      </c>
      <c r="J18" s="72">
        <v>20</v>
      </c>
      <c r="K18" s="72">
        <v>60</v>
      </c>
      <c r="L18" s="72">
        <v>101.14999999999999</v>
      </c>
      <c r="M18" s="72">
        <v>102</v>
      </c>
      <c r="N18" s="72">
        <v>67.150000000000006</v>
      </c>
      <c r="O18" s="72">
        <v>101.14999999999999</v>
      </c>
      <c r="P18" s="72" t="s">
        <v>9</v>
      </c>
    </row>
    <row r="19" spans="1:16" x14ac:dyDescent="0.3">
      <c r="A19" s="82" t="s">
        <v>365</v>
      </c>
      <c r="B19" s="82" t="s">
        <v>379</v>
      </c>
      <c r="C19" s="82"/>
      <c r="D19" s="82" t="s">
        <v>395</v>
      </c>
      <c r="E19" s="82">
        <v>1</v>
      </c>
      <c r="F19" s="85" t="s">
        <v>432</v>
      </c>
      <c r="G19" s="82" t="s">
        <v>339</v>
      </c>
      <c r="H19" s="72" t="s">
        <v>344</v>
      </c>
      <c r="I19" s="72">
        <v>20</v>
      </c>
      <c r="J19" s="72">
        <v>20</v>
      </c>
      <c r="K19" s="72">
        <v>40</v>
      </c>
      <c r="L19" s="72">
        <v>336.6</v>
      </c>
      <c r="M19" s="72">
        <v>159.79999999999998</v>
      </c>
      <c r="N19" s="72">
        <v>0</v>
      </c>
      <c r="O19" s="72">
        <v>159.79999999999998</v>
      </c>
      <c r="P19" s="72" t="s">
        <v>10</v>
      </c>
    </row>
    <row r="20" spans="1:16" hidden="1" x14ac:dyDescent="0.3">
      <c r="A20" s="82" t="s">
        <v>157</v>
      </c>
      <c r="B20" s="82" t="s">
        <v>222</v>
      </c>
      <c r="C20" s="82"/>
      <c r="D20" s="82" t="s">
        <v>396</v>
      </c>
      <c r="E20" s="82">
        <v>6</v>
      </c>
      <c r="F20" s="85" t="s">
        <v>282</v>
      </c>
      <c r="G20" s="82" t="s">
        <v>339</v>
      </c>
      <c r="H20" s="72" t="s">
        <v>344</v>
      </c>
      <c r="I20" s="72">
        <v>120</v>
      </c>
      <c r="J20" s="72">
        <v>20</v>
      </c>
      <c r="K20" s="72">
        <v>140</v>
      </c>
      <c r="L20" s="72">
        <v>95.2</v>
      </c>
      <c r="M20" s="72">
        <v>119.00000000000001</v>
      </c>
      <c r="N20" s="72">
        <v>0</v>
      </c>
      <c r="O20" s="72">
        <v>95.2</v>
      </c>
      <c r="P20" s="72" t="s">
        <v>9</v>
      </c>
    </row>
    <row r="21" spans="1:16" hidden="1" x14ac:dyDescent="0.3">
      <c r="A21" s="82" t="s">
        <v>158</v>
      </c>
      <c r="B21" s="82" t="s">
        <v>223</v>
      </c>
      <c r="C21" s="82"/>
      <c r="D21" s="82" t="s">
        <v>397</v>
      </c>
      <c r="E21" s="82">
        <v>4</v>
      </c>
      <c r="F21" s="85" t="s">
        <v>283</v>
      </c>
      <c r="G21" s="82" t="s">
        <v>339</v>
      </c>
      <c r="H21" s="72" t="s">
        <v>344</v>
      </c>
      <c r="I21" s="72">
        <v>80</v>
      </c>
      <c r="J21" s="72">
        <v>20</v>
      </c>
      <c r="K21" s="72">
        <v>100</v>
      </c>
      <c r="L21" s="72">
        <v>118.14999999999999</v>
      </c>
      <c r="M21" s="72">
        <v>93.499999999999986</v>
      </c>
      <c r="N21" s="72">
        <v>47.6</v>
      </c>
      <c r="O21" s="72">
        <v>93.499999999999986</v>
      </c>
      <c r="P21" s="72" t="s">
        <v>10</v>
      </c>
    </row>
    <row r="22" spans="1:16" hidden="1" x14ac:dyDescent="0.3">
      <c r="A22" s="82" t="s">
        <v>159</v>
      </c>
      <c r="B22" s="82" t="s">
        <v>224</v>
      </c>
      <c r="C22" s="82"/>
      <c r="D22" s="82" t="s">
        <v>398</v>
      </c>
      <c r="E22" s="82">
        <v>2</v>
      </c>
      <c r="F22" s="85" t="s">
        <v>433</v>
      </c>
      <c r="G22" s="82" t="s">
        <v>339</v>
      </c>
      <c r="H22" s="72" t="s">
        <v>344</v>
      </c>
      <c r="I22" s="72">
        <v>40</v>
      </c>
      <c r="J22" s="72">
        <v>20</v>
      </c>
      <c r="K22" s="72">
        <v>60</v>
      </c>
      <c r="L22" s="72">
        <v>72.25</v>
      </c>
      <c r="M22" s="72">
        <v>76.499999999999986</v>
      </c>
      <c r="N22" s="72">
        <v>17</v>
      </c>
      <c r="O22" s="72">
        <v>72.25</v>
      </c>
      <c r="P22" s="72" t="s">
        <v>9</v>
      </c>
    </row>
    <row r="23" spans="1:16" hidden="1" x14ac:dyDescent="0.3">
      <c r="A23" s="82" t="s">
        <v>160</v>
      </c>
      <c r="B23" s="82" t="s">
        <v>225</v>
      </c>
      <c r="C23" s="82"/>
      <c r="D23" s="82" t="s">
        <v>399</v>
      </c>
      <c r="E23" s="82">
        <v>8</v>
      </c>
      <c r="F23" s="85" t="s">
        <v>284</v>
      </c>
      <c r="G23" s="82" t="s">
        <v>339</v>
      </c>
      <c r="H23" s="72" t="s">
        <v>344</v>
      </c>
      <c r="I23" s="72">
        <v>160</v>
      </c>
      <c r="J23" s="72">
        <v>20</v>
      </c>
      <c r="K23" s="72">
        <v>180</v>
      </c>
      <c r="L23" s="72">
        <v>256.7</v>
      </c>
      <c r="M23" s="72">
        <v>198.89999999999998</v>
      </c>
      <c r="N23" s="72">
        <v>57.800000000000004</v>
      </c>
      <c r="O23" s="72">
        <v>198.89999999999998</v>
      </c>
      <c r="P23" s="72" t="s">
        <v>10</v>
      </c>
    </row>
    <row r="24" spans="1:16" hidden="1" x14ac:dyDescent="0.3">
      <c r="A24" s="82" t="s">
        <v>161</v>
      </c>
      <c r="B24" s="82" t="s">
        <v>226</v>
      </c>
      <c r="C24" s="82"/>
      <c r="D24" s="82" t="s">
        <v>400</v>
      </c>
      <c r="E24" s="82">
        <v>5</v>
      </c>
      <c r="F24" s="85" t="s">
        <v>285</v>
      </c>
      <c r="G24" s="82" t="s">
        <v>339</v>
      </c>
      <c r="H24" s="72" t="s">
        <v>344</v>
      </c>
      <c r="I24" s="72">
        <v>100</v>
      </c>
      <c r="J24" s="72">
        <v>20</v>
      </c>
      <c r="K24" s="72">
        <v>120</v>
      </c>
      <c r="L24" s="72">
        <v>635.80000000000007</v>
      </c>
      <c r="M24" s="72">
        <v>0</v>
      </c>
      <c r="N24" s="72">
        <v>255.85</v>
      </c>
      <c r="O24" s="72">
        <v>635.80000000000007</v>
      </c>
      <c r="P24" s="72" t="s">
        <v>9</v>
      </c>
    </row>
    <row r="25" spans="1:16" x14ac:dyDescent="0.3">
      <c r="A25" s="82" t="s">
        <v>162</v>
      </c>
      <c r="B25" s="82" t="s">
        <v>227</v>
      </c>
      <c r="C25" s="82"/>
      <c r="D25" s="82" t="s">
        <v>401</v>
      </c>
      <c r="E25" s="82">
        <v>1</v>
      </c>
      <c r="F25" s="85" t="s">
        <v>286</v>
      </c>
      <c r="G25" s="82" t="s">
        <v>339</v>
      </c>
      <c r="H25" s="72" t="s">
        <v>344</v>
      </c>
      <c r="I25" s="72">
        <v>20</v>
      </c>
      <c r="J25" s="72">
        <v>20</v>
      </c>
      <c r="K25" s="72">
        <v>40</v>
      </c>
      <c r="L25" s="72">
        <v>193.79999999999998</v>
      </c>
      <c r="M25" s="72">
        <v>98.600000000000009</v>
      </c>
      <c r="N25" s="72">
        <v>0</v>
      </c>
      <c r="O25" s="72">
        <v>98.600000000000009</v>
      </c>
      <c r="P25" s="72" t="s">
        <v>10</v>
      </c>
    </row>
    <row r="26" spans="1:16" x14ac:dyDescent="0.3">
      <c r="A26" s="82" t="s">
        <v>163</v>
      </c>
      <c r="B26" s="82" t="s">
        <v>132</v>
      </c>
      <c r="C26" s="82"/>
      <c r="D26" s="82" t="s">
        <v>402</v>
      </c>
      <c r="E26" s="82">
        <v>1</v>
      </c>
      <c r="F26" s="85" t="s">
        <v>287</v>
      </c>
      <c r="G26" s="82" t="s">
        <v>339</v>
      </c>
      <c r="H26" s="72" t="s">
        <v>344</v>
      </c>
      <c r="I26" s="72">
        <v>20</v>
      </c>
      <c r="J26" s="72">
        <v>20</v>
      </c>
      <c r="K26" s="72">
        <v>40</v>
      </c>
      <c r="L26" s="72">
        <v>176.8</v>
      </c>
      <c r="M26" s="72">
        <v>102</v>
      </c>
      <c r="N26" s="72">
        <v>0</v>
      </c>
      <c r="O26" s="72">
        <v>102</v>
      </c>
      <c r="P26" s="72" t="s">
        <v>10</v>
      </c>
    </row>
    <row r="27" spans="1:16" hidden="1" x14ac:dyDescent="0.3">
      <c r="A27" s="82" t="s">
        <v>160</v>
      </c>
      <c r="B27" s="82" t="s">
        <v>225</v>
      </c>
      <c r="C27" s="82"/>
      <c r="D27" s="82" t="s">
        <v>399</v>
      </c>
      <c r="E27" s="82">
        <v>8</v>
      </c>
      <c r="F27" s="85" t="s">
        <v>288</v>
      </c>
      <c r="G27" s="82" t="s">
        <v>339</v>
      </c>
      <c r="H27" s="72" t="s">
        <v>344</v>
      </c>
      <c r="I27" s="72">
        <v>160</v>
      </c>
      <c r="J27" s="72">
        <v>20</v>
      </c>
      <c r="K27" s="72">
        <v>180</v>
      </c>
      <c r="L27" s="72">
        <v>256.7</v>
      </c>
      <c r="M27" s="72">
        <v>198.89999999999998</v>
      </c>
      <c r="N27" s="72">
        <v>57.800000000000004</v>
      </c>
      <c r="O27" s="72">
        <v>198.89999999999998</v>
      </c>
      <c r="P27" s="72" t="s">
        <v>10</v>
      </c>
    </row>
    <row r="28" spans="1:16" hidden="1" x14ac:dyDescent="0.3">
      <c r="A28" s="82" t="s">
        <v>164</v>
      </c>
      <c r="B28" s="82" t="s">
        <v>228</v>
      </c>
      <c r="C28" s="82"/>
      <c r="D28" s="82" t="s">
        <v>403</v>
      </c>
      <c r="E28" s="82">
        <v>2</v>
      </c>
      <c r="F28" s="85" t="s">
        <v>290</v>
      </c>
      <c r="G28" s="82" t="s">
        <v>339</v>
      </c>
      <c r="H28" s="72" t="s">
        <v>344</v>
      </c>
      <c r="I28" s="72">
        <v>40</v>
      </c>
      <c r="J28" s="72">
        <v>10</v>
      </c>
      <c r="K28" s="72">
        <v>50</v>
      </c>
      <c r="L28" s="72">
        <v>437.75000000000006</v>
      </c>
      <c r="M28" s="72">
        <v>437.74999999999994</v>
      </c>
      <c r="N28" s="72">
        <v>0</v>
      </c>
      <c r="O28" s="72">
        <v>437.74999999999994</v>
      </c>
      <c r="P28" s="72" t="s">
        <v>9</v>
      </c>
    </row>
    <row r="29" spans="1:16" hidden="1" x14ac:dyDescent="0.3">
      <c r="A29" s="82" t="s">
        <v>165</v>
      </c>
      <c r="B29" s="82" t="s">
        <v>229</v>
      </c>
      <c r="C29" s="82"/>
      <c r="D29" s="82" t="s">
        <v>400</v>
      </c>
      <c r="E29" s="82">
        <v>11</v>
      </c>
      <c r="F29" s="85" t="s">
        <v>291</v>
      </c>
      <c r="G29" s="82" t="s">
        <v>339</v>
      </c>
      <c r="H29" s="72" t="s">
        <v>344</v>
      </c>
      <c r="I29" s="72">
        <v>220</v>
      </c>
      <c r="J29" s="72">
        <v>10</v>
      </c>
      <c r="K29" s="72">
        <v>230</v>
      </c>
      <c r="L29" s="72">
        <v>2541.5</v>
      </c>
      <c r="M29" s="72">
        <v>2013.6499999999999</v>
      </c>
      <c r="N29" s="72">
        <v>464.95</v>
      </c>
      <c r="O29" s="72">
        <v>2013.6499999999999</v>
      </c>
      <c r="P29" s="72" t="s">
        <v>10</v>
      </c>
    </row>
    <row r="30" spans="1:16" hidden="1" x14ac:dyDescent="0.3">
      <c r="A30" s="82" t="s">
        <v>366</v>
      </c>
      <c r="B30" s="82" t="s">
        <v>380</v>
      </c>
      <c r="C30" s="82"/>
      <c r="D30" s="82" t="s">
        <v>404</v>
      </c>
      <c r="E30" s="82">
        <v>8</v>
      </c>
      <c r="F30" s="85" t="s">
        <v>289</v>
      </c>
      <c r="G30" s="82" t="s">
        <v>339</v>
      </c>
      <c r="H30" s="72" t="s">
        <v>344</v>
      </c>
      <c r="I30" s="72">
        <v>160</v>
      </c>
      <c r="J30" s="72">
        <v>10</v>
      </c>
      <c r="K30" s="72">
        <v>170</v>
      </c>
      <c r="L30" s="72">
        <v>1882.7499999999998</v>
      </c>
      <c r="M30" s="72">
        <v>0</v>
      </c>
      <c r="N30" s="72">
        <v>82.45</v>
      </c>
      <c r="O30" s="72">
        <v>1882.7499999999998</v>
      </c>
      <c r="P30" s="72" t="s">
        <v>9</v>
      </c>
    </row>
    <row r="31" spans="1:16" x14ac:dyDescent="0.3">
      <c r="A31" s="82" t="s">
        <v>166</v>
      </c>
      <c r="B31" s="82" t="s">
        <v>230</v>
      </c>
      <c r="C31" s="82"/>
      <c r="D31" s="82" t="s">
        <v>405</v>
      </c>
      <c r="E31" s="82">
        <v>6</v>
      </c>
      <c r="F31" s="85" t="s">
        <v>292</v>
      </c>
      <c r="G31" s="82" t="s">
        <v>339</v>
      </c>
      <c r="H31" s="72" t="s">
        <v>344</v>
      </c>
      <c r="I31" s="72">
        <v>120</v>
      </c>
      <c r="J31" s="72">
        <v>10</v>
      </c>
      <c r="K31" s="72">
        <v>130</v>
      </c>
      <c r="L31" s="72">
        <v>936.69999999999993</v>
      </c>
      <c r="M31" s="72">
        <v>696.15</v>
      </c>
      <c r="N31" s="72">
        <v>0</v>
      </c>
      <c r="O31" s="72">
        <v>696.15</v>
      </c>
      <c r="P31" s="72" t="s">
        <v>10</v>
      </c>
    </row>
    <row r="32" spans="1:16" hidden="1" x14ac:dyDescent="0.3">
      <c r="A32" s="82" t="s">
        <v>167</v>
      </c>
      <c r="B32" s="82" t="s">
        <v>231</v>
      </c>
      <c r="C32" s="82"/>
      <c r="D32" s="82" t="s">
        <v>405</v>
      </c>
      <c r="E32" s="82">
        <v>2</v>
      </c>
      <c r="F32" s="85" t="s">
        <v>293</v>
      </c>
      <c r="G32" s="82" t="s">
        <v>339</v>
      </c>
      <c r="H32" s="72" t="s">
        <v>344</v>
      </c>
      <c r="I32" s="72">
        <v>40</v>
      </c>
      <c r="J32" s="72">
        <v>10</v>
      </c>
      <c r="K32" s="72">
        <v>50</v>
      </c>
      <c r="L32" s="72">
        <v>612.85</v>
      </c>
      <c r="M32" s="72">
        <v>616.24999999999989</v>
      </c>
      <c r="N32" s="72">
        <v>0</v>
      </c>
      <c r="O32" s="72">
        <v>612.85</v>
      </c>
      <c r="P32" s="72" t="s">
        <v>9</v>
      </c>
    </row>
    <row r="33" spans="1:16" hidden="1" x14ac:dyDescent="0.3">
      <c r="A33" s="82" t="s">
        <v>168</v>
      </c>
      <c r="B33" s="82" t="s">
        <v>232</v>
      </c>
      <c r="C33" s="82"/>
      <c r="D33" s="82" t="s">
        <v>406</v>
      </c>
      <c r="E33" s="82">
        <v>3</v>
      </c>
      <c r="F33" s="85" t="s">
        <v>294</v>
      </c>
      <c r="G33" s="82" t="s">
        <v>339</v>
      </c>
      <c r="H33" s="72" t="s">
        <v>344</v>
      </c>
      <c r="I33" s="72">
        <v>60</v>
      </c>
      <c r="J33" s="72">
        <v>5</v>
      </c>
      <c r="K33" s="72">
        <v>65</v>
      </c>
      <c r="L33" s="72">
        <v>916.3</v>
      </c>
      <c r="M33" s="72">
        <v>917.15000000000009</v>
      </c>
      <c r="N33" s="72">
        <v>383.34999999999997</v>
      </c>
      <c r="O33" s="72">
        <v>916.3</v>
      </c>
      <c r="P33" s="72" t="s">
        <v>9</v>
      </c>
    </row>
    <row r="34" spans="1:16" x14ac:dyDescent="0.3">
      <c r="A34" s="82" t="s">
        <v>169</v>
      </c>
      <c r="B34" s="82" t="s">
        <v>233</v>
      </c>
      <c r="C34" s="86" t="s">
        <v>452</v>
      </c>
      <c r="D34" s="82" t="s">
        <v>407</v>
      </c>
      <c r="E34" s="82">
        <v>1</v>
      </c>
      <c r="F34" s="85" t="s">
        <v>295</v>
      </c>
      <c r="G34" s="82" t="s">
        <v>339</v>
      </c>
      <c r="H34" s="72" t="s">
        <v>344</v>
      </c>
      <c r="I34" s="72">
        <v>20</v>
      </c>
      <c r="J34" s="72">
        <v>5</v>
      </c>
      <c r="K34" s="72">
        <v>25</v>
      </c>
      <c r="L34" s="72">
        <v>2752.3</v>
      </c>
      <c r="M34" s="72">
        <v>2528.75</v>
      </c>
      <c r="N34" s="72">
        <v>0</v>
      </c>
      <c r="O34" s="72">
        <v>2528.75</v>
      </c>
      <c r="P34" s="72" t="s">
        <v>10</v>
      </c>
    </row>
    <row r="35" spans="1:16" x14ac:dyDescent="0.3">
      <c r="A35" s="82" t="s">
        <v>170</v>
      </c>
      <c r="B35" s="82" t="s">
        <v>234</v>
      </c>
      <c r="C35" s="82"/>
      <c r="D35" s="82" t="s">
        <v>400</v>
      </c>
      <c r="E35" s="82">
        <v>2</v>
      </c>
      <c r="F35" s="85" t="s">
        <v>296</v>
      </c>
      <c r="G35" s="82" t="s">
        <v>339</v>
      </c>
      <c r="H35" s="72" t="s">
        <v>344</v>
      </c>
      <c r="I35" s="72">
        <v>40</v>
      </c>
      <c r="J35" s="72">
        <v>5</v>
      </c>
      <c r="K35" s="72">
        <v>45</v>
      </c>
      <c r="L35" s="72">
        <v>1109.25</v>
      </c>
      <c r="M35" s="72">
        <v>818.55</v>
      </c>
      <c r="N35" s="72">
        <v>0</v>
      </c>
      <c r="O35" s="72">
        <v>818.55</v>
      </c>
      <c r="P35" s="72" t="s">
        <v>10</v>
      </c>
    </row>
    <row r="36" spans="1:16" hidden="1" x14ac:dyDescent="0.3">
      <c r="A36" s="82" t="s">
        <v>171</v>
      </c>
      <c r="B36" s="82" t="s">
        <v>235</v>
      </c>
      <c r="C36" s="82"/>
      <c r="D36" s="82" t="s">
        <v>406</v>
      </c>
      <c r="E36" s="82">
        <v>10</v>
      </c>
      <c r="F36" s="85" t="s">
        <v>297</v>
      </c>
      <c r="G36" s="82" t="s">
        <v>339</v>
      </c>
      <c r="H36" s="72" t="s">
        <v>344</v>
      </c>
      <c r="I36" s="72">
        <v>200</v>
      </c>
      <c r="J36" s="72">
        <v>5</v>
      </c>
      <c r="K36" s="72">
        <v>205</v>
      </c>
      <c r="L36" s="72">
        <v>8722.7000000000007</v>
      </c>
      <c r="M36" s="72">
        <v>8555.6749999999993</v>
      </c>
      <c r="N36" s="72">
        <v>2242.2999999999997</v>
      </c>
      <c r="O36" s="72">
        <v>8555.6749999999993</v>
      </c>
      <c r="P36" s="72" t="s">
        <v>10</v>
      </c>
    </row>
    <row r="37" spans="1:16" hidden="1" x14ac:dyDescent="0.3">
      <c r="A37" s="82" t="s">
        <v>131</v>
      </c>
      <c r="B37" s="82" t="s">
        <v>140</v>
      </c>
      <c r="C37" s="82"/>
      <c r="D37" s="82" t="s">
        <v>140</v>
      </c>
      <c r="E37" s="82">
        <v>1</v>
      </c>
      <c r="F37" s="85" t="s">
        <v>298</v>
      </c>
      <c r="G37" s="82" t="s">
        <v>339</v>
      </c>
      <c r="H37" s="72" t="s">
        <v>445</v>
      </c>
      <c r="I37" s="72">
        <v>20</v>
      </c>
      <c r="J37" s="72">
        <v>1</v>
      </c>
      <c r="K37" s="72">
        <v>21</v>
      </c>
      <c r="L37" s="72">
        <v>6054.55</v>
      </c>
      <c r="M37" s="72">
        <v>6068.9999999999991</v>
      </c>
      <c r="N37" s="72">
        <v>241.39999999999998</v>
      </c>
      <c r="O37" s="72">
        <v>6054.55</v>
      </c>
      <c r="P37" s="72" t="s">
        <v>9</v>
      </c>
    </row>
    <row r="38" spans="1:16" hidden="1" x14ac:dyDescent="0.3">
      <c r="A38" s="82" t="s">
        <v>172</v>
      </c>
      <c r="B38" s="82" t="s">
        <v>236</v>
      </c>
      <c r="C38" s="82"/>
      <c r="D38" s="82" t="s">
        <v>408</v>
      </c>
      <c r="E38" s="82">
        <v>4</v>
      </c>
      <c r="F38" s="85" t="s">
        <v>299</v>
      </c>
      <c r="G38" s="82" t="s">
        <v>339</v>
      </c>
      <c r="H38" s="72" t="s">
        <v>345</v>
      </c>
      <c r="I38" s="72">
        <v>80</v>
      </c>
      <c r="J38" s="72">
        <v>5</v>
      </c>
      <c r="K38" s="72">
        <v>85</v>
      </c>
      <c r="L38" s="72">
        <v>3866.65</v>
      </c>
      <c r="M38" s="72">
        <v>5642.7250000000004</v>
      </c>
      <c r="N38" s="72">
        <v>0</v>
      </c>
      <c r="O38" s="72">
        <v>3866.65</v>
      </c>
      <c r="P38" s="72" t="s">
        <v>9</v>
      </c>
    </row>
    <row r="39" spans="1:16" hidden="1" x14ac:dyDescent="0.3">
      <c r="A39" s="82" t="s">
        <v>173</v>
      </c>
      <c r="B39" s="82" t="s">
        <v>237</v>
      </c>
      <c r="C39" s="82"/>
      <c r="D39" s="82" t="s">
        <v>237</v>
      </c>
      <c r="E39" s="82">
        <v>1</v>
      </c>
      <c r="F39" s="85" t="s">
        <v>300</v>
      </c>
      <c r="G39" s="82" t="s">
        <v>339</v>
      </c>
      <c r="H39" s="72" t="s">
        <v>346</v>
      </c>
      <c r="I39" s="72">
        <v>20</v>
      </c>
      <c r="J39" s="72">
        <v>3</v>
      </c>
      <c r="K39" s="72">
        <v>23</v>
      </c>
      <c r="L39" s="72">
        <v>0</v>
      </c>
      <c r="M39" s="72">
        <v>608.005</v>
      </c>
      <c r="N39" s="72">
        <v>95.2</v>
      </c>
      <c r="O39" s="72">
        <v>608.005</v>
      </c>
      <c r="P39" s="72" t="s">
        <v>10</v>
      </c>
    </row>
    <row r="40" spans="1:16" hidden="1" x14ac:dyDescent="0.3">
      <c r="A40" s="82" t="s">
        <v>367</v>
      </c>
      <c r="B40" s="82" t="s">
        <v>381</v>
      </c>
      <c r="C40" s="82"/>
      <c r="D40" s="82" t="s">
        <v>381</v>
      </c>
      <c r="E40" s="82">
        <v>1</v>
      </c>
      <c r="F40" s="85" t="s">
        <v>434</v>
      </c>
      <c r="G40" s="82" t="s">
        <v>339</v>
      </c>
      <c r="H40" s="72" t="s">
        <v>346</v>
      </c>
      <c r="I40" s="72">
        <v>20</v>
      </c>
      <c r="J40" s="72">
        <v>3</v>
      </c>
      <c r="K40" s="72">
        <v>23</v>
      </c>
      <c r="L40" s="72">
        <v>854.25000000000011</v>
      </c>
      <c r="M40" s="72">
        <v>852.38</v>
      </c>
      <c r="N40" s="72">
        <v>232.05</v>
      </c>
      <c r="O40" s="72">
        <v>852.38</v>
      </c>
      <c r="P40" s="72" t="s">
        <v>10</v>
      </c>
    </row>
    <row r="41" spans="1:16" hidden="1" x14ac:dyDescent="0.3">
      <c r="A41" s="82" t="s">
        <v>174</v>
      </c>
      <c r="B41" s="82" t="s">
        <v>238</v>
      </c>
      <c r="C41" s="82"/>
      <c r="D41" s="82" t="s">
        <v>238</v>
      </c>
      <c r="E41" s="82">
        <v>6</v>
      </c>
      <c r="F41" s="85" t="s">
        <v>301</v>
      </c>
      <c r="G41" s="82" t="s">
        <v>339</v>
      </c>
      <c r="H41" s="72" t="s">
        <v>446</v>
      </c>
      <c r="I41" s="72">
        <v>120</v>
      </c>
      <c r="J41" s="72">
        <v>2</v>
      </c>
      <c r="K41" s="72">
        <v>122</v>
      </c>
      <c r="L41" s="72">
        <v>2685.15</v>
      </c>
      <c r="M41" s="72">
        <v>2685.8300000000004</v>
      </c>
      <c r="N41" s="72">
        <v>245.65</v>
      </c>
      <c r="O41" s="72">
        <v>2685.8300000000004</v>
      </c>
      <c r="P41" s="72" t="s">
        <v>9</v>
      </c>
    </row>
    <row r="42" spans="1:16" hidden="1" x14ac:dyDescent="0.3">
      <c r="A42" s="82" t="s">
        <v>175</v>
      </c>
      <c r="B42" s="82" t="s">
        <v>239</v>
      </c>
      <c r="C42" s="82"/>
      <c r="D42" s="82">
        <v>120</v>
      </c>
      <c r="E42" s="82">
        <v>2</v>
      </c>
      <c r="F42" s="85" t="s">
        <v>302</v>
      </c>
      <c r="G42" s="82" t="s">
        <v>339</v>
      </c>
      <c r="H42" s="72" t="s">
        <v>447</v>
      </c>
      <c r="I42" s="72">
        <v>40</v>
      </c>
      <c r="J42" s="72">
        <v>3</v>
      </c>
      <c r="K42" s="72">
        <v>43</v>
      </c>
      <c r="L42" s="72">
        <v>497.24999999999994</v>
      </c>
      <c r="M42" s="72">
        <v>431.28999999999996</v>
      </c>
      <c r="N42" s="72">
        <v>105.4</v>
      </c>
      <c r="O42" s="72">
        <v>431.28999999999996</v>
      </c>
      <c r="P42" s="72" t="s">
        <v>10</v>
      </c>
    </row>
    <row r="43" spans="1:16" hidden="1" x14ac:dyDescent="0.3">
      <c r="A43" s="82" t="s">
        <v>176</v>
      </c>
      <c r="B43" s="82" t="s">
        <v>240</v>
      </c>
      <c r="C43" s="82"/>
      <c r="D43" s="82">
        <v>21</v>
      </c>
      <c r="E43" s="82">
        <v>4</v>
      </c>
      <c r="F43" s="85" t="s">
        <v>303</v>
      </c>
      <c r="G43" s="82" t="s">
        <v>339</v>
      </c>
      <c r="H43" s="72" t="s">
        <v>447</v>
      </c>
      <c r="I43" s="72">
        <v>80</v>
      </c>
      <c r="J43" s="72">
        <v>3</v>
      </c>
      <c r="K43" s="72">
        <v>83</v>
      </c>
      <c r="L43" s="72">
        <v>413.1</v>
      </c>
      <c r="M43" s="72">
        <v>416.24499999999995</v>
      </c>
      <c r="N43" s="72">
        <v>0</v>
      </c>
      <c r="O43" s="72">
        <v>413.1</v>
      </c>
      <c r="P43" s="72" t="s">
        <v>9</v>
      </c>
    </row>
    <row r="44" spans="1:16" x14ac:dyDescent="0.3">
      <c r="A44" s="82" t="s">
        <v>368</v>
      </c>
      <c r="B44" s="82" t="s">
        <v>382</v>
      </c>
      <c r="C44" s="82"/>
      <c r="D44" s="82" t="s">
        <v>382</v>
      </c>
      <c r="E44" s="82">
        <v>1</v>
      </c>
      <c r="F44" s="85" t="s">
        <v>435</v>
      </c>
      <c r="G44" s="82" t="s">
        <v>339</v>
      </c>
      <c r="H44" s="72" t="s">
        <v>342</v>
      </c>
      <c r="I44" s="72">
        <v>20</v>
      </c>
      <c r="J44" s="72">
        <v>1</v>
      </c>
      <c r="K44" s="72">
        <v>21</v>
      </c>
      <c r="L44" s="72">
        <v>1176.4000000000001</v>
      </c>
      <c r="M44" s="72">
        <v>876.43499999999995</v>
      </c>
      <c r="N44" s="72">
        <v>0</v>
      </c>
      <c r="O44" s="72">
        <v>876.43499999999995</v>
      </c>
      <c r="P44" s="72" t="s">
        <v>10</v>
      </c>
    </row>
    <row r="45" spans="1:16" x14ac:dyDescent="0.3">
      <c r="A45" s="82" t="s">
        <v>177</v>
      </c>
      <c r="B45" s="82" t="s">
        <v>241</v>
      </c>
      <c r="C45" s="82"/>
      <c r="D45" s="82" t="s">
        <v>241</v>
      </c>
      <c r="E45" s="82">
        <v>4</v>
      </c>
      <c r="F45" s="85" t="s">
        <v>304</v>
      </c>
      <c r="G45" s="82" t="s">
        <v>339</v>
      </c>
      <c r="H45" s="72" t="s">
        <v>342</v>
      </c>
      <c r="I45" s="72">
        <v>80</v>
      </c>
      <c r="J45" s="72">
        <v>1</v>
      </c>
      <c r="K45" s="72">
        <v>81</v>
      </c>
      <c r="L45" s="72">
        <v>2567.85</v>
      </c>
      <c r="M45" s="72">
        <v>2395.98</v>
      </c>
      <c r="N45" s="72">
        <v>0</v>
      </c>
      <c r="O45" s="72">
        <v>2395.98</v>
      </c>
      <c r="P45" s="72" t="s">
        <v>10</v>
      </c>
    </row>
    <row r="46" spans="1:16" x14ac:dyDescent="0.3">
      <c r="A46" s="82" t="s">
        <v>178</v>
      </c>
      <c r="B46" s="82" t="s">
        <v>242</v>
      </c>
      <c r="C46" s="82"/>
      <c r="D46" s="82" t="s">
        <v>242</v>
      </c>
      <c r="E46" s="82">
        <v>14</v>
      </c>
      <c r="F46" s="85" t="s">
        <v>305</v>
      </c>
      <c r="G46" s="82" t="s">
        <v>339</v>
      </c>
      <c r="H46" s="72" t="s">
        <v>342</v>
      </c>
      <c r="I46" s="72">
        <v>280</v>
      </c>
      <c r="J46" s="72">
        <v>1</v>
      </c>
      <c r="K46" s="72">
        <v>281</v>
      </c>
      <c r="L46" s="72">
        <v>7984.9</v>
      </c>
      <c r="M46" s="72">
        <v>6926.65</v>
      </c>
      <c r="N46" s="72">
        <v>0</v>
      </c>
      <c r="O46" s="72">
        <v>6926.65</v>
      </c>
      <c r="P46" s="72" t="s">
        <v>10</v>
      </c>
    </row>
    <row r="47" spans="1:16" x14ac:dyDescent="0.3">
      <c r="A47" s="82" t="s">
        <v>130</v>
      </c>
      <c r="B47" s="82" t="s">
        <v>243</v>
      </c>
      <c r="C47" s="82"/>
      <c r="D47" s="82" t="s">
        <v>243</v>
      </c>
      <c r="E47" s="82">
        <v>1</v>
      </c>
      <c r="F47" s="85" t="s">
        <v>436</v>
      </c>
      <c r="G47" s="82" t="s">
        <v>339</v>
      </c>
      <c r="H47" s="72" t="s">
        <v>342</v>
      </c>
      <c r="I47" s="72">
        <v>20</v>
      </c>
      <c r="J47" s="72">
        <v>1</v>
      </c>
      <c r="K47" s="72">
        <v>21</v>
      </c>
      <c r="L47" s="72">
        <v>1174.7</v>
      </c>
      <c r="M47" s="72">
        <v>746.13</v>
      </c>
      <c r="N47" s="72">
        <v>0</v>
      </c>
      <c r="O47" s="72">
        <v>746.13</v>
      </c>
      <c r="P47" s="72" t="s">
        <v>10</v>
      </c>
    </row>
    <row r="48" spans="1:16" hidden="1" x14ac:dyDescent="0.3">
      <c r="A48" s="82" t="s">
        <v>179</v>
      </c>
      <c r="B48" s="82" t="s">
        <v>244</v>
      </c>
      <c r="C48" s="82"/>
      <c r="D48" s="82" t="s">
        <v>409</v>
      </c>
      <c r="E48" s="82">
        <v>1</v>
      </c>
      <c r="F48" s="85" t="s">
        <v>306</v>
      </c>
      <c r="G48" s="82" t="s">
        <v>339</v>
      </c>
      <c r="H48" s="72" t="s">
        <v>342</v>
      </c>
      <c r="I48" s="72">
        <v>20</v>
      </c>
      <c r="J48" s="72">
        <v>0</v>
      </c>
      <c r="K48" s="72">
        <v>20</v>
      </c>
      <c r="L48" s="72">
        <v>1166.2</v>
      </c>
      <c r="M48" s="72">
        <v>1326.0000000000002</v>
      </c>
      <c r="N48" s="72">
        <v>0</v>
      </c>
      <c r="O48" s="72">
        <v>1166.2</v>
      </c>
      <c r="P48" s="72" t="s">
        <v>9</v>
      </c>
    </row>
    <row r="49" spans="1:16" hidden="1" x14ac:dyDescent="0.3">
      <c r="A49" s="82" t="s">
        <v>180</v>
      </c>
      <c r="B49" s="87" t="s">
        <v>245</v>
      </c>
      <c r="C49" s="82"/>
      <c r="D49" s="82" t="s">
        <v>410</v>
      </c>
      <c r="E49" s="82">
        <v>2</v>
      </c>
      <c r="F49" s="85" t="s">
        <v>307</v>
      </c>
      <c r="G49" s="82" t="s">
        <v>339</v>
      </c>
      <c r="H49" s="72" t="s">
        <v>448</v>
      </c>
      <c r="I49" s="72">
        <v>40</v>
      </c>
      <c r="J49" s="72">
        <v>1</v>
      </c>
      <c r="K49" s="72">
        <v>41</v>
      </c>
      <c r="L49" s="72">
        <v>0</v>
      </c>
      <c r="M49" s="72">
        <v>0</v>
      </c>
      <c r="N49" s="72">
        <v>0</v>
      </c>
      <c r="O49" s="72">
        <v>0</v>
      </c>
      <c r="P49" s="72"/>
    </row>
    <row r="50" spans="1:16" x14ac:dyDescent="0.3">
      <c r="A50" s="82" t="s">
        <v>369</v>
      </c>
      <c r="B50" s="82" t="s">
        <v>383</v>
      </c>
      <c r="C50" s="82"/>
      <c r="D50" s="82" t="s">
        <v>411</v>
      </c>
      <c r="E50" s="82">
        <v>7</v>
      </c>
      <c r="F50" s="85" t="s">
        <v>308</v>
      </c>
      <c r="G50" s="82" t="s">
        <v>339</v>
      </c>
      <c r="H50" s="72" t="s">
        <v>346</v>
      </c>
      <c r="I50" s="72">
        <v>140</v>
      </c>
      <c r="J50" s="72">
        <v>5</v>
      </c>
      <c r="K50" s="72">
        <v>145</v>
      </c>
      <c r="L50" s="72">
        <v>1350.65</v>
      </c>
      <c r="M50" s="72">
        <v>1133.9000000000001</v>
      </c>
      <c r="N50" s="72">
        <v>0</v>
      </c>
      <c r="O50" s="72">
        <v>1133.9000000000001</v>
      </c>
      <c r="P50" s="72" t="s">
        <v>10</v>
      </c>
    </row>
    <row r="51" spans="1:16" x14ac:dyDescent="0.3">
      <c r="A51" s="82" t="s">
        <v>181</v>
      </c>
      <c r="B51" s="82" t="s">
        <v>246</v>
      </c>
      <c r="C51" s="82"/>
      <c r="D51" s="82" t="s">
        <v>246</v>
      </c>
      <c r="E51" s="82">
        <v>1</v>
      </c>
      <c r="F51" s="85" t="s">
        <v>309</v>
      </c>
      <c r="G51" s="82" t="s">
        <v>339</v>
      </c>
      <c r="H51" s="72" t="s">
        <v>343</v>
      </c>
      <c r="I51" s="72">
        <v>20</v>
      </c>
      <c r="J51" s="72">
        <v>0</v>
      </c>
      <c r="K51" s="72">
        <v>20</v>
      </c>
      <c r="L51" s="72">
        <v>9030.4</v>
      </c>
      <c r="M51" s="72">
        <v>9026.9999999999982</v>
      </c>
      <c r="N51" s="72">
        <v>0</v>
      </c>
      <c r="O51" s="72">
        <v>9026.9999999999982</v>
      </c>
      <c r="P51" s="72" t="s">
        <v>10</v>
      </c>
    </row>
    <row r="52" spans="1:16" x14ac:dyDescent="0.3">
      <c r="A52" s="82" t="s">
        <v>182</v>
      </c>
      <c r="B52" s="82" t="s">
        <v>247</v>
      </c>
      <c r="C52" s="82"/>
      <c r="D52" s="82" t="s">
        <v>247</v>
      </c>
      <c r="E52" s="82">
        <v>2</v>
      </c>
      <c r="F52" s="85" t="s">
        <v>310</v>
      </c>
      <c r="G52" s="82" t="s">
        <v>339</v>
      </c>
      <c r="H52" s="72" t="s">
        <v>343</v>
      </c>
      <c r="I52" s="72">
        <v>40</v>
      </c>
      <c r="J52" s="72">
        <v>0</v>
      </c>
      <c r="K52" s="72">
        <v>40</v>
      </c>
      <c r="L52" s="72">
        <v>36471.799999999996</v>
      </c>
      <c r="M52" s="72">
        <v>34782.000000000007</v>
      </c>
      <c r="N52" s="72">
        <v>0</v>
      </c>
      <c r="O52" s="72">
        <v>34782.000000000007</v>
      </c>
      <c r="P52" s="72" t="s">
        <v>10</v>
      </c>
    </row>
    <row r="53" spans="1:16" x14ac:dyDescent="0.3">
      <c r="A53" s="82" t="s">
        <v>183</v>
      </c>
      <c r="B53" s="82" t="s">
        <v>141</v>
      </c>
      <c r="C53" s="82"/>
      <c r="D53" s="82" t="s">
        <v>141</v>
      </c>
      <c r="E53" s="82">
        <v>1</v>
      </c>
      <c r="F53" s="85" t="s">
        <v>311</v>
      </c>
      <c r="G53" s="82" t="s">
        <v>339</v>
      </c>
      <c r="H53" s="72" t="s">
        <v>343</v>
      </c>
      <c r="I53" s="72">
        <v>20</v>
      </c>
      <c r="J53" s="72">
        <v>0</v>
      </c>
      <c r="K53" s="72">
        <v>20</v>
      </c>
      <c r="L53" s="72">
        <v>17387.599999999999</v>
      </c>
      <c r="M53" s="72">
        <v>16949</v>
      </c>
      <c r="N53" s="72">
        <v>0</v>
      </c>
      <c r="O53" s="72">
        <v>16949</v>
      </c>
      <c r="P53" s="72" t="s">
        <v>10</v>
      </c>
    </row>
    <row r="54" spans="1:16" x14ac:dyDescent="0.3">
      <c r="A54" s="82" t="s">
        <v>184</v>
      </c>
      <c r="B54" s="82" t="s">
        <v>248</v>
      </c>
      <c r="C54" s="82"/>
      <c r="D54" s="82" t="s">
        <v>248</v>
      </c>
      <c r="E54" s="82">
        <v>2</v>
      </c>
      <c r="F54" s="85" t="s">
        <v>312</v>
      </c>
      <c r="G54" s="82" t="s">
        <v>339</v>
      </c>
      <c r="H54" s="72" t="s">
        <v>343</v>
      </c>
      <c r="I54" s="75">
        <v>40</v>
      </c>
      <c r="J54" s="75">
        <v>0</v>
      </c>
      <c r="K54" s="75">
        <v>40</v>
      </c>
      <c r="L54" s="72">
        <v>43608.399999999994</v>
      </c>
      <c r="M54" s="72">
        <v>41786</v>
      </c>
      <c r="N54" s="72">
        <v>0</v>
      </c>
      <c r="O54" s="72">
        <v>41786</v>
      </c>
      <c r="P54" s="72" t="s">
        <v>10</v>
      </c>
    </row>
    <row r="55" spans="1:16" x14ac:dyDescent="0.3">
      <c r="A55" s="82" t="s">
        <v>185</v>
      </c>
      <c r="B55" s="82" t="s">
        <v>249</v>
      </c>
      <c r="C55" s="82"/>
      <c r="D55" s="82" t="s">
        <v>249</v>
      </c>
      <c r="E55" s="82">
        <v>3</v>
      </c>
      <c r="F55" s="85" t="s">
        <v>313</v>
      </c>
      <c r="G55" s="82" t="s">
        <v>339</v>
      </c>
      <c r="H55" s="72" t="s">
        <v>343</v>
      </c>
      <c r="I55" s="75">
        <v>60</v>
      </c>
      <c r="J55" s="75">
        <v>0</v>
      </c>
      <c r="K55" s="75">
        <v>60</v>
      </c>
      <c r="L55" s="72">
        <v>61844.3</v>
      </c>
      <c r="M55" s="72">
        <v>61812</v>
      </c>
      <c r="N55" s="72">
        <v>0</v>
      </c>
      <c r="O55" s="72">
        <v>61812</v>
      </c>
      <c r="P55" s="72" t="s">
        <v>10</v>
      </c>
    </row>
    <row r="56" spans="1:16" x14ac:dyDescent="0.3">
      <c r="A56" s="82" t="s">
        <v>186</v>
      </c>
      <c r="B56" s="82" t="s">
        <v>250</v>
      </c>
      <c r="C56" s="88" t="s">
        <v>453</v>
      </c>
      <c r="D56" s="82" t="s">
        <v>412</v>
      </c>
      <c r="E56" s="82">
        <v>1</v>
      </c>
      <c r="F56" s="85" t="s">
        <v>143</v>
      </c>
      <c r="G56" s="82" t="s">
        <v>339</v>
      </c>
      <c r="H56" s="72" t="s">
        <v>343</v>
      </c>
      <c r="I56" s="75">
        <v>20</v>
      </c>
      <c r="J56" s="75">
        <v>0</v>
      </c>
      <c r="K56" s="75">
        <v>20</v>
      </c>
      <c r="L56" s="72">
        <v>369326.7</v>
      </c>
      <c r="M56" s="72">
        <v>369325</v>
      </c>
      <c r="N56" s="72">
        <v>0</v>
      </c>
      <c r="O56" s="72">
        <v>369325</v>
      </c>
      <c r="P56" s="72" t="s">
        <v>10</v>
      </c>
    </row>
    <row r="57" spans="1:16" hidden="1" x14ac:dyDescent="0.3">
      <c r="A57" s="82" t="s">
        <v>187</v>
      </c>
      <c r="B57" s="82" t="s">
        <v>251</v>
      </c>
      <c r="C57" s="82"/>
      <c r="D57" s="82" t="s">
        <v>251</v>
      </c>
      <c r="E57" s="82">
        <v>1</v>
      </c>
      <c r="F57" s="85" t="s">
        <v>314</v>
      </c>
      <c r="G57" s="82" t="s">
        <v>339</v>
      </c>
      <c r="H57" s="72" t="s">
        <v>348</v>
      </c>
      <c r="I57" s="75">
        <v>20</v>
      </c>
      <c r="J57" s="75">
        <v>0</v>
      </c>
      <c r="K57" s="75">
        <v>20</v>
      </c>
      <c r="L57" s="72">
        <v>6470.2000000000007</v>
      </c>
      <c r="M57" s="72">
        <v>6477</v>
      </c>
      <c r="N57" s="72">
        <v>0</v>
      </c>
      <c r="O57" s="72">
        <v>6470.2000000000007</v>
      </c>
      <c r="P57" s="72" t="s">
        <v>9</v>
      </c>
    </row>
    <row r="58" spans="1:16" hidden="1" x14ac:dyDescent="0.3">
      <c r="A58" s="82" t="s">
        <v>188</v>
      </c>
      <c r="B58" s="82" t="s">
        <v>252</v>
      </c>
      <c r="C58" s="82"/>
      <c r="D58" s="82" t="s">
        <v>252</v>
      </c>
      <c r="E58" s="82">
        <v>1</v>
      </c>
      <c r="F58" s="85" t="s">
        <v>315</v>
      </c>
      <c r="G58" s="82" t="s">
        <v>339</v>
      </c>
      <c r="H58" s="72" t="s">
        <v>348</v>
      </c>
      <c r="I58" s="75">
        <v>20</v>
      </c>
      <c r="J58" s="75">
        <v>0</v>
      </c>
      <c r="K58" s="75">
        <v>20</v>
      </c>
      <c r="L58" s="72">
        <v>3422.1</v>
      </c>
      <c r="M58" s="72">
        <v>0</v>
      </c>
      <c r="N58" s="72">
        <v>0</v>
      </c>
      <c r="O58" s="72">
        <v>3422.1</v>
      </c>
      <c r="P58" s="72" t="s">
        <v>9</v>
      </c>
    </row>
    <row r="59" spans="1:16" x14ac:dyDescent="0.3">
      <c r="A59" s="82" t="s">
        <v>189</v>
      </c>
      <c r="B59" s="82" t="s">
        <v>253</v>
      </c>
      <c r="C59" s="82"/>
      <c r="D59" s="82" t="s">
        <v>413</v>
      </c>
      <c r="E59" s="82">
        <v>1</v>
      </c>
      <c r="F59" s="85" t="s">
        <v>316</v>
      </c>
      <c r="G59" s="82" t="s">
        <v>339</v>
      </c>
      <c r="H59" s="72" t="s">
        <v>342</v>
      </c>
      <c r="I59" s="75">
        <v>20</v>
      </c>
      <c r="J59" s="75">
        <v>1</v>
      </c>
      <c r="K59" s="75">
        <v>21</v>
      </c>
      <c r="L59" s="72">
        <v>1053.1500000000001</v>
      </c>
      <c r="M59" s="72">
        <v>926.41500000000008</v>
      </c>
      <c r="N59" s="72">
        <v>0</v>
      </c>
      <c r="O59" s="72">
        <v>926.41500000000008</v>
      </c>
      <c r="P59" s="72" t="s">
        <v>10</v>
      </c>
    </row>
    <row r="60" spans="1:16" ht="43.2" hidden="1" x14ac:dyDescent="0.3">
      <c r="A60" s="82" t="s">
        <v>190</v>
      </c>
      <c r="B60" s="82" t="s">
        <v>254</v>
      </c>
      <c r="C60" s="82"/>
      <c r="D60" s="82">
        <v>0</v>
      </c>
      <c r="E60" s="82">
        <v>110</v>
      </c>
      <c r="F60" s="85" t="s">
        <v>437</v>
      </c>
      <c r="G60" s="82" t="s">
        <v>339</v>
      </c>
      <c r="H60" s="72" t="s">
        <v>345</v>
      </c>
      <c r="I60" s="75">
        <v>2200</v>
      </c>
      <c r="J60" s="75">
        <v>20</v>
      </c>
      <c r="K60" s="75">
        <v>2220</v>
      </c>
      <c r="L60" s="72">
        <v>1455.2</v>
      </c>
      <c r="M60" s="72">
        <v>0</v>
      </c>
      <c r="N60" s="72">
        <v>0</v>
      </c>
      <c r="O60" s="72">
        <v>1455.2</v>
      </c>
      <c r="P60" s="72" t="s">
        <v>9</v>
      </c>
    </row>
    <row r="61" spans="1:16" hidden="1" x14ac:dyDescent="0.3">
      <c r="A61" s="82" t="s">
        <v>190</v>
      </c>
      <c r="B61" s="82" t="s">
        <v>254</v>
      </c>
      <c r="C61" s="82"/>
      <c r="D61" s="82">
        <v>0</v>
      </c>
      <c r="E61" s="82">
        <v>18</v>
      </c>
      <c r="F61" s="85" t="s">
        <v>317</v>
      </c>
      <c r="G61" s="82" t="s">
        <v>340</v>
      </c>
      <c r="H61" s="72" t="s">
        <v>345</v>
      </c>
      <c r="I61" s="75">
        <v>360</v>
      </c>
      <c r="J61" s="75">
        <v>20</v>
      </c>
      <c r="K61" s="75">
        <v>380</v>
      </c>
      <c r="L61" s="72">
        <v>422.45</v>
      </c>
      <c r="M61" s="72">
        <v>0</v>
      </c>
      <c r="N61" s="72">
        <v>0</v>
      </c>
      <c r="O61" s="72">
        <v>0</v>
      </c>
      <c r="P61" s="72" t="s">
        <v>340</v>
      </c>
    </row>
    <row r="62" spans="1:16" hidden="1" x14ac:dyDescent="0.3">
      <c r="A62" s="82" t="s">
        <v>191</v>
      </c>
      <c r="B62" s="82" t="s">
        <v>139</v>
      </c>
      <c r="C62" s="82"/>
      <c r="D62" s="82" t="s">
        <v>414</v>
      </c>
      <c r="E62" s="82">
        <v>5</v>
      </c>
      <c r="F62" s="85" t="s">
        <v>318</v>
      </c>
      <c r="G62" s="82" t="s">
        <v>339</v>
      </c>
      <c r="H62" s="72" t="s">
        <v>345</v>
      </c>
      <c r="I62" s="75">
        <v>100</v>
      </c>
      <c r="J62" s="75">
        <v>20</v>
      </c>
      <c r="K62" s="75">
        <v>120</v>
      </c>
      <c r="L62" s="72">
        <v>74.8</v>
      </c>
      <c r="M62" s="72">
        <v>51</v>
      </c>
      <c r="N62" s="72">
        <v>265.2</v>
      </c>
      <c r="O62" s="72">
        <v>51</v>
      </c>
      <c r="P62" s="72" t="s">
        <v>10</v>
      </c>
    </row>
    <row r="63" spans="1:16" hidden="1" x14ac:dyDescent="0.3">
      <c r="A63" s="82" t="s">
        <v>192</v>
      </c>
      <c r="B63" s="82" t="s">
        <v>255</v>
      </c>
      <c r="C63" s="82"/>
      <c r="D63" s="82" t="s">
        <v>415</v>
      </c>
      <c r="E63" s="82">
        <v>2</v>
      </c>
      <c r="F63" s="85" t="s">
        <v>319</v>
      </c>
      <c r="G63" s="82" t="s">
        <v>339</v>
      </c>
      <c r="H63" s="72" t="s">
        <v>345</v>
      </c>
      <c r="I63" s="75">
        <v>40</v>
      </c>
      <c r="J63" s="75">
        <v>20</v>
      </c>
      <c r="K63" s="75">
        <v>60</v>
      </c>
      <c r="L63" s="72">
        <v>52.7</v>
      </c>
      <c r="M63" s="72">
        <v>56.099999999999994</v>
      </c>
      <c r="N63" s="72">
        <v>0</v>
      </c>
      <c r="O63" s="72">
        <v>52.7</v>
      </c>
      <c r="P63" s="72" t="s">
        <v>9</v>
      </c>
    </row>
    <row r="64" spans="1:16" hidden="1" x14ac:dyDescent="0.3">
      <c r="A64" s="82" t="s">
        <v>193</v>
      </c>
      <c r="B64" s="82" t="s">
        <v>138</v>
      </c>
      <c r="C64" s="82"/>
      <c r="D64" s="82" t="s">
        <v>416</v>
      </c>
      <c r="E64" s="82">
        <v>1</v>
      </c>
      <c r="F64" s="85" t="s">
        <v>320</v>
      </c>
      <c r="G64" s="82" t="s">
        <v>339</v>
      </c>
      <c r="H64" s="72" t="s">
        <v>345</v>
      </c>
      <c r="I64" s="75">
        <v>20</v>
      </c>
      <c r="J64" s="75">
        <v>20</v>
      </c>
      <c r="K64" s="75">
        <v>40</v>
      </c>
      <c r="L64" s="72">
        <v>81.599999999999994</v>
      </c>
      <c r="M64" s="72">
        <v>54.4</v>
      </c>
      <c r="N64" s="72">
        <v>22.1</v>
      </c>
      <c r="O64" s="72">
        <v>54.4</v>
      </c>
      <c r="P64" s="72" t="s">
        <v>10</v>
      </c>
    </row>
    <row r="65" spans="1:16" ht="72" hidden="1" x14ac:dyDescent="0.3">
      <c r="A65" s="82" t="s">
        <v>194</v>
      </c>
      <c r="B65" s="82" t="s">
        <v>136</v>
      </c>
      <c r="C65" s="82"/>
      <c r="D65" s="82" t="s">
        <v>417</v>
      </c>
      <c r="E65" s="82">
        <v>55</v>
      </c>
      <c r="F65" s="85" t="s">
        <v>438</v>
      </c>
      <c r="G65" s="82" t="s">
        <v>340</v>
      </c>
      <c r="H65" s="72" t="s">
        <v>345</v>
      </c>
      <c r="I65" s="75">
        <v>1100</v>
      </c>
      <c r="J65" s="75">
        <v>20</v>
      </c>
      <c r="K65" s="75">
        <v>1120</v>
      </c>
      <c r="L65" s="72">
        <v>396.95</v>
      </c>
      <c r="M65" s="72">
        <v>0</v>
      </c>
      <c r="N65" s="72">
        <v>0</v>
      </c>
      <c r="O65" s="72">
        <v>0</v>
      </c>
      <c r="P65" s="72" t="s">
        <v>340</v>
      </c>
    </row>
    <row r="66" spans="1:16" ht="86.4" hidden="1" x14ac:dyDescent="0.3">
      <c r="A66" s="82" t="s">
        <v>194</v>
      </c>
      <c r="B66" s="82" t="s">
        <v>136</v>
      </c>
      <c r="C66" s="82"/>
      <c r="D66" s="82" t="s">
        <v>417</v>
      </c>
      <c r="E66" s="82">
        <v>74</v>
      </c>
      <c r="F66" s="85" t="s">
        <v>439</v>
      </c>
      <c r="G66" s="82" t="s">
        <v>339</v>
      </c>
      <c r="H66" s="72" t="s">
        <v>345</v>
      </c>
      <c r="I66" s="75">
        <v>1480</v>
      </c>
      <c r="J66" s="75">
        <v>20</v>
      </c>
      <c r="K66" s="75">
        <v>1500</v>
      </c>
      <c r="L66" s="72">
        <v>532.1</v>
      </c>
      <c r="M66" s="72">
        <v>0</v>
      </c>
      <c r="N66" s="72">
        <v>34</v>
      </c>
      <c r="O66" s="72">
        <v>532.1</v>
      </c>
      <c r="P66" s="72" t="s">
        <v>9</v>
      </c>
    </row>
    <row r="67" spans="1:16" hidden="1" x14ac:dyDescent="0.3">
      <c r="A67" s="82" t="s">
        <v>195</v>
      </c>
      <c r="B67" s="82" t="s">
        <v>137</v>
      </c>
      <c r="C67" s="82"/>
      <c r="D67" s="82" t="s">
        <v>418</v>
      </c>
      <c r="E67" s="82">
        <v>4</v>
      </c>
      <c r="F67" s="85" t="s">
        <v>321</v>
      </c>
      <c r="G67" s="82" t="s">
        <v>339</v>
      </c>
      <c r="H67" s="72" t="s">
        <v>345</v>
      </c>
      <c r="I67" s="75">
        <v>80</v>
      </c>
      <c r="J67" s="75">
        <v>20</v>
      </c>
      <c r="K67" s="75">
        <v>100</v>
      </c>
      <c r="L67" s="72">
        <v>62.05</v>
      </c>
      <c r="M67" s="72">
        <v>42.5</v>
      </c>
      <c r="N67" s="72">
        <v>4.25</v>
      </c>
      <c r="O67" s="72">
        <v>62.05</v>
      </c>
      <c r="P67" s="72" t="s">
        <v>9</v>
      </c>
    </row>
    <row r="68" spans="1:16" hidden="1" x14ac:dyDescent="0.3">
      <c r="A68" s="82" t="s">
        <v>196</v>
      </c>
      <c r="B68" s="82" t="s">
        <v>256</v>
      </c>
      <c r="C68" s="82"/>
      <c r="D68" s="82">
        <v>150</v>
      </c>
      <c r="E68" s="82">
        <v>6</v>
      </c>
      <c r="F68" s="85" t="s">
        <v>322</v>
      </c>
      <c r="G68" s="82" t="s">
        <v>339</v>
      </c>
      <c r="H68" s="72" t="s">
        <v>345</v>
      </c>
      <c r="I68" s="75">
        <v>120</v>
      </c>
      <c r="J68" s="75">
        <v>20</v>
      </c>
      <c r="K68" s="75">
        <v>140</v>
      </c>
      <c r="L68" s="72">
        <v>86.7</v>
      </c>
      <c r="M68" s="72">
        <v>59.500000000000007</v>
      </c>
      <c r="N68" s="72">
        <v>5.95</v>
      </c>
      <c r="O68" s="72">
        <v>59.500000000000007</v>
      </c>
      <c r="P68" s="72" t="s">
        <v>10</v>
      </c>
    </row>
    <row r="69" spans="1:16" hidden="1" x14ac:dyDescent="0.3">
      <c r="A69" s="82" t="s">
        <v>197</v>
      </c>
      <c r="B69" s="82" t="s">
        <v>257</v>
      </c>
      <c r="C69" s="82"/>
      <c r="D69" s="82" t="s">
        <v>419</v>
      </c>
      <c r="E69" s="82">
        <v>1</v>
      </c>
      <c r="F69" s="85" t="s">
        <v>142</v>
      </c>
      <c r="G69" s="82" t="s">
        <v>339</v>
      </c>
      <c r="H69" s="72" t="s">
        <v>345</v>
      </c>
      <c r="I69" s="75">
        <v>20</v>
      </c>
      <c r="J69" s="75">
        <v>20</v>
      </c>
      <c r="K69" s="75">
        <v>40</v>
      </c>
      <c r="L69" s="72">
        <v>51</v>
      </c>
      <c r="M69" s="72">
        <v>30.599999999999998</v>
      </c>
      <c r="N69" s="72">
        <v>5.0999999999999996</v>
      </c>
      <c r="O69" s="72">
        <v>30.599999999999998</v>
      </c>
      <c r="P69" s="72" t="s">
        <v>10</v>
      </c>
    </row>
    <row r="70" spans="1:16" hidden="1" x14ac:dyDescent="0.3">
      <c r="A70" s="82" t="s">
        <v>198</v>
      </c>
      <c r="B70" s="82" t="s">
        <v>258</v>
      </c>
      <c r="C70" s="82"/>
      <c r="D70" s="82">
        <v>200</v>
      </c>
      <c r="E70" s="82">
        <v>1</v>
      </c>
      <c r="F70" s="85" t="s">
        <v>323</v>
      </c>
      <c r="G70" s="82" t="s">
        <v>339</v>
      </c>
      <c r="H70" s="72" t="s">
        <v>345</v>
      </c>
      <c r="I70" s="75">
        <v>20</v>
      </c>
      <c r="J70" s="75">
        <v>20</v>
      </c>
      <c r="K70" s="75">
        <v>40</v>
      </c>
      <c r="L70" s="72">
        <v>51</v>
      </c>
      <c r="M70" s="72">
        <v>30.599999999999998</v>
      </c>
      <c r="N70" s="72">
        <v>5.0999999999999996</v>
      </c>
      <c r="O70" s="72">
        <v>30.599999999999998</v>
      </c>
      <c r="P70" s="72" t="s">
        <v>10</v>
      </c>
    </row>
    <row r="71" spans="1:16" hidden="1" x14ac:dyDescent="0.3">
      <c r="A71" s="82" t="s">
        <v>199</v>
      </c>
      <c r="B71" s="82" t="s">
        <v>259</v>
      </c>
      <c r="C71" s="82"/>
      <c r="D71" s="82">
        <v>22</v>
      </c>
      <c r="E71" s="82">
        <v>5</v>
      </c>
      <c r="F71" s="85" t="s">
        <v>324</v>
      </c>
      <c r="G71" s="82" t="s">
        <v>339</v>
      </c>
      <c r="H71" s="72" t="s">
        <v>345</v>
      </c>
      <c r="I71" s="75">
        <v>100</v>
      </c>
      <c r="J71" s="75">
        <v>20</v>
      </c>
      <c r="K71" s="75">
        <v>120</v>
      </c>
      <c r="L71" s="72">
        <v>129.19999999999999</v>
      </c>
      <c r="M71" s="72">
        <v>0</v>
      </c>
      <c r="N71" s="72">
        <v>37.4</v>
      </c>
      <c r="O71" s="72">
        <v>129.19999999999999</v>
      </c>
      <c r="P71" s="72" t="s">
        <v>9</v>
      </c>
    </row>
    <row r="72" spans="1:16" hidden="1" x14ac:dyDescent="0.3">
      <c r="A72" s="82" t="s">
        <v>370</v>
      </c>
      <c r="B72" s="82" t="s">
        <v>384</v>
      </c>
      <c r="C72" s="82"/>
      <c r="D72" s="82">
        <v>300</v>
      </c>
      <c r="E72" s="82">
        <v>4</v>
      </c>
      <c r="F72" s="85" t="s">
        <v>331</v>
      </c>
      <c r="G72" s="82" t="s">
        <v>339</v>
      </c>
      <c r="H72" s="72" t="s">
        <v>345</v>
      </c>
      <c r="I72" s="75">
        <v>80</v>
      </c>
      <c r="J72" s="75">
        <v>20</v>
      </c>
      <c r="K72" s="75">
        <v>100</v>
      </c>
      <c r="L72" s="72">
        <v>62.05</v>
      </c>
      <c r="M72" s="72">
        <v>42.5</v>
      </c>
      <c r="N72" s="72">
        <v>5.95</v>
      </c>
      <c r="O72" s="72">
        <v>42.5</v>
      </c>
      <c r="P72" s="72" t="s">
        <v>10</v>
      </c>
    </row>
    <row r="73" spans="1:16" hidden="1" x14ac:dyDescent="0.3">
      <c r="A73" s="82" t="s">
        <v>200</v>
      </c>
      <c r="B73" s="82" t="s">
        <v>260</v>
      </c>
      <c r="C73" s="82"/>
      <c r="D73" s="82" t="s">
        <v>420</v>
      </c>
      <c r="E73" s="82">
        <v>1</v>
      </c>
      <c r="F73" s="85" t="s">
        <v>325</v>
      </c>
      <c r="G73" s="82" t="s">
        <v>339</v>
      </c>
      <c r="H73" s="72" t="s">
        <v>345</v>
      </c>
      <c r="I73" s="75">
        <v>20</v>
      </c>
      <c r="J73" s="75">
        <v>20</v>
      </c>
      <c r="K73" s="75">
        <v>40</v>
      </c>
      <c r="L73" s="72">
        <v>81.599999999999994</v>
      </c>
      <c r="M73" s="72">
        <v>51</v>
      </c>
      <c r="N73" s="72">
        <v>20.399999999999999</v>
      </c>
      <c r="O73" s="72">
        <v>51</v>
      </c>
      <c r="P73" s="72" t="s">
        <v>10</v>
      </c>
    </row>
    <row r="74" spans="1:16" hidden="1" x14ac:dyDescent="0.3">
      <c r="A74" s="82" t="s">
        <v>201</v>
      </c>
      <c r="B74" s="82" t="s">
        <v>261</v>
      </c>
      <c r="C74" s="82"/>
      <c r="D74" s="82" t="s">
        <v>421</v>
      </c>
      <c r="E74" s="82">
        <v>2</v>
      </c>
      <c r="F74" s="85" t="s">
        <v>326</v>
      </c>
      <c r="G74" s="82" t="s">
        <v>339</v>
      </c>
      <c r="H74" s="72" t="s">
        <v>345</v>
      </c>
      <c r="I74" s="75">
        <v>40</v>
      </c>
      <c r="J74" s="75">
        <v>20</v>
      </c>
      <c r="K74" s="75">
        <v>60</v>
      </c>
      <c r="L74" s="72">
        <v>45.050000000000004</v>
      </c>
      <c r="M74" s="72">
        <v>45.899999999999991</v>
      </c>
      <c r="N74" s="72">
        <v>0</v>
      </c>
      <c r="O74" s="72">
        <v>45.899999999999991</v>
      </c>
      <c r="P74" s="72" t="s">
        <v>9</v>
      </c>
    </row>
    <row r="75" spans="1:16" hidden="1" x14ac:dyDescent="0.3">
      <c r="A75" s="82" t="s">
        <v>202</v>
      </c>
      <c r="B75" s="82" t="s">
        <v>262</v>
      </c>
      <c r="C75" s="82"/>
      <c r="D75" s="82" t="s">
        <v>422</v>
      </c>
      <c r="E75" s="82">
        <v>6</v>
      </c>
      <c r="F75" s="85" t="s">
        <v>327</v>
      </c>
      <c r="G75" s="82" t="s">
        <v>339</v>
      </c>
      <c r="H75" s="72" t="s">
        <v>345</v>
      </c>
      <c r="I75" s="75">
        <v>120</v>
      </c>
      <c r="J75" s="75">
        <v>20</v>
      </c>
      <c r="K75" s="75">
        <v>140</v>
      </c>
      <c r="L75" s="72">
        <v>86.7</v>
      </c>
      <c r="M75" s="72">
        <v>59.500000000000007</v>
      </c>
      <c r="N75" s="72">
        <v>5.0999999999999996</v>
      </c>
      <c r="O75" s="72">
        <v>59.500000000000007</v>
      </c>
      <c r="P75" s="72" t="s">
        <v>10</v>
      </c>
    </row>
    <row r="76" spans="1:16" hidden="1" x14ac:dyDescent="0.3">
      <c r="A76" s="82" t="s">
        <v>203</v>
      </c>
      <c r="B76" s="82" t="s">
        <v>263</v>
      </c>
      <c r="C76" s="82"/>
      <c r="D76" s="82" t="s">
        <v>423</v>
      </c>
      <c r="E76" s="82">
        <v>1</v>
      </c>
      <c r="F76" s="85" t="s">
        <v>328</v>
      </c>
      <c r="G76" s="82" t="s">
        <v>339</v>
      </c>
      <c r="H76" s="72" t="s">
        <v>345</v>
      </c>
      <c r="I76" s="75">
        <v>20</v>
      </c>
      <c r="J76" s="75">
        <v>20</v>
      </c>
      <c r="K76" s="75">
        <v>40</v>
      </c>
      <c r="L76" s="72">
        <v>51</v>
      </c>
      <c r="M76" s="72">
        <v>30.599999999999998</v>
      </c>
      <c r="N76" s="72">
        <v>5.0999999999999996</v>
      </c>
      <c r="O76" s="72">
        <v>30.599999999999998</v>
      </c>
      <c r="P76" s="72" t="s">
        <v>10</v>
      </c>
    </row>
    <row r="77" spans="1:16" hidden="1" x14ac:dyDescent="0.3">
      <c r="A77" s="82" t="s">
        <v>371</v>
      </c>
      <c r="B77" s="82" t="s">
        <v>385</v>
      </c>
      <c r="C77" s="89" t="s">
        <v>454</v>
      </c>
      <c r="D77" s="82">
        <v>560</v>
      </c>
      <c r="E77" s="82">
        <v>4</v>
      </c>
      <c r="F77" s="85" t="s">
        <v>440</v>
      </c>
      <c r="G77" s="82" t="s">
        <v>339</v>
      </c>
      <c r="H77" s="72" t="s">
        <v>345</v>
      </c>
      <c r="I77" s="75">
        <v>80</v>
      </c>
      <c r="J77" s="75">
        <v>20</v>
      </c>
      <c r="K77" s="75">
        <v>100</v>
      </c>
      <c r="L77" s="72">
        <v>89.25</v>
      </c>
      <c r="M77" s="72">
        <v>68</v>
      </c>
      <c r="N77" s="72">
        <v>5.0999999999999996</v>
      </c>
      <c r="O77" s="72">
        <v>68</v>
      </c>
      <c r="P77" s="72" t="s">
        <v>10</v>
      </c>
    </row>
    <row r="78" spans="1:16" hidden="1" x14ac:dyDescent="0.3">
      <c r="A78" s="82" t="s">
        <v>204</v>
      </c>
      <c r="B78" s="82" t="s">
        <v>264</v>
      </c>
      <c r="C78" s="82"/>
      <c r="D78" s="82" t="s">
        <v>424</v>
      </c>
      <c r="E78" s="82">
        <v>1</v>
      </c>
      <c r="F78" s="85" t="s">
        <v>329</v>
      </c>
      <c r="G78" s="82" t="s">
        <v>339</v>
      </c>
      <c r="H78" s="72" t="s">
        <v>345</v>
      </c>
      <c r="I78" s="75">
        <v>20</v>
      </c>
      <c r="J78" s="75">
        <v>20</v>
      </c>
      <c r="K78" s="75">
        <v>40</v>
      </c>
      <c r="L78" s="72">
        <v>81.599999999999994</v>
      </c>
      <c r="M78" s="72">
        <v>54.4</v>
      </c>
      <c r="N78" s="72">
        <v>37.4</v>
      </c>
      <c r="O78" s="72">
        <v>54.4</v>
      </c>
      <c r="P78" s="72" t="s">
        <v>10</v>
      </c>
    </row>
    <row r="79" spans="1:16" hidden="1" x14ac:dyDescent="0.3">
      <c r="A79" s="82" t="s">
        <v>190</v>
      </c>
      <c r="B79" s="82" t="s">
        <v>254</v>
      </c>
      <c r="C79" s="82"/>
      <c r="D79" s="82">
        <v>0</v>
      </c>
      <c r="E79" s="82">
        <v>8</v>
      </c>
      <c r="F79" s="85" t="s">
        <v>330</v>
      </c>
      <c r="G79" s="82" t="s">
        <v>339</v>
      </c>
      <c r="H79" s="72" t="s">
        <v>345</v>
      </c>
      <c r="I79" s="75">
        <v>160</v>
      </c>
      <c r="J79" s="75">
        <v>20</v>
      </c>
      <c r="K79" s="75">
        <v>180</v>
      </c>
      <c r="L79" s="72">
        <v>249.05</v>
      </c>
      <c r="M79" s="72">
        <v>0</v>
      </c>
      <c r="N79" s="72">
        <v>0</v>
      </c>
      <c r="O79" s="72">
        <v>249.05</v>
      </c>
      <c r="P79" s="72" t="s">
        <v>9</v>
      </c>
    </row>
    <row r="80" spans="1:16" hidden="1" x14ac:dyDescent="0.3">
      <c r="A80" s="82" t="s">
        <v>372</v>
      </c>
      <c r="B80" s="82" t="s">
        <v>386</v>
      </c>
      <c r="C80" s="82"/>
      <c r="D80" s="82">
        <v>0</v>
      </c>
      <c r="E80" s="82">
        <v>1</v>
      </c>
      <c r="F80" s="85" t="s">
        <v>441</v>
      </c>
      <c r="G80" s="82" t="s">
        <v>339</v>
      </c>
      <c r="H80" s="72" t="s">
        <v>345</v>
      </c>
      <c r="I80" s="75">
        <v>20</v>
      </c>
      <c r="J80" s="75">
        <v>20</v>
      </c>
      <c r="K80" s="75">
        <v>40</v>
      </c>
      <c r="L80" s="72">
        <v>549.1</v>
      </c>
      <c r="M80" s="72">
        <v>360.40000000000003</v>
      </c>
      <c r="N80" s="72">
        <v>106.25</v>
      </c>
      <c r="O80" s="72">
        <v>360.40000000000003</v>
      </c>
      <c r="P80" s="72" t="s">
        <v>10</v>
      </c>
    </row>
    <row r="81" spans="1:16" x14ac:dyDescent="0.3">
      <c r="A81" s="82" t="s">
        <v>205</v>
      </c>
      <c r="B81" s="82" t="s">
        <v>135</v>
      </c>
      <c r="C81" s="82"/>
      <c r="D81" s="82" t="s">
        <v>135</v>
      </c>
      <c r="E81" s="82">
        <v>3</v>
      </c>
      <c r="F81" s="85" t="s">
        <v>332</v>
      </c>
      <c r="G81" s="82" t="s">
        <v>339</v>
      </c>
      <c r="H81" s="77" t="s">
        <v>342</v>
      </c>
      <c r="I81" s="75">
        <v>60</v>
      </c>
      <c r="J81" s="75">
        <v>0</v>
      </c>
      <c r="K81" s="75">
        <v>60</v>
      </c>
      <c r="L81" s="72">
        <v>30625.5</v>
      </c>
      <c r="M81" s="72">
        <v>22746.000000000004</v>
      </c>
      <c r="N81" s="72">
        <v>0</v>
      </c>
      <c r="O81" s="72">
        <v>22746.000000000004</v>
      </c>
      <c r="P81" s="72" t="s">
        <v>10</v>
      </c>
    </row>
    <row r="82" spans="1:16" hidden="1" x14ac:dyDescent="0.3">
      <c r="A82" s="82" t="s">
        <v>206</v>
      </c>
      <c r="B82" s="82" t="s">
        <v>265</v>
      </c>
      <c r="C82" s="82"/>
      <c r="D82" s="82" t="s">
        <v>265</v>
      </c>
      <c r="E82" s="82">
        <v>9</v>
      </c>
      <c r="F82" s="85" t="s">
        <v>333</v>
      </c>
      <c r="G82" s="82" t="s">
        <v>339</v>
      </c>
      <c r="H82" s="77" t="s">
        <v>342</v>
      </c>
      <c r="I82" s="75">
        <v>180</v>
      </c>
      <c r="J82" s="75">
        <v>0</v>
      </c>
      <c r="K82" s="75">
        <v>180</v>
      </c>
      <c r="L82" s="72">
        <v>78370</v>
      </c>
      <c r="M82" s="72">
        <v>87669.000000000015</v>
      </c>
      <c r="N82" s="72">
        <v>0</v>
      </c>
      <c r="O82" s="72">
        <v>78370</v>
      </c>
      <c r="P82" s="72" t="s">
        <v>9</v>
      </c>
    </row>
    <row r="83" spans="1:16" hidden="1" x14ac:dyDescent="0.3">
      <c r="A83" s="82" t="s">
        <v>207</v>
      </c>
      <c r="B83" s="82" t="s">
        <v>266</v>
      </c>
      <c r="C83" s="82"/>
      <c r="D83" s="82" t="s">
        <v>266</v>
      </c>
      <c r="E83" s="82">
        <v>2</v>
      </c>
      <c r="F83" s="85" t="s">
        <v>334</v>
      </c>
      <c r="G83" s="82" t="s">
        <v>339</v>
      </c>
      <c r="H83" s="77" t="s">
        <v>343</v>
      </c>
      <c r="I83" s="75">
        <v>40</v>
      </c>
      <c r="J83" s="75">
        <v>0</v>
      </c>
      <c r="K83" s="75">
        <v>40</v>
      </c>
      <c r="L83" s="72">
        <v>6181.2</v>
      </c>
      <c r="M83" s="72">
        <v>6562</v>
      </c>
      <c r="N83" s="72">
        <v>2318.8000000000002</v>
      </c>
      <c r="O83" s="72">
        <v>6181.2</v>
      </c>
      <c r="P83" s="72" t="s">
        <v>9</v>
      </c>
    </row>
    <row r="84" spans="1:16" ht="43.2" hidden="1" x14ac:dyDescent="0.3">
      <c r="A84" s="82" t="s">
        <v>208</v>
      </c>
      <c r="B84" s="82" t="s">
        <v>267</v>
      </c>
      <c r="C84" s="82"/>
      <c r="D84" s="82" t="s">
        <v>339</v>
      </c>
      <c r="E84" s="82">
        <v>31</v>
      </c>
      <c r="F84" s="85" t="s">
        <v>335</v>
      </c>
      <c r="G84" s="82" t="s">
        <v>339</v>
      </c>
      <c r="H84" s="77" t="s">
        <v>449</v>
      </c>
      <c r="I84" s="75">
        <v>620</v>
      </c>
      <c r="J84" s="75">
        <v>0</v>
      </c>
      <c r="K84" s="75">
        <v>620</v>
      </c>
      <c r="L84" s="72">
        <v>0</v>
      </c>
      <c r="M84" s="72">
        <v>0</v>
      </c>
      <c r="N84" s="72">
        <v>0</v>
      </c>
      <c r="O84" s="72">
        <v>0</v>
      </c>
      <c r="P84" s="72" t="s">
        <v>449</v>
      </c>
    </row>
    <row r="85" spans="1:16" hidden="1" x14ac:dyDescent="0.3">
      <c r="A85" s="82" t="s">
        <v>209</v>
      </c>
      <c r="B85" s="82">
        <v>5001</v>
      </c>
      <c r="C85" s="82"/>
      <c r="D85" s="82">
        <v>5001</v>
      </c>
      <c r="E85" s="82">
        <v>8</v>
      </c>
      <c r="F85" s="85" t="s">
        <v>336</v>
      </c>
      <c r="G85" s="82" t="s">
        <v>339</v>
      </c>
      <c r="H85" s="77" t="s">
        <v>349</v>
      </c>
      <c r="I85" s="75">
        <v>160</v>
      </c>
      <c r="J85" s="75">
        <v>1</v>
      </c>
      <c r="K85" s="75">
        <v>161</v>
      </c>
      <c r="L85" s="72">
        <v>4125.8999999999996</v>
      </c>
      <c r="M85" s="72">
        <v>4105.5</v>
      </c>
      <c r="N85" s="72">
        <v>1372.7499999999998</v>
      </c>
      <c r="O85" s="72">
        <v>4105.5</v>
      </c>
      <c r="P85" s="72" t="s">
        <v>10</v>
      </c>
    </row>
    <row r="86" spans="1:16" hidden="1" x14ac:dyDescent="0.3">
      <c r="A86" s="82" t="s">
        <v>210</v>
      </c>
      <c r="B86" s="82">
        <v>5000</v>
      </c>
      <c r="C86" s="82"/>
      <c r="D86" s="82">
        <v>5000</v>
      </c>
      <c r="E86" s="82">
        <v>9</v>
      </c>
      <c r="F86" s="85" t="s">
        <v>442</v>
      </c>
      <c r="G86" s="82" t="s">
        <v>339</v>
      </c>
      <c r="H86" s="77" t="s">
        <v>349</v>
      </c>
      <c r="I86" s="75">
        <v>180</v>
      </c>
      <c r="J86" s="75">
        <v>1</v>
      </c>
      <c r="K86" s="75">
        <v>181</v>
      </c>
      <c r="L86" s="72">
        <v>4638.45</v>
      </c>
      <c r="M86" s="72">
        <v>0</v>
      </c>
      <c r="N86" s="72">
        <v>0</v>
      </c>
      <c r="O86" s="72">
        <v>4638.45</v>
      </c>
      <c r="P86" s="72" t="s">
        <v>9</v>
      </c>
    </row>
    <row r="87" spans="1:16" hidden="1" x14ac:dyDescent="0.3">
      <c r="A87" s="82" t="s">
        <v>211</v>
      </c>
      <c r="B87" s="82" t="s">
        <v>268</v>
      </c>
      <c r="C87" s="82"/>
      <c r="D87" s="82" t="s">
        <v>268</v>
      </c>
      <c r="E87" s="82">
        <v>1</v>
      </c>
      <c r="F87" s="85" t="s">
        <v>337</v>
      </c>
      <c r="G87" s="82" t="s">
        <v>339</v>
      </c>
      <c r="H87" s="77" t="s">
        <v>343</v>
      </c>
      <c r="I87" s="75">
        <v>20</v>
      </c>
      <c r="J87" s="75">
        <v>0</v>
      </c>
      <c r="K87" s="75">
        <v>20</v>
      </c>
      <c r="L87" s="72">
        <v>4003.5</v>
      </c>
      <c r="M87" s="72">
        <v>3502.0000000000005</v>
      </c>
      <c r="N87" s="72">
        <v>414.8</v>
      </c>
      <c r="O87" s="72">
        <v>3502.0000000000005</v>
      </c>
      <c r="P87" s="72" t="s">
        <v>10</v>
      </c>
    </row>
    <row r="88" spans="1:16" hidden="1" x14ac:dyDescent="0.3">
      <c r="A88" s="82" t="s">
        <v>212</v>
      </c>
      <c r="B88" s="82" t="s">
        <v>269</v>
      </c>
      <c r="C88" s="82"/>
      <c r="D88" s="82" t="s">
        <v>269</v>
      </c>
      <c r="E88" s="82">
        <v>1</v>
      </c>
      <c r="F88" s="85" t="s">
        <v>338</v>
      </c>
      <c r="G88" s="82" t="s">
        <v>339</v>
      </c>
      <c r="H88" s="77" t="s">
        <v>346</v>
      </c>
      <c r="I88" s="75">
        <v>20</v>
      </c>
      <c r="J88" s="75">
        <v>3</v>
      </c>
      <c r="K88" s="75">
        <v>23</v>
      </c>
      <c r="L88" s="72">
        <v>392.7</v>
      </c>
      <c r="M88" s="72">
        <v>392.95500000000004</v>
      </c>
      <c r="N88" s="72">
        <v>226.10000000000002</v>
      </c>
      <c r="O88" s="72">
        <v>392.7</v>
      </c>
      <c r="P88" s="72" t="s">
        <v>9</v>
      </c>
    </row>
    <row r="89" spans="1:16" hidden="1" x14ac:dyDescent="0.3">
      <c r="H89" s="62"/>
      <c r="N89" s="72" t="s">
        <v>123</v>
      </c>
      <c r="O89" s="72">
        <f>SUM(O2:O88)</f>
        <v>774979.33999999973</v>
      </c>
    </row>
    <row r="90" spans="1:16" x14ac:dyDescent="0.3">
      <c r="H90" s="62"/>
    </row>
    <row r="91" spans="1:16" x14ac:dyDescent="0.3">
      <c r="H91" s="62"/>
    </row>
    <row r="92" spans="1:16" x14ac:dyDescent="0.3">
      <c r="H92" s="62"/>
    </row>
    <row r="93" spans="1:16" x14ac:dyDescent="0.3">
      <c r="H93" s="62"/>
    </row>
    <row r="94" spans="1:16" x14ac:dyDescent="0.3">
      <c r="H94" s="62"/>
    </row>
    <row r="95" spans="1:16" x14ac:dyDescent="0.3">
      <c r="H95" s="62"/>
    </row>
    <row r="96" spans="1:16" x14ac:dyDescent="0.3">
      <c r="H96" s="62"/>
    </row>
    <row r="97" spans="8:8" x14ac:dyDescent="0.3">
      <c r="H97" s="62"/>
    </row>
    <row r="98" spans="8:8" x14ac:dyDescent="0.3">
      <c r="H98" s="91"/>
    </row>
    <row r="99" spans="8:8" x14ac:dyDescent="0.3">
      <c r="H99" s="62"/>
    </row>
    <row r="100" spans="8:8" x14ac:dyDescent="0.3">
      <c r="H100" s="62"/>
    </row>
    <row r="101" spans="8:8" x14ac:dyDescent="0.3">
      <c r="H101" s="62"/>
    </row>
    <row r="102" spans="8:8" x14ac:dyDescent="0.3">
      <c r="H102" s="62"/>
    </row>
    <row r="103" spans="8:8" x14ac:dyDescent="0.3">
      <c r="H103" s="62"/>
    </row>
    <row r="104" spans="8:8" x14ac:dyDescent="0.3">
      <c r="H104" s="62"/>
    </row>
    <row r="105" spans="8:8" x14ac:dyDescent="0.3">
      <c r="H105" s="62"/>
    </row>
    <row r="106" spans="8:8" x14ac:dyDescent="0.3">
      <c r="H106" s="62"/>
    </row>
    <row r="107" spans="8:8" x14ac:dyDescent="0.3">
      <c r="H107" s="62"/>
    </row>
    <row r="108" spans="8:8" x14ac:dyDescent="0.3">
      <c r="H108" s="62"/>
    </row>
    <row r="109" spans="8:8" x14ac:dyDescent="0.3">
      <c r="H109" s="62"/>
    </row>
    <row r="110" spans="8:8" x14ac:dyDescent="0.3">
      <c r="H110" s="62"/>
    </row>
    <row r="111" spans="8:8" x14ac:dyDescent="0.3">
      <c r="H111" s="62"/>
    </row>
    <row r="112" spans="8:8" x14ac:dyDescent="0.3">
      <c r="H112" s="62"/>
    </row>
    <row r="113" spans="8:8" x14ac:dyDescent="0.3">
      <c r="H113" s="62"/>
    </row>
    <row r="114" spans="8:8" x14ac:dyDescent="0.3">
      <c r="H114" s="62"/>
    </row>
    <row r="115" spans="8:8" x14ac:dyDescent="0.3">
      <c r="H115" s="62"/>
    </row>
    <row r="116" spans="8:8" x14ac:dyDescent="0.3">
      <c r="H116" s="62"/>
    </row>
    <row r="117" spans="8:8" x14ac:dyDescent="0.3">
      <c r="H117" s="62"/>
    </row>
    <row r="118" spans="8:8" x14ac:dyDescent="0.3">
      <c r="H118" s="62"/>
    </row>
    <row r="119" spans="8:8" x14ac:dyDescent="0.3">
      <c r="H119" s="62"/>
    </row>
    <row r="120" spans="8:8" x14ac:dyDescent="0.3">
      <c r="H120" s="62"/>
    </row>
    <row r="121" spans="8:8" x14ac:dyDescent="0.3">
      <c r="H121" s="62"/>
    </row>
    <row r="122" spans="8:8" x14ac:dyDescent="0.3">
      <c r="H122" s="62"/>
    </row>
    <row r="123" spans="8:8" x14ac:dyDescent="0.3">
      <c r="H123" s="62"/>
    </row>
    <row r="124" spans="8:8" x14ac:dyDescent="0.3">
      <c r="H124" s="62"/>
    </row>
    <row r="125" spans="8:8" x14ac:dyDescent="0.3">
      <c r="H125" s="62"/>
    </row>
    <row r="126" spans="8:8" x14ac:dyDescent="0.3">
      <c r="H126" s="62"/>
    </row>
    <row r="127" spans="8:8" x14ac:dyDescent="0.3">
      <c r="H127" s="62"/>
    </row>
  </sheetData>
  <autoFilter ref="A1:P89" xr:uid="{A9FD6BF0-EF22-4DF6-A490-0ECE6C38CB3E}">
    <filterColumn colId="13">
      <filters>
        <filter val="0"/>
      </filters>
    </filterColumn>
    <filterColumn colId="15">
      <filters>
        <filter val="Mouser"/>
      </filters>
    </filterColumn>
  </autoFilter>
  <conditionalFormatting sqref="H2:H80">
    <cfRule type="containsText" dxfId="1" priority="1" operator="containsText" text="DNI">
      <formula>NOT(ISERROR(SEARCH("DNI",H2)))</formula>
    </cfRule>
  </conditionalFormatting>
  <hyperlinks>
    <hyperlink ref="C77" r:id="rId1" display="https://www.digikey.in/en/products/detail/te-connectivity-passive-product/CRGCQ0402F560R/8576226" xr:uid="{85B43354-937B-4243-B01F-067B533AEA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85B2-69EE-43BB-B5E7-A3484F943282}">
  <dimension ref="A1:G34"/>
  <sheetViews>
    <sheetView topLeftCell="A15" zoomScale="115" zoomScaleNormal="115" workbookViewId="0">
      <selection activeCell="G33" sqref="G33"/>
    </sheetView>
  </sheetViews>
  <sheetFormatPr defaultRowHeight="15.6" x14ac:dyDescent="0.3"/>
  <cols>
    <col min="1" max="1" width="18.5" customWidth="1"/>
  </cols>
  <sheetData>
    <row r="1" spans="1:7" x14ac:dyDescent="0.3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</row>
    <row r="2" spans="1:7" x14ac:dyDescent="0.3">
      <c r="A2" t="s">
        <v>344</v>
      </c>
      <c r="B2">
        <v>14006.75</v>
      </c>
      <c r="C2">
        <f>B2*1.125%</f>
        <v>157.57593749999998</v>
      </c>
      <c r="D2">
        <f>C2+B2</f>
        <v>14164.3259375</v>
      </c>
      <c r="E2">
        <f>D2*0%</f>
        <v>0</v>
      </c>
      <c r="F2">
        <f>E2*10%</f>
        <v>0</v>
      </c>
      <c r="G2">
        <f>D2*18%</f>
        <v>2549.5786687499999</v>
      </c>
    </row>
    <row r="3" spans="1:7" x14ac:dyDescent="0.3">
      <c r="A3" t="s">
        <v>342</v>
      </c>
      <c r="B3">
        <v>64814.71</v>
      </c>
      <c r="C3">
        <f t="shared" ref="C3:C13" si="0">B3*1.125%</f>
        <v>729.16548749999993</v>
      </c>
      <c r="D3">
        <f t="shared" ref="D3:D13" si="1">C3+B3</f>
        <v>65543.875487500001</v>
      </c>
      <c r="E3">
        <f t="shared" ref="E3:F12" si="2">D3*10%</f>
        <v>6554.3875487500009</v>
      </c>
      <c r="F3">
        <f t="shared" si="2"/>
        <v>655.43875487500009</v>
      </c>
      <c r="G3">
        <f t="shared" ref="G3:G13" si="3">D3*18%</f>
        <v>11797.89758775</v>
      </c>
    </row>
    <row r="4" spans="1:7" x14ac:dyDescent="0.3">
      <c r="A4" t="s">
        <v>346</v>
      </c>
      <c r="B4">
        <v>2048.16</v>
      </c>
      <c r="C4">
        <f t="shared" si="0"/>
        <v>23.041799999999999</v>
      </c>
      <c r="D4">
        <f t="shared" si="1"/>
        <v>2071.2017999999998</v>
      </c>
      <c r="E4">
        <f>D4*0%</f>
        <v>0</v>
      </c>
      <c r="F4">
        <f t="shared" ref="F4:F13" si="4">E4*10%</f>
        <v>0</v>
      </c>
      <c r="G4">
        <f t="shared" si="3"/>
        <v>372.81632399999995</v>
      </c>
    </row>
    <row r="5" spans="1:7" x14ac:dyDescent="0.3">
      <c r="A5" t="s">
        <v>447</v>
      </c>
      <c r="B5">
        <v>446.33499999999998</v>
      </c>
      <c r="C5">
        <f t="shared" si="0"/>
        <v>5.0212687499999999</v>
      </c>
      <c r="D5">
        <f t="shared" si="1"/>
        <v>451.35626874999997</v>
      </c>
      <c r="E5">
        <f>D5*7.5%</f>
        <v>33.851720156249996</v>
      </c>
      <c r="F5">
        <f t="shared" si="4"/>
        <v>3.3851720156249998</v>
      </c>
      <c r="G5">
        <f t="shared" si="3"/>
        <v>81.244128374999988</v>
      </c>
    </row>
    <row r="6" spans="1:7" x14ac:dyDescent="0.3">
      <c r="A6" t="s">
        <v>456</v>
      </c>
      <c r="B6">
        <v>2881.5</v>
      </c>
      <c r="C6">
        <f t="shared" si="0"/>
        <v>32.416874999999997</v>
      </c>
      <c r="D6">
        <f t="shared" si="1"/>
        <v>2913.9168749999999</v>
      </c>
      <c r="E6">
        <f t="shared" si="2"/>
        <v>291.39168749999999</v>
      </c>
      <c r="F6">
        <f t="shared" si="4"/>
        <v>29.13916875</v>
      </c>
      <c r="G6">
        <f t="shared" si="3"/>
        <v>524.50503749999996</v>
      </c>
    </row>
    <row r="7" spans="1:7" x14ac:dyDescent="0.3">
      <c r="A7" t="s">
        <v>343</v>
      </c>
      <c r="B7">
        <v>276872.90000000002</v>
      </c>
      <c r="C7">
        <f t="shared" si="0"/>
        <v>3114.8201250000002</v>
      </c>
      <c r="D7">
        <f t="shared" si="1"/>
        <v>279987.72012500005</v>
      </c>
      <c r="E7">
        <f>D7*0%</f>
        <v>0</v>
      </c>
      <c r="F7">
        <f t="shared" si="4"/>
        <v>0</v>
      </c>
      <c r="G7">
        <f t="shared" si="3"/>
        <v>50397.789622500008</v>
      </c>
    </row>
    <row r="8" spans="1:7" x14ac:dyDescent="0.3">
      <c r="A8" t="s">
        <v>347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4"/>
        <v>0</v>
      </c>
      <c r="G8">
        <f t="shared" si="3"/>
        <v>0</v>
      </c>
    </row>
    <row r="9" spans="1:7" x14ac:dyDescent="0.3">
      <c r="A9" t="s">
        <v>348</v>
      </c>
      <c r="B9">
        <v>4946.1499999999996</v>
      </c>
      <c r="C9">
        <f t="shared" si="0"/>
        <v>55.644187499999994</v>
      </c>
      <c r="D9">
        <f t="shared" si="1"/>
        <v>5001.7941874999997</v>
      </c>
      <c r="E9">
        <f>D9*0%</f>
        <v>0</v>
      </c>
      <c r="F9">
        <f t="shared" si="4"/>
        <v>0</v>
      </c>
      <c r="G9">
        <f t="shared" si="3"/>
        <v>900.3229537499999</v>
      </c>
    </row>
    <row r="10" spans="1:7" x14ac:dyDescent="0.3">
      <c r="A10" t="s">
        <v>345</v>
      </c>
      <c r="B10">
        <v>4371.55</v>
      </c>
      <c r="C10">
        <f t="shared" si="0"/>
        <v>49.179937500000001</v>
      </c>
      <c r="D10">
        <f t="shared" si="1"/>
        <v>4420.7299375000002</v>
      </c>
      <c r="E10">
        <f>D10*0%</f>
        <v>0</v>
      </c>
      <c r="F10">
        <f t="shared" si="4"/>
        <v>0</v>
      </c>
      <c r="G10">
        <f t="shared" si="3"/>
        <v>795.73138875000006</v>
      </c>
    </row>
    <row r="11" spans="1:7" x14ac:dyDescent="0.3">
      <c r="A11" t="s">
        <v>445</v>
      </c>
      <c r="B11">
        <v>3171.35</v>
      </c>
      <c r="C11">
        <f t="shared" si="0"/>
        <v>35.677687499999998</v>
      </c>
      <c r="D11">
        <f t="shared" si="1"/>
        <v>3207.0276875</v>
      </c>
      <c r="E11">
        <f t="shared" si="2"/>
        <v>320.70276875000002</v>
      </c>
      <c r="F11">
        <f t="shared" si="4"/>
        <v>32.070276875000005</v>
      </c>
      <c r="G11">
        <f t="shared" si="3"/>
        <v>577.26498374999994</v>
      </c>
    </row>
    <row r="12" spans="1:7" x14ac:dyDescent="0.3">
      <c r="A12" t="s">
        <v>349</v>
      </c>
      <c r="B12">
        <v>22548.799999999999</v>
      </c>
      <c r="C12">
        <f t="shared" si="0"/>
        <v>253.67399999999998</v>
      </c>
      <c r="D12">
        <f t="shared" si="1"/>
        <v>22802.473999999998</v>
      </c>
      <c r="E12">
        <f t="shared" si="2"/>
        <v>2280.2473999999997</v>
      </c>
      <c r="F12">
        <f t="shared" si="4"/>
        <v>228.02473999999998</v>
      </c>
      <c r="G12">
        <f t="shared" si="3"/>
        <v>4104.4453199999998</v>
      </c>
    </row>
    <row r="13" spans="1:7" x14ac:dyDescent="0.3">
      <c r="A13" t="s">
        <v>446</v>
      </c>
      <c r="B13">
        <v>1960.44</v>
      </c>
      <c r="C13">
        <f t="shared" si="0"/>
        <v>22.054949999999998</v>
      </c>
      <c r="D13">
        <f t="shared" si="1"/>
        <v>1982.49495</v>
      </c>
      <c r="E13">
        <f>D13*0%</f>
        <v>0</v>
      </c>
      <c r="F13">
        <f t="shared" si="4"/>
        <v>0</v>
      </c>
      <c r="G13">
        <f t="shared" si="3"/>
        <v>356.84909099999999</v>
      </c>
    </row>
    <row r="14" spans="1:7" x14ac:dyDescent="0.3">
      <c r="E14">
        <f>SUM(E2:E13)</f>
        <v>9480.58112515625</v>
      </c>
      <c r="F14">
        <f>SUM(F2:F13)</f>
        <v>948.058112515625</v>
      </c>
      <c r="G14">
        <f>SUM(G2:G13)</f>
        <v>72458.445106125015</v>
      </c>
    </row>
    <row r="15" spans="1:7" x14ac:dyDescent="0.3">
      <c r="F15">
        <f>SUM(E14:F14)</f>
        <v>10428.639237671876</v>
      </c>
    </row>
    <row r="20" spans="1:7" x14ac:dyDescent="0.3">
      <c r="A20" t="s">
        <v>350</v>
      </c>
      <c r="B20" t="s">
        <v>351</v>
      </c>
      <c r="C20" t="s">
        <v>352</v>
      </c>
      <c r="D20" t="s">
        <v>353</v>
      </c>
      <c r="E20" t="s">
        <v>354</v>
      </c>
      <c r="F20" t="s">
        <v>355</v>
      </c>
      <c r="G20" t="s">
        <v>356</v>
      </c>
    </row>
    <row r="21" spans="1:7" x14ac:dyDescent="0.3">
      <c r="A21" t="s">
        <v>344</v>
      </c>
      <c r="B21">
        <v>24670.825000000001</v>
      </c>
      <c r="C21">
        <f>B21*1.125%</f>
        <v>277.54678124999998</v>
      </c>
      <c r="D21">
        <f>C21+B21</f>
        <v>24948.37178125</v>
      </c>
      <c r="E21">
        <f>D21*0%</f>
        <v>0</v>
      </c>
      <c r="F21">
        <f>E21*10%</f>
        <v>0</v>
      </c>
      <c r="G21">
        <f>D21*18%</f>
        <v>4490.7069206249998</v>
      </c>
    </row>
    <row r="22" spans="1:7" x14ac:dyDescent="0.3">
      <c r="A22" t="s">
        <v>342</v>
      </c>
      <c r="B22">
        <v>123007.41</v>
      </c>
      <c r="C22">
        <f t="shared" ref="C22:C32" si="5">B22*1.125%</f>
        <v>1383.8333625</v>
      </c>
      <c r="D22">
        <f t="shared" ref="D22:D32" si="6">C22+B22</f>
        <v>124391.2433625</v>
      </c>
      <c r="E22">
        <f t="shared" ref="E22:F32" si="7">D22*10%</f>
        <v>12439.124336250001</v>
      </c>
      <c r="F22">
        <f t="shared" si="7"/>
        <v>1243.9124336250002</v>
      </c>
      <c r="G22">
        <f t="shared" ref="G22:G32" si="8">D22*18%</f>
        <v>22390.42380525</v>
      </c>
    </row>
    <row r="23" spans="1:7" x14ac:dyDescent="0.3">
      <c r="A23" t="s">
        <v>346</v>
      </c>
      <c r="B23">
        <v>2986.9</v>
      </c>
      <c r="C23">
        <f t="shared" si="5"/>
        <v>33.602625000000003</v>
      </c>
      <c r="D23">
        <f t="shared" si="6"/>
        <v>3020.5026250000001</v>
      </c>
      <c r="E23">
        <f>D23*0%</f>
        <v>0</v>
      </c>
      <c r="F23">
        <f t="shared" si="7"/>
        <v>0</v>
      </c>
      <c r="G23">
        <f t="shared" si="8"/>
        <v>543.69047249999994</v>
      </c>
    </row>
    <row r="24" spans="1:7" x14ac:dyDescent="0.3">
      <c r="A24" t="s">
        <v>447</v>
      </c>
      <c r="B24">
        <v>844.39</v>
      </c>
      <c r="C24">
        <f t="shared" si="5"/>
        <v>9.4993874999999992</v>
      </c>
      <c r="D24">
        <f t="shared" si="6"/>
        <v>853.8893875</v>
      </c>
      <c r="E24">
        <f>D24*7.5%</f>
        <v>64.041704062500003</v>
      </c>
      <c r="F24">
        <f t="shared" si="7"/>
        <v>6.4041704062500004</v>
      </c>
      <c r="G24">
        <f t="shared" si="8"/>
        <v>153.70008974999999</v>
      </c>
    </row>
    <row r="25" spans="1:7" x14ac:dyDescent="0.3">
      <c r="A25" t="s">
        <v>456</v>
      </c>
      <c r="B25">
        <v>5763</v>
      </c>
      <c r="C25">
        <f t="shared" si="5"/>
        <v>64.833749999999995</v>
      </c>
      <c r="D25">
        <f t="shared" si="6"/>
        <v>5827.8337499999998</v>
      </c>
      <c r="E25">
        <f t="shared" ref="E25" si="9">D25*10%</f>
        <v>582.78337499999998</v>
      </c>
      <c r="F25">
        <f t="shared" si="7"/>
        <v>58.278337499999999</v>
      </c>
      <c r="G25">
        <f t="shared" si="8"/>
        <v>1049.0100749999999</v>
      </c>
    </row>
    <row r="26" spans="1:7" x14ac:dyDescent="0.3">
      <c r="A26" t="s">
        <v>343</v>
      </c>
      <c r="B26">
        <v>549851.4</v>
      </c>
      <c r="C26">
        <f t="shared" si="5"/>
        <v>6185.8282500000005</v>
      </c>
      <c r="D26">
        <f t="shared" si="6"/>
        <v>556037.22825000004</v>
      </c>
      <c r="E26">
        <f>D26*0%</f>
        <v>0</v>
      </c>
      <c r="F26">
        <f t="shared" si="7"/>
        <v>0</v>
      </c>
      <c r="G26">
        <f t="shared" si="8"/>
        <v>100086.70108500001</v>
      </c>
    </row>
    <row r="27" spans="1:7" x14ac:dyDescent="0.3">
      <c r="A27" t="s">
        <v>347</v>
      </c>
      <c r="B27">
        <v>0</v>
      </c>
      <c r="C27">
        <f t="shared" si="5"/>
        <v>0</v>
      </c>
      <c r="D27">
        <f t="shared" si="6"/>
        <v>0</v>
      </c>
      <c r="E27">
        <f t="shared" ref="E27" si="10">D27*10%</f>
        <v>0</v>
      </c>
      <c r="F27">
        <f t="shared" si="7"/>
        <v>0</v>
      </c>
      <c r="G27">
        <f t="shared" si="8"/>
        <v>0</v>
      </c>
    </row>
    <row r="28" spans="1:7" x14ac:dyDescent="0.3">
      <c r="A28" t="s">
        <v>348</v>
      </c>
      <c r="B28">
        <v>9892.2999999999993</v>
      </c>
      <c r="C28">
        <f t="shared" si="5"/>
        <v>111.28837499999999</v>
      </c>
      <c r="D28">
        <f t="shared" si="6"/>
        <v>10003.588374999999</v>
      </c>
      <c r="E28">
        <f>D28*0%</f>
        <v>0</v>
      </c>
      <c r="F28">
        <f t="shared" si="7"/>
        <v>0</v>
      </c>
      <c r="G28">
        <f t="shared" si="8"/>
        <v>1800.6459074999998</v>
      </c>
    </row>
    <row r="29" spans="1:7" x14ac:dyDescent="0.3">
      <c r="A29" t="s">
        <v>345</v>
      </c>
      <c r="B29">
        <v>7285.35</v>
      </c>
      <c r="C29">
        <f t="shared" si="5"/>
        <v>81.960187500000004</v>
      </c>
      <c r="D29">
        <f t="shared" si="6"/>
        <v>7367.3101875000002</v>
      </c>
      <c r="E29">
        <f>D29*0%</f>
        <v>0</v>
      </c>
      <c r="F29">
        <f t="shared" si="7"/>
        <v>0</v>
      </c>
      <c r="G29">
        <f t="shared" si="8"/>
        <v>1326.1158337500001</v>
      </c>
    </row>
    <row r="30" spans="1:7" x14ac:dyDescent="0.3">
      <c r="A30" t="s">
        <v>445</v>
      </c>
      <c r="B30">
        <v>6054.55</v>
      </c>
      <c r="C30">
        <f t="shared" si="5"/>
        <v>68.113687499999997</v>
      </c>
      <c r="D30">
        <f t="shared" si="6"/>
        <v>6122.6636875000004</v>
      </c>
      <c r="E30">
        <f t="shared" ref="E30" si="11">D30*10%</f>
        <v>612.26636875000008</v>
      </c>
      <c r="F30">
        <f t="shared" si="7"/>
        <v>61.226636875000011</v>
      </c>
      <c r="G30">
        <f t="shared" si="8"/>
        <v>1102.0794637500001</v>
      </c>
    </row>
    <row r="31" spans="1:7" x14ac:dyDescent="0.3">
      <c r="A31" t="s">
        <v>349</v>
      </c>
      <c r="B31">
        <v>41937.300000000003</v>
      </c>
      <c r="C31">
        <f t="shared" si="5"/>
        <v>471.794625</v>
      </c>
      <c r="D31">
        <f t="shared" si="6"/>
        <v>42409.094625000005</v>
      </c>
      <c r="E31">
        <f t="shared" ref="E31" si="12">D31*10%</f>
        <v>4240.9094625000007</v>
      </c>
      <c r="F31">
        <f t="shared" si="7"/>
        <v>424.09094625000012</v>
      </c>
      <c r="G31">
        <f t="shared" si="8"/>
        <v>7633.6370325000007</v>
      </c>
    </row>
    <row r="32" spans="1:7" x14ac:dyDescent="0.3">
      <c r="A32" t="s">
        <v>446</v>
      </c>
      <c r="B32">
        <v>2685.83</v>
      </c>
      <c r="C32">
        <f t="shared" si="5"/>
        <v>30.215587499999998</v>
      </c>
      <c r="D32">
        <f t="shared" si="6"/>
        <v>2716.0455874999998</v>
      </c>
      <c r="E32">
        <f>D32*0%</f>
        <v>0</v>
      </c>
      <c r="F32">
        <f t="shared" si="7"/>
        <v>0</v>
      </c>
      <c r="G32">
        <f t="shared" si="8"/>
        <v>488.88820574999994</v>
      </c>
    </row>
    <row r="33" spans="5:7" x14ac:dyDescent="0.3">
      <c r="E33">
        <f>SUM(E21:E32)</f>
        <v>17939.125246562504</v>
      </c>
      <c r="F33">
        <f>SUM(F21:F32)</f>
        <v>1793.9125246562501</v>
      </c>
      <c r="G33">
        <f>SUM(G21:G32)</f>
        <v>141065.59889137503</v>
      </c>
    </row>
    <row r="34" spans="5:7" x14ac:dyDescent="0.3">
      <c r="F34">
        <f>SUM(E33:F33)</f>
        <v>19733.037771218755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"/>
  <sheetViews>
    <sheetView tabSelected="1" zoomScale="71" zoomScaleNormal="85" workbookViewId="0">
      <selection activeCell="A6" sqref="A6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19.19921875" style="71" customWidth="1"/>
    <col min="4" max="4" width="8" style="71" bestFit="1" customWidth="1"/>
    <col min="5" max="5" width="60.8984375" style="69" customWidth="1"/>
    <col min="6" max="6" width="9.19921875" style="69" customWidth="1"/>
    <col min="7" max="7" width="13.3984375" style="6" customWidth="1"/>
    <col min="8" max="8" width="18.69921875" style="6" bestFit="1" customWidth="1"/>
    <col min="9" max="9" width="13.69921875" style="62" bestFit="1" customWidth="1"/>
    <col min="10" max="10" width="16" customWidth="1"/>
  </cols>
  <sheetData>
    <row r="1" spans="1:10" x14ac:dyDescent="0.3">
      <c r="A1" s="98" t="s">
        <v>0</v>
      </c>
      <c r="B1" s="92" t="s">
        <v>1</v>
      </c>
      <c r="C1" s="83" t="s">
        <v>387</v>
      </c>
      <c r="D1" s="92" t="s">
        <v>3</v>
      </c>
      <c r="E1" s="84" t="s">
        <v>426</v>
      </c>
      <c r="F1" s="83" t="s">
        <v>443</v>
      </c>
      <c r="G1" s="73"/>
      <c r="H1" s="79"/>
      <c r="I1" s="73"/>
      <c r="J1" s="79"/>
    </row>
    <row r="2" spans="1:10" x14ac:dyDescent="0.3">
      <c r="A2" s="82" t="s">
        <v>145</v>
      </c>
      <c r="B2" s="82" t="s">
        <v>134</v>
      </c>
      <c r="C2" s="82" t="s">
        <v>134</v>
      </c>
      <c r="D2" s="82">
        <v>7</v>
      </c>
      <c r="E2" s="85" t="s">
        <v>270</v>
      </c>
      <c r="F2" s="82" t="s">
        <v>339</v>
      </c>
      <c r="G2" s="72"/>
      <c r="H2" s="75"/>
      <c r="I2" s="77"/>
      <c r="J2" s="72"/>
    </row>
    <row r="3" spans="1:10" x14ac:dyDescent="0.3">
      <c r="A3" s="82" t="s">
        <v>146</v>
      </c>
      <c r="B3" s="82" t="s">
        <v>133</v>
      </c>
      <c r="C3" s="82" t="s">
        <v>133</v>
      </c>
      <c r="D3" s="82">
        <v>7</v>
      </c>
      <c r="E3" s="85" t="s">
        <v>271</v>
      </c>
      <c r="F3" s="82" t="s">
        <v>339</v>
      </c>
      <c r="G3" s="72"/>
      <c r="H3" s="75"/>
      <c r="I3" s="77"/>
      <c r="J3" s="72"/>
    </row>
    <row r="4" spans="1:10" x14ac:dyDescent="0.3">
      <c r="A4" s="82" t="s">
        <v>360</v>
      </c>
      <c r="B4" s="82" t="s">
        <v>374</v>
      </c>
      <c r="C4" s="82" t="s">
        <v>374</v>
      </c>
      <c r="D4" s="82">
        <v>1</v>
      </c>
      <c r="E4" s="85" t="s">
        <v>427</v>
      </c>
      <c r="F4" s="82" t="s">
        <v>339</v>
      </c>
      <c r="G4" s="72"/>
      <c r="H4" s="75"/>
      <c r="I4" s="77"/>
      <c r="J4" s="72"/>
    </row>
    <row r="5" spans="1:10" x14ac:dyDescent="0.3">
      <c r="A5" s="82" t="s">
        <v>147</v>
      </c>
      <c r="B5" s="82" t="s">
        <v>213</v>
      </c>
      <c r="C5" s="82" t="s">
        <v>213</v>
      </c>
      <c r="D5" s="82">
        <v>2</v>
      </c>
      <c r="E5" s="85" t="s">
        <v>272</v>
      </c>
      <c r="F5" s="82" t="s">
        <v>339</v>
      </c>
      <c r="G5" s="72"/>
      <c r="H5" s="75"/>
      <c r="I5" s="77"/>
      <c r="J5" s="72"/>
    </row>
    <row r="6" spans="1:10" x14ac:dyDescent="0.3">
      <c r="A6" s="82" t="s">
        <v>148</v>
      </c>
      <c r="B6" s="82">
        <v>61231020621</v>
      </c>
      <c r="C6" s="82">
        <v>61231020621</v>
      </c>
      <c r="D6" s="82">
        <v>1</v>
      </c>
      <c r="E6" s="85" t="s">
        <v>273</v>
      </c>
      <c r="F6" s="82" t="s">
        <v>339</v>
      </c>
      <c r="G6" s="72"/>
      <c r="H6" s="75"/>
      <c r="I6" s="77"/>
      <c r="J6" s="72"/>
    </row>
    <row r="7" spans="1:10" x14ac:dyDescent="0.3">
      <c r="A7" s="82" t="s">
        <v>149</v>
      </c>
      <c r="B7" s="82" t="s">
        <v>214</v>
      </c>
      <c r="C7" s="82" t="s">
        <v>388</v>
      </c>
      <c r="D7" s="82">
        <v>1</v>
      </c>
      <c r="E7" s="85" t="s">
        <v>274</v>
      </c>
      <c r="F7" s="82" t="s">
        <v>339</v>
      </c>
      <c r="G7" s="72"/>
      <c r="H7" s="75"/>
      <c r="I7" s="77"/>
      <c r="J7" s="72"/>
    </row>
    <row r="8" spans="1:10" x14ac:dyDescent="0.3">
      <c r="A8" s="82" t="s">
        <v>361</v>
      </c>
      <c r="B8" s="82" t="s">
        <v>375</v>
      </c>
      <c r="C8" s="82" t="s">
        <v>389</v>
      </c>
      <c r="D8" s="82">
        <v>1</v>
      </c>
      <c r="E8" s="85" t="s">
        <v>428</v>
      </c>
      <c r="F8" s="82" t="s">
        <v>339</v>
      </c>
      <c r="G8" s="72"/>
      <c r="H8" s="75"/>
      <c r="I8" s="77"/>
      <c r="J8" s="72"/>
    </row>
    <row r="9" spans="1:10" x14ac:dyDescent="0.3">
      <c r="A9" s="82" t="s">
        <v>362</v>
      </c>
      <c r="B9" s="82" t="s">
        <v>376</v>
      </c>
      <c r="C9" s="82" t="s">
        <v>390</v>
      </c>
      <c r="D9" s="82">
        <v>1</v>
      </c>
      <c r="E9" s="85" t="s">
        <v>429</v>
      </c>
      <c r="F9" s="82" t="s">
        <v>339</v>
      </c>
      <c r="G9" s="72"/>
      <c r="H9" s="75"/>
      <c r="I9" s="77"/>
      <c r="J9" s="72"/>
    </row>
    <row r="10" spans="1:10" x14ac:dyDescent="0.3">
      <c r="A10" s="82" t="s">
        <v>150</v>
      </c>
      <c r="B10" s="82" t="s">
        <v>215</v>
      </c>
      <c r="C10" s="82" t="s">
        <v>391</v>
      </c>
      <c r="D10" s="82">
        <v>1</v>
      </c>
      <c r="E10" s="85" t="s">
        <v>275</v>
      </c>
      <c r="F10" s="82" t="s">
        <v>339</v>
      </c>
      <c r="G10" s="72"/>
      <c r="H10" s="75"/>
      <c r="I10" s="77"/>
      <c r="J10" s="72"/>
    </row>
    <row r="11" spans="1:10" x14ac:dyDescent="0.3">
      <c r="A11" s="82" t="s">
        <v>151</v>
      </c>
      <c r="B11" s="82" t="s">
        <v>216</v>
      </c>
      <c r="C11" s="82" t="s">
        <v>392</v>
      </c>
      <c r="D11" s="82">
        <v>1</v>
      </c>
      <c r="E11" s="85" t="s">
        <v>276</v>
      </c>
      <c r="F11" s="82" t="s">
        <v>339</v>
      </c>
      <c r="G11" s="72"/>
      <c r="H11" s="75"/>
      <c r="I11" s="77"/>
      <c r="J11" s="72"/>
    </row>
    <row r="12" spans="1:10" x14ac:dyDescent="0.3">
      <c r="A12" s="82" t="s">
        <v>152</v>
      </c>
      <c r="B12" s="82" t="s">
        <v>217</v>
      </c>
      <c r="C12" s="82" t="s">
        <v>393</v>
      </c>
      <c r="D12" s="82">
        <v>3</v>
      </c>
      <c r="E12" s="85" t="s">
        <v>277</v>
      </c>
      <c r="F12" s="82" t="s">
        <v>339</v>
      </c>
      <c r="G12" s="72"/>
      <c r="H12" s="75"/>
      <c r="I12" s="77"/>
      <c r="J12" s="72"/>
    </row>
    <row r="13" spans="1:10" x14ac:dyDescent="0.3">
      <c r="A13" s="82" t="s">
        <v>153</v>
      </c>
      <c r="B13" s="82" t="s">
        <v>218</v>
      </c>
      <c r="C13" s="82" t="s">
        <v>394</v>
      </c>
      <c r="D13" s="82">
        <v>8</v>
      </c>
      <c r="E13" s="85" t="s">
        <v>278</v>
      </c>
      <c r="F13" s="82" t="s">
        <v>339</v>
      </c>
      <c r="G13" s="72"/>
      <c r="H13" s="75"/>
      <c r="I13" s="77"/>
      <c r="J13" s="72"/>
    </row>
    <row r="14" spans="1:10" x14ac:dyDescent="0.3">
      <c r="A14" s="82" t="s">
        <v>154</v>
      </c>
      <c r="B14" s="82" t="s">
        <v>219</v>
      </c>
      <c r="C14" s="82" t="s">
        <v>394</v>
      </c>
      <c r="D14" s="82">
        <v>14</v>
      </c>
      <c r="E14" s="85" t="s">
        <v>279</v>
      </c>
      <c r="F14" s="82" t="s">
        <v>339</v>
      </c>
      <c r="G14" s="72"/>
      <c r="H14" s="75"/>
      <c r="I14" s="77"/>
      <c r="J14" s="72"/>
    </row>
    <row r="15" spans="1:10" x14ac:dyDescent="0.3">
      <c r="A15" s="82" t="s">
        <v>155</v>
      </c>
      <c r="B15" s="82" t="s">
        <v>220</v>
      </c>
      <c r="C15" s="82" t="s">
        <v>394</v>
      </c>
      <c r="D15" s="82">
        <v>10</v>
      </c>
      <c r="E15" s="85" t="s">
        <v>280</v>
      </c>
      <c r="F15" s="82" t="s">
        <v>339</v>
      </c>
      <c r="G15" s="72"/>
      <c r="H15" s="75"/>
      <c r="I15" s="77"/>
      <c r="J15" s="72"/>
    </row>
    <row r="16" spans="1:10" x14ac:dyDescent="0.3">
      <c r="A16" s="82" t="s">
        <v>363</v>
      </c>
      <c r="B16" s="82" t="s">
        <v>377</v>
      </c>
      <c r="C16" s="82" t="s">
        <v>394</v>
      </c>
      <c r="D16" s="82">
        <v>1</v>
      </c>
      <c r="E16" s="85" t="s">
        <v>430</v>
      </c>
      <c r="F16" s="82" t="s">
        <v>339</v>
      </c>
      <c r="G16" s="72"/>
      <c r="H16" s="75"/>
      <c r="I16" s="77"/>
      <c r="J16" s="72"/>
    </row>
    <row r="17" spans="1:10" ht="28.8" x14ac:dyDescent="0.3">
      <c r="A17" s="82" t="s">
        <v>156</v>
      </c>
      <c r="B17" s="82" t="s">
        <v>221</v>
      </c>
      <c r="C17" s="82" t="s">
        <v>395</v>
      </c>
      <c r="D17" s="82">
        <v>39</v>
      </c>
      <c r="E17" s="85" t="s">
        <v>281</v>
      </c>
      <c r="F17" s="82" t="s">
        <v>339</v>
      </c>
      <c r="G17" s="72"/>
      <c r="H17" s="75"/>
      <c r="I17" s="77"/>
      <c r="J17" s="72"/>
    </row>
    <row r="18" spans="1:10" x14ac:dyDescent="0.3">
      <c r="A18" s="82" t="s">
        <v>364</v>
      </c>
      <c r="B18" s="82" t="s">
        <v>378</v>
      </c>
      <c r="C18" s="82" t="s">
        <v>395</v>
      </c>
      <c r="D18" s="82">
        <v>2</v>
      </c>
      <c r="E18" s="85" t="s">
        <v>431</v>
      </c>
      <c r="F18" s="82" t="s">
        <v>339</v>
      </c>
      <c r="G18" s="72"/>
      <c r="H18" s="75"/>
      <c r="I18" s="77"/>
      <c r="J18" s="72"/>
    </row>
    <row r="19" spans="1:10" x14ac:dyDescent="0.3">
      <c r="A19" s="82" t="s">
        <v>365</v>
      </c>
      <c r="B19" s="82" t="s">
        <v>379</v>
      </c>
      <c r="C19" s="82" t="s">
        <v>395</v>
      </c>
      <c r="D19" s="82">
        <v>1</v>
      </c>
      <c r="E19" s="85" t="s">
        <v>432</v>
      </c>
      <c r="F19" s="82" t="s">
        <v>339</v>
      </c>
      <c r="G19" s="72"/>
      <c r="H19" s="75"/>
      <c r="I19" s="77"/>
      <c r="J19" s="72"/>
    </row>
    <row r="20" spans="1:10" x14ac:dyDescent="0.3">
      <c r="A20" s="82" t="s">
        <v>157</v>
      </c>
      <c r="B20" s="82" t="s">
        <v>222</v>
      </c>
      <c r="C20" s="82" t="s">
        <v>396</v>
      </c>
      <c r="D20" s="82">
        <v>6</v>
      </c>
      <c r="E20" s="85" t="s">
        <v>282</v>
      </c>
      <c r="F20" s="82" t="s">
        <v>339</v>
      </c>
      <c r="G20" s="72"/>
      <c r="H20" s="75"/>
      <c r="I20" s="77"/>
      <c r="J20" s="72"/>
    </row>
    <row r="21" spans="1:10" x14ac:dyDescent="0.3">
      <c r="A21" s="82" t="s">
        <v>158</v>
      </c>
      <c r="B21" s="82" t="s">
        <v>223</v>
      </c>
      <c r="C21" s="82" t="s">
        <v>397</v>
      </c>
      <c r="D21" s="82">
        <v>4</v>
      </c>
      <c r="E21" s="85" t="s">
        <v>283</v>
      </c>
      <c r="F21" s="82" t="s">
        <v>339</v>
      </c>
      <c r="G21" s="72"/>
      <c r="H21" s="75"/>
      <c r="I21" s="77"/>
      <c r="J21" s="72"/>
    </row>
    <row r="22" spans="1:10" x14ac:dyDescent="0.3">
      <c r="A22" s="82" t="s">
        <v>159</v>
      </c>
      <c r="B22" s="82" t="s">
        <v>224</v>
      </c>
      <c r="C22" s="82" t="s">
        <v>398</v>
      </c>
      <c r="D22" s="82">
        <v>2</v>
      </c>
      <c r="E22" s="85" t="s">
        <v>433</v>
      </c>
      <c r="F22" s="82" t="s">
        <v>339</v>
      </c>
      <c r="G22" s="72"/>
      <c r="H22" s="75"/>
      <c r="I22" s="77"/>
      <c r="J22" s="72"/>
    </row>
    <row r="23" spans="1:10" x14ac:dyDescent="0.3">
      <c r="A23" s="82" t="s">
        <v>160</v>
      </c>
      <c r="B23" s="82" t="s">
        <v>225</v>
      </c>
      <c r="C23" s="82" t="s">
        <v>399</v>
      </c>
      <c r="D23" s="82">
        <v>8</v>
      </c>
      <c r="E23" s="85" t="s">
        <v>284</v>
      </c>
      <c r="F23" s="82" t="s">
        <v>339</v>
      </c>
      <c r="G23" s="72"/>
      <c r="H23" s="75"/>
      <c r="I23" s="77"/>
      <c r="J23" s="72"/>
    </row>
    <row r="24" spans="1:10" x14ac:dyDescent="0.3">
      <c r="A24" s="82" t="s">
        <v>161</v>
      </c>
      <c r="B24" s="82" t="s">
        <v>226</v>
      </c>
      <c r="C24" s="82" t="s">
        <v>400</v>
      </c>
      <c r="D24" s="82">
        <v>5</v>
      </c>
      <c r="E24" s="85" t="s">
        <v>285</v>
      </c>
      <c r="F24" s="82" t="s">
        <v>339</v>
      </c>
      <c r="G24" s="72"/>
      <c r="H24" s="75"/>
      <c r="I24" s="77"/>
      <c r="J24" s="72"/>
    </row>
    <row r="25" spans="1:10" x14ac:dyDescent="0.3">
      <c r="A25" s="82" t="s">
        <v>162</v>
      </c>
      <c r="B25" s="82" t="s">
        <v>227</v>
      </c>
      <c r="C25" s="82" t="s">
        <v>401</v>
      </c>
      <c r="D25" s="82">
        <v>1</v>
      </c>
      <c r="E25" s="85" t="s">
        <v>286</v>
      </c>
      <c r="F25" s="82" t="s">
        <v>339</v>
      </c>
      <c r="G25" s="72"/>
      <c r="H25" s="75"/>
      <c r="I25" s="77"/>
      <c r="J25" s="72"/>
    </row>
    <row r="26" spans="1:10" x14ac:dyDescent="0.3">
      <c r="A26" s="82" t="s">
        <v>163</v>
      </c>
      <c r="B26" s="82" t="s">
        <v>132</v>
      </c>
      <c r="C26" s="82" t="s">
        <v>402</v>
      </c>
      <c r="D26" s="82">
        <v>1</v>
      </c>
      <c r="E26" s="85" t="s">
        <v>287</v>
      </c>
      <c r="F26" s="82" t="s">
        <v>339</v>
      </c>
      <c r="G26" s="72"/>
      <c r="H26" s="75"/>
      <c r="I26" s="77"/>
      <c r="J26" s="72"/>
    </row>
    <row r="27" spans="1:10" x14ac:dyDescent="0.3">
      <c r="A27" s="82" t="s">
        <v>160</v>
      </c>
      <c r="B27" s="82" t="s">
        <v>225</v>
      </c>
      <c r="C27" s="82" t="s">
        <v>399</v>
      </c>
      <c r="D27" s="82">
        <v>8</v>
      </c>
      <c r="E27" s="85" t="s">
        <v>288</v>
      </c>
      <c r="F27" s="82" t="s">
        <v>339</v>
      </c>
      <c r="G27" s="72"/>
      <c r="H27" s="75"/>
      <c r="I27" s="77"/>
      <c r="J27" s="72"/>
    </row>
    <row r="28" spans="1:10" x14ac:dyDescent="0.3">
      <c r="A28" s="82" t="s">
        <v>164</v>
      </c>
      <c r="B28" s="82" t="s">
        <v>228</v>
      </c>
      <c r="C28" s="82" t="s">
        <v>403</v>
      </c>
      <c r="D28" s="82">
        <v>2</v>
      </c>
      <c r="E28" s="85" t="s">
        <v>290</v>
      </c>
      <c r="F28" s="82" t="s">
        <v>339</v>
      </c>
      <c r="G28" s="72"/>
      <c r="H28" s="75"/>
      <c r="I28" s="77"/>
      <c r="J28" s="72"/>
    </row>
    <row r="29" spans="1:10" x14ac:dyDescent="0.3">
      <c r="A29" s="82" t="s">
        <v>165</v>
      </c>
      <c r="B29" s="82" t="s">
        <v>229</v>
      </c>
      <c r="C29" s="82" t="s">
        <v>400</v>
      </c>
      <c r="D29" s="82">
        <v>11</v>
      </c>
      <c r="E29" s="85" t="s">
        <v>291</v>
      </c>
      <c r="F29" s="82" t="s">
        <v>339</v>
      </c>
      <c r="G29" s="72"/>
      <c r="H29" s="75"/>
      <c r="I29" s="77"/>
      <c r="J29" s="72"/>
    </row>
    <row r="30" spans="1:10" x14ac:dyDescent="0.3">
      <c r="A30" s="82" t="s">
        <v>366</v>
      </c>
      <c r="B30" s="82" t="s">
        <v>380</v>
      </c>
      <c r="C30" s="82" t="s">
        <v>404</v>
      </c>
      <c r="D30" s="82">
        <v>8</v>
      </c>
      <c r="E30" s="85" t="s">
        <v>289</v>
      </c>
      <c r="F30" s="82" t="s">
        <v>339</v>
      </c>
      <c r="G30" s="72"/>
      <c r="H30" s="75"/>
      <c r="I30" s="77"/>
      <c r="J30" s="72"/>
    </row>
    <row r="31" spans="1:10" x14ac:dyDescent="0.3">
      <c r="A31" s="82" t="s">
        <v>166</v>
      </c>
      <c r="B31" s="82" t="s">
        <v>230</v>
      </c>
      <c r="C31" s="82" t="s">
        <v>405</v>
      </c>
      <c r="D31" s="82">
        <v>6</v>
      </c>
      <c r="E31" s="85" t="s">
        <v>292</v>
      </c>
      <c r="F31" s="82" t="s">
        <v>339</v>
      </c>
      <c r="G31" s="72"/>
      <c r="H31" s="75"/>
      <c r="I31" s="77"/>
      <c r="J31" s="72"/>
    </row>
    <row r="32" spans="1:10" x14ac:dyDescent="0.3">
      <c r="A32" s="82" t="s">
        <v>167</v>
      </c>
      <c r="B32" s="82" t="s">
        <v>231</v>
      </c>
      <c r="C32" s="82" t="s">
        <v>405</v>
      </c>
      <c r="D32" s="82">
        <v>2</v>
      </c>
      <c r="E32" s="85" t="s">
        <v>293</v>
      </c>
      <c r="F32" s="82" t="s">
        <v>339</v>
      </c>
      <c r="G32" s="72"/>
      <c r="H32" s="75"/>
      <c r="I32" s="77"/>
      <c r="J32" s="72"/>
    </row>
    <row r="33" spans="1:10" x14ac:dyDescent="0.3">
      <c r="A33" s="82" t="s">
        <v>168</v>
      </c>
      <c r="B33" s="82" t="s">
        <v>232</v>
      </c>
      <c r="C33" s="82" t="s">
        <v>406</v>
      </c>
      <c r="D33" s="82">
        <v>3</v>
      </c>
      <c r="E33" s="85" t="s">
        <v>294</v>
      </c>
      <c r="F33" s="82" t="s">
        <v>339</v>
      </c>
      <c r="G33" s="72"/>
      <c r="H33" s="75"/>
      <c r="I33" s="77"/>
      <c r="J33" s="72"/>
    </row>
    <row r="34" spans="1:10" x14ac:dyDescent="0.3">
      <c r="A34" s="82" t="s">
        <v>169</v>
      </c>
      <c r="B34" s="82" t="s">
        <v>233</v>
      </c>
      <c r="C34" s="82" t="s">
        <v>407</v>
      </c>
      <c r="D34" s="82">
        <v>1</v>
      </c>
      <c r="E34" s="85" t="s">
        <v>295</v>
      </c>
      <c r="F34" s="82" t="s">
        <v>339</v>
      </c>
      <c r="G34" s="72"/>
      <c r="H34" s="75"/>
      <c r="I34" s="77"/>
      <c r="J34" s="72"/>
    </row>
    <row r="35" spans="1:10" x14ac:dyDescent="0.3">
      <c r="A35" s="82" t="s">
        <v>170</v>
      </c>
      <c r="B35" s="82" t="s">
        <v>234</v>
      </c>
      <c r="C35" s="82" t="s">
        <v>400</v>
      </c>
      <c r="D35" s="82">
        <v>2</v>
      </c>
      <c r="E35" s="85" t="s">
        <v>296</v>
      </c>
      <c r="F35" s="82" t="s">
        <v>339</v>
      </c>
      <c r="G35" s="72"/>
      <c r="H35" s="75"/>
      <c r="I35" s="77"/>
      <c r="J35" s="72"/>
    </row>
    <row r="36" spans="1:10" x14ac:dyDescent="0.3">
      <c r="A36" s="82" t="s">
        <v>171</v>
      </c>
      <c r="B36" s="82" t="s">
        <v>235</v>
      </c>
      <c r="C36" s="82" t="s">
        <v>406</v>
      </c>
      <c r="D36" s="82">
        <v>10</v>
      </c>
      <c r="E36" s="85" t="s">
        <v>297</v>
      </c>
      <c r="F36" s="82" t="s">
        <v>339</v>
      </c>
      <c r="G36" s="72"/>
      <c r="H36" s="75"/>
      <c r="I36" s="77"/>
      <c r="J36" s="72"/>
    </row>
    <row r="37" spans="1:10" x14ac:dyDescent="0.3">
      <c r="A37" s="82" t="s">
        <v>131</v>
      </c>
      <c r="B37" s="82" t="s">
        <v>140</v>
      </c>
      <c r="C37" s="82" t="s">
        <v>140</v>
      </c>
      <c r="D37" s="82">
        <v>1</v>
      </c>
      <c r="E37" s="85" t="s">
        <v>298</v>
      </c>
      <c r="F37" s="82" t="s">
        <v>339</v>
      </c>
      <c r="G37" s="72"/>
      <c r="H37" s="75"/>
      <c r="I37" s="77"/>
      <c r="J37" s="72"/>
    </row>
    <row r="38" spans="1:10" x14ac:dyDescent="0.3">
      <c r="A38" s="82" t="s">
        <v>172</v>
      </c>
      <c r="B38" s="82" t="s">
        <v>236</v>
      </c>
      <c r="C38" s="82" t="s">
        <v>408</v>
      </c>
      <c r="D38" s="82">
        <v>4</v>
      </c>
      <c r="E38" s="85" t="s">
        <v>299</v>
      </c>
      <c r="F38" s="82" t="s">
        <v>339</v>
      </c>
      <c r="G38" s="72"/>
      <c r="H38" s="75"/>
      <c r="I38" s="77"/>
      <c r="J38" s="72"/>
    </row>
    <row r="39" spans="1:10" x14ac:dyDescent="0.3">
      <c r="A39" s="82" t="s">
        <v>173</v>
      </c>
      <c r="B39" s="82" t="s">
        <v>237</v>
      </c>
      <c r="C39" s="82" t="s">
        <v>237</v>
      </c>
      <c r="D39" s="82">
        <v>1</v>
      </c>
      <c r="E39" s="85" t="s">
        <v>300</v>
      </c>
      <c r="F39" s="82" t="s">
        <v>339</v>
      </c>
      <c r="G39" s="72"/>
      <c r="H39" s="75"/>
      <c r="I39" s="77"/>
      <c r="J39" s="72"/>
    </row>
    <row r="40" spans="1:10" x14ac:dyDescent="0.3">
      <c r="A40" s="82" t="s">
        <v>367</v>
      </c>
      <c r="B40" s="82" t="s">
        <v>381</v>
      </c>
      <c r="C40" s="82" t="s">
        <v>381</v>
      </c>
      <c r="D40" s="82">
        <v>1</v>
      </c>
      <c r="E40" s="85" t="s">
        <v>434</v>
      </c>
      <c r="F40" s="82" t="s">
        <v>339</v>
      </c>
      <c r="G40" s="72"/>
      <c r="H40" s="75"/>
      <c r="I40" s="77"/>
      <c r="J40" s="72"/>
    </row>
    <row r="41" spans="1:10" x14ac:dyDescent="0.3">
      <c r="A41" s="82" t="s">
        <v>174</v>
      </c>
      <c r="B41" s="82" t="s">
        <v>238</v>
      </c>
      <c r="C41" s="82" t="s">
        <v>238</v>
      </c>
      <c r="D41" s="82">
        <v>6</v>
      </c>
      <c r="E41" s="85" t="s">
        <v>301</v>
      </c>
      <c r="F41" s="82" t="s">
        <v>339</v>
      </c>
      <c r="G41" s="72"/>
      <c r="H41" s="75"/>
      <c r="I41" s="77"/>
      <c r="J41" s="72"/>
    </row>
    <row r="42" spans="1:10" x14ac:dyDescent="0.3">
      <c r="A42" s="82" t="s">
        <v>175</v>
      </c>
      <c r="B42" s="82" t="s">
        <v>239</v>
      </c>
      <c r="C42" s="82">
        <v>120</v>
      </c>
      <c r="D42" s="82">
        <v>2</v>
      </c>
      <c r="E42" s="85" t="s">
        <v>302</v>
      </c>
      <c r="F42" s="82" t="s">
        <v>339</v>
      </c>
      <c r="G42" s="72"/>
      <c r="H42" s="75"/>
      <c r="I42" s="77"/>
      <c r="J42" s="72"/>
    </row>
    <row r="43" spans="1:10" x14ac:dyDescent="0.3">
      <c r="A43" s="82" t="s">
        <v>176</v>
      </c>
      <c r="B43" s="82" t="s">
        <v>240</v>
      </c>
      <c r="C43" s="82">
        <v>21</v>
      </c>
      <c r="D43" s="82">
        <v>4</v>
      </c>
      <c r="E43" s="85" t="s">
        <v>303</v>
      </c>
      <c r="F43" s="82" t="s">
        <v>339</v>
      </c>
      <c r="G43" s="72"/>
      <c r="H43" s="75"/>
      <c r="I43" s="77"/>
      <c r="J43" s="72"/>
    </row>
    <row r="44" spans="1:10" x14ac:dyDescent="0.3">
      <c r="A44" s="82" t="s">
        <v>368</v>
      </c>
      <c r="B44" s="82" t="s">
        <v>382</v>
      </c>
      <c r="C44" s="82" t="s">
        <v>382</v>
      </c>
      <c r="D44" s="82">
        <v>1</v>
      </c>
      <c r="E44" s="85" t="s">
        <v>435</v>
      </c>
      <c r="F44" s="82" t="s">
        <v>339</v>
      </c>
      <c r="G44" s="72"/>
      <c r="H44" s="75"/>
      <c r="I44" s="77"/>
      <c r="J44" s="72"/>
    </row>
    <row r="45" spans="1:10" x14ac:dyDescent="0.3">
      <c r="A45" s="82" t="s">
        <v>177</v>
      </c>
      <c r="B45" s="82" t="s">
        <v>241</v>
      </c>
      <c r="C45" s="82" t="s">
        <v>241</v>
      </c>
      <c r="D45" s="82">
        <v>4</v>
      </c>
      <c r="E45" s="85" t="s">
        <v>304</v>
      </c>
      <c r="F45" s="82" t="s">
        <v>339</v>
      </c>
      <c r="G45" s="72"/>
      <c r="H45" s="75"/>
      <c r="I45" s="77"/>
      <c r="J45" s="72"/>
    </row>
    <row r="46" spans="1:10" x14ac:dyDescent="0.3">
      <c r="A46" s="82" t="s">
        <v>178</v>
      </c>
      <c r="B46" s="82" t="s">
        <v>242</v>
      </c>
      <c r="C46" s="82" t="s">
        <v>242</v>
      </c>
      <c r="D46" s="82">
        <v>14</v>
      </c>
      <c r="E46" s="85" t="s">
        <v>305</v>
      </c>
      <c r="F46" s="82" t="s">
        <v>339</v>
      </c>
      <c r="G46" s="72"/>
      <c r="H46" s="75"/>
      <c r="I46" s="77"/>
      <c r="J46" s="72"/>
    </row>
    <row r="47" spans="1:10" x14ac:dyDescent="0.3">
      <c r="A47" s="82" t="s">
        <v>130</v>
      </c>
      <c r="B47" s="82" t="s">
        <v>243</v>
      </c>
      <c r="C47" s="82" t="s">
        <v>243</v>
      </c>
      <c r="D47" s="82">
        <v>1</v>
      </c>
      <c r="E47" s="85" t="s">
        <v>436</v>
      </c>
      <c r="F47" s="82" t="s">
        <v>339</v>
      </c>
      <c r="G47" s="72"/>
      <c r="H47" s="75"/>
      <c r="I47" s="77"/>
      <c r="J47" s="72"/>
    </row>
    <row r="48" spans="1:10" x14ac:dyDescent="0.3">
      <c r="A48" s="82" t="s">
        <v>179</v>
      </c>
      <c r="B48" s="82" t="s">
        <v>244</v>
      </c>
      <c r="C48" s="82" t="s">
        <v>409</v>
      </c>
      <c r="D48" s="82">
        <v>1</v>
      </c>
      <c r="E48" s="85" t="s">
        <v>306</v>
      </c>
      <c r="F48" s="82" t="s">
        <v>339</v>
      </c>
      <c r="G48" s="72"/>
      <c r="H48" s="75"/>
      <c r="I48" s="77"/>
      <c r="J48" s="72"/>
    </row>
    <row r="49" spans="1:10" x14ac:dyDescent="0.3">
      <c r="A49" s="82" t="s">
        <v>180</v>
      </c>
      <c r="B49" s="82" t="s">
        <v>245</v>
      </c>
      <c r="C49" s="82" t="s">
        <v>410</v>
      </c>
      <c r="D49" s="82">
        <v>2</v>
      </c>
      <c r="E49" s="85" t="s">
        <v>307</v>
      </c>
      <c r="F49" s="82" t="s">
        <v>339</v>
      </c>
      <c r="G49" s="72"/>
      <c r="H49" s="75"/>
      <c r="I49" s="77"/>
      <c r="J49" s="72"/>
    </row>
    <row r="50" spans="1:10" x14ac:dyDescent="0.3">
      <c r="A50" s="82" t="s">
        <v>369</v>
      </c>
      <c r="B50" s="82" t="s">
        <v>383</v>
      </c>
      <c r="C50" s="82" t="s">
        <v>411</v>
      </c>
      <c r="D50" s="82">
        <v>7</v>
      </c>
      <c r="E50" s="85" t="s">
        <v>308</v>
      </c>
      <c r="F50" s="82" t="s">
        <v>339</v>
      </c>
      <c r="G50" s="72"/>
      <c r="H50" s="75"/>
      <c r="I50" s="77"/>
      <c r="J50" s="72"/>
    </row>
    <row r="51" spans="1:10" x14ac:dyDescent="0.3">
      <c r="A51" s="82" t="s">
        <v>181</v>
      </c>
      <c r="B51" s="82" t="s">
        <v>246</v>
      </c>
      <c r="C51" s="82" t="s">
        <v>246</v>
      </c>
      <c r="D51" s="82">
        <v>1</v>
      </c>
      <c r="E51" s="85" t="s">
        <v>309</v>
      </c>
      <c r="F51" s="82" t="s">
        <v>339</v>
      </c>
      <c r="G51" s="72"/>
      <c r="H51" s="75"/>
      <c r="I51" s="77"/>
      <c r="J51" s="72"/>
    </row>
    <row r="52" spans="1:10" x14ac:dyDescent="0.3">
      <c r="A52" s="82" t="s">
        <v>182</v>
      </c>
      <c r="B52" s="82" t="s">
        <v>247</v>
      </c>
      <c r="C52" s="82" t="s">
        <v>247</v>
      </c>
      <c r="D52" s="82">
        <v>2</v>
      </c>
      <c r="E52" s="85" t="s">
        <v>310</v>
      </c>
      <c r="F52" s="82" t="s">
        <v>339</v>
      </c>
      <c r="G52" s="72"/>
      <c r="H52" s="75"/>
      <c r="I52" s="77"/>
      <c r="J52" s="72"/>
    </row>
    <row r="53" spans="1:10" x14ac:dyDescent="0.3">
      <c r="A53" s="82" t="s">
        <v>183</v>
      </c>
      <c r="B53" s="82" t="s">
        <v>141</v>
      </c>
      <c r="C53" s="82" t="s">
        <v>141</v>
      </c>
      <c r="D53" s="82">
        <v>1</v>
      </c>
      <c r="E53" s="85" t="s">
        <v>311</v>
      </c>
      <c r="F53" s="82" t="s">
        <v>339</v>
      </c>
      <c r="G53" s="72"/>
      <c r="H53" s="75"/>
      <c r="I53" s="77"/>
      <c r="J53" s="72"/>
    </row>
    <row r="54" spans="1:10" x14ac:dyDescent="0.3">
      <c r="A54" s="82" t="s">
        <v>184</v>
      </c>
      <c r="B54" s="82" t="s">
        <v>248</v>
      </c>
      <c r="C54" s="82" t="s">
        <v>248</v>
      </c>
      <c r="D54" s="82">
        <v>2</v>
      </c>
      <c r="E54" s="85" t="s">
        <v>312</v>
      </c>
      <c r="F54" s="82" t="s">
        <v>339</v>
      </c>
      <c r="G54" s="72"/>
      <c r="H54" s="75"/>
      <c r="I54" s="77"/>
      <c r="J54" s="72"/>
    </row>
    <row r="55" spans="1:10" x14ac:dyDescent="0.3">
      <c r="A55" s="82" t="s">
        <v>185</v>
      </c>
      <c r="B55" s="82" t="s">
        <v>249</v>
      </c>
      <c r="C55" s="82" t="s">
        <v>249</v>
      </c>
      <c r="D55" s="82">
        <v>3</v>
      </c>
      <c r="E55" s="85" t="s">
        <v>313</v>
      </c>
      <c r="F55" s="82" t="s">
        <v>339</v>
      </c>
      <c r="G55" s="72"/>
      <c r="H55" s="75"/>
      <c r="I55" s="77"/>
      <c r="J55" s="72"/>
    </row>
    <row r="56" spans="1:10" x14ac:dyDescent="0.3">
      <c r="A56" s="82" t="s">
        <v>186</v>
      </c>
      <c r="B56" s="82" t="s">
        <v>250</v>
      </c>
      <c r="C56" s="82" t="s">
        <v>412</v>
      </c>
      <c r="D56" s="82">
        <v>1</v>
      </c>
      <c r="E56" s="85" t="s">
        <v>143</v>
      </c>
      <c r="F56" s="82" t="s">
        <v>339</v>
      </c>
      <c r="G56" s="72"/>
      <c r="H56" s="75"/>
      <c r="I56" s="77"/>
      <c r="J56" s="72"/>
    </row>
    <row r="57" spans="1:10" x14ac:dyDescent="0.3">
      <c r="A57" s="82" t="s">
        <v>187</v>
      </c>
      <c r="B57" s="82" t="s">
        <v>251</v>
      </c>
      <c r="C57" s="82" t="s">
        <v>251</v>
      </c>
      <c r="D57" s="82">
        <v>1</v>
      </c>
      <c r="E57" s="85" t="s">
        <v>314</v>
      </c>
      <c r="F57" s="82" t="s">
        <v>339</v>
      </c>
      <c r="G57" s="72"/>
      <c r="H57" s="75"/>
      <c r="I57" s="77"/>
      <c r="J57" s="72"/>
    </row>
    <row r="58" spans="1:10" x14ac:dyDescent="0.3">
      <c r="A58" s="82" t="s">
        <v>188</v>
      </c>
      <c r="B58" s="82" t="s">
        <v>252</v>
      </c>
      <c r="C58" s="82" t="s">
        <v>252</v>
      </c>
      <c r="D58" s="82">
        <v>1</v>
      </c>
      <c r="E58" s="85" t="s">
        <v>315</v>
      </c>
      <c r="F58" s="82" t="s">
        <v>339</v>
      </c>
      <c r="G58" s="72"/>
      <c r="H58" s="75"/>
      <c r="I58" s="77"/>
      <c r="J58" s="72"/>
    </row>
    <row r="59" spans="1:10" x14ac:dyDescent="0.3">
      <c r="A59" s="82" t="s">
        <v>189</v>
      </c>
      <c r="B59" s="82" t="s">
        <v>253</v>
      </c>
      <c r="C59" s="82" t="s">
        <v>413</v>
      </c>
      <c r="D59" s="82">
        <v>1</v>
      </c>
      <c r="E59" s="85" t="s">
        <v>316</v>
      </c>
      <c r="F59" s="82" t="s">
        <v>339</v>
      </c>
      <c r="G59" s="72"/>
      <c r="H59" s="75"/>
      <c r="I59" s="77"/>
      <c r="J59" s="72"/>
    </row>
    <row r="60" spans="1:10" ht="43.2" x14ac:dyDescent="0.3">
      <c r="A60" s="82" t="s">
        <v>190</v>
      </c>
      <c r="B60" s="82" t="s">
        <v>254</v>
      </c>
      <c r="C60" s="82">
        <v>0</v>
      </c>
      <c r="D60" s="82">
        <v>110</v>
      </c>
      <c r="E60" s="85" t="s">
        <v>437</v>
      </c>
      <c r="F60" s="82" t="s">
        <v>339</v>
      </c>
      <c r="G60" s="72"/>
      <c r="H60" s="75"/>
      <c r="I60" s="77"/>
      <c r="J60" s="72"/>
    </row>
    <row r="61" spans="1:10" x14ac:dyDescent="0.3">
      <c r="A61" s="82" t="s">
        <v>190</v>
      </c>
      <c r="B61" s="82" t="s">
        <v>254</v>
      </c>
      <c r="C61" s="82">
        <v>0</v>
      </c>
      <c r="D61" s="82">
        <v>18</v>
      </c>
      <c r="E61" s="85" t="s">
        <v>317</v>
      </c>
      <c r="F61" s="82" t="s">
        <v>340</v>
      </c>
      <c r="G61" s="72"/>
      <c r="H61" s="75"/>
      <c r="I61" s="77"/>
      <c r="J61" s="72"/>
    </row>
    <row r="62" spans="1:10" x14ac:dyDescent="0.3">
      <c r="A62" s="82" t="s">
        <v>191</v>
      </c>
      <c r="B62" s="82" t="s">
        <v>139</v>
      </c>
      <c r="C62" s="82" t="s">
        <v>414</v>
      </c>
      <c r="D62" s="82">
        <v>5</v>
      </c>
      <c r="E62" s="85" t="s">
        <v>318</v>
      </c>
      <c r="F62" s="82" t="s">
        <v>339</v>
      </c>
      <c r="G62" s="72"/>
      <c r="H62" s="75"/>
      <c r="I62" s="77"/>
      <c r="J62" s="72"/>
    </row>
    <row r="63" spans="1:10" x14ac:dyDescent="0.3">
      <c r="A63" s="82" t="s">
        <v>192</v>
      </c>
      <c r="B63" s="82" t="s">
        <v>255</v>
      </c>
      <c r="C63" s="82" t="s">
        <v>415</v>
      </c>
      <c r="D63" s="82">
        <v>2</v>
      </c>
      <c r="E63" s="85" t="s">
        <v>319</v>
      </c>
      <c r="F63" s="82" t="s">
        <v>339</v>
      </c>
      <c r="G63" s="72"/>
      <c r="H63" s="75"/>
      <c r="I63" s="77"/>
      <c r="J63" s="72"/>
    </row>
    <row r="64" spans="1:10" x14ac:dyDescent="0.3">
      <c r="A64" s="82" t="s">
        <v>193</v>
      </c>
      <c r="B64" s="82" t="s">
        <v>138</v>
      </c>
      <c r="C64" s="82" t="s">
        <v>416</v>
      </c>
      <c r="D64" s="82">
        <v>1</v>
      </c>
      <c r="E64" s="85" t="s">
        <v>320</v>
      </c>
      <c r="F64" s="82" t="s">
        <v>339</v>
      </c>
      <c r="G64" s="72"/>
      <c r="H64" s="75"/>
      <c r="I64" s="77"/>
      <c r="J64" s="72"/>
    </row>
    <row r="65" spans="1:10" ht="72" x14ac:dyDescent="0.3">
      <c r="A65" s="82" t="s">
        <v>194</v>
      </c>
      <c r="B65" s="82" t="s">
        <v>136</v>
      </c>
      <c r="C65" s="82" t="s">
        <v>417</v>
      </c>
      <c r="D65" s="82">
        <v>55</v>
      </c>
      <c r="E65" s="85" t="s">
        <v>438</v>
      </c>
      <c r="F65" s="82" t="s">
        <v>340</v>
      </c>
      <c r="G65" s="72"/>
      <c r="H65" s="75"/>
      <c r="I65" s="77"/>
      <c r="J65" s="72"/>
    </row>
    <row r="66" spans="1:10" ht="86.4" x14ac:dyDescent="0.3">
      <c r="A66" s="82" t="s">
        <v>194</v>
      </c>
      <c r="B66" s="82" t="s">
        <v>136</v>
      </c>
      <c r="C66" s="82" t="s">
        <v>417</v>
      </c>
      <c r="D66" s="82">
        <v>74</v>
      </c>
      <c r="E66" s="85" t="s">
        <v>439</v>
      </c>
      <c r="F66" s="82" t="s">
        <v>339</v>
      </c>
      <c r="G66" s="72"/>
      <c r="H66" s="75"/>
      <c r="I66" s="77"/>
      <c r="J66" s="72"/>
    </row>
    <row r="67" spans="1:10" x14ac:dyDescent="0.3">
      <c r="A67" s="82" t="s">
        <v>195</v>
      </c>
      <c r="B67" s="82" t="s">
        <v>137</v>
      </c>
      <c r="C67" s="82" t="s">
        <v>418</v>
      </c>
      <c r="D67" s="82">
        <v>4</v>
      </c>
      <c r="E67" s="85" t="s">
        <v>321</v>
      </c>
      <c r="F67" s="82" t="s">
        <v>339</v>
      </c>
      <c r="G67" s="72"/>
      <c r="H67" s="75"/>
      <c r="I67" s="77"/>
      <c r="J67" s="72"/>
    </row>
    <row r="68" spans="1:10" x14ac:dyDescent="0.3">
      <c r="A68" s="82" t="s">
        <v>196</v>
      </c>
      <c r="B68" s="82" t="s">
        <v>256</v>
      </c>
      <c r="C68" s="82">
        <v>150</v>
      </c>
      <c r="D68" s="82">
        <v>6</v>
      </c>
      <c r="E68" s="85" t="s">
        <v>322</v>
      </c>
      <c r="F68" s="82" t="s">
        <v>339</v>
      </c>
      <c r="G68" s="72"/>
      <c r="H68" s="75"/>
      <c r="I68" s="77"/>
      <c r="J68" s="72"/>
    </row>
    <row r="69" spans="1:10" x14ac:dyDescent="0.3">
      <c r="A69" s="82" t="s">
        <v>197</v>
      </c>
      <c r="B69" s="82" t="s">
        <v>257</v>
      </c>
      <c r="C69" s="82" t="s">
        <v>419</v>
      </c>
      <c r="D69" s="82">
        <v>1</v>
      </c>
      <c r="E69" s="85" t="s">
        <v>142</v>
      </c>
      <c r="F69" s="82" t="s">
        <v>339</v>
      </c>
      <c r="G69" s="72"/>
      <c r="H69" s="75"/>
      <c r="I69" s="77"/>
      <c r="J69" s="72"/>
    </row>
    <row r="70" spans="1:10" x14ac:dyDescent="0.3">
      <c r="A70" s="82" t="s">
        <v>198</v>
      </c>
      <c r="B70" s="82" t="s">
        <v>258</v>
      </c>
      <c r="C70" s="82">
        <v>200</v>
      </c>
      <c r="D70" s="82">
        <v>1</v>
      </c>
      <c r="E70" s="85" t="s">
        <v>323</v>
      </c>
      <c r="F70" s="82" t="s">
        <v>339</v>
      </c>
      <c r="G70" s="72"/>
      <c r="H70" s="75"/>
      <c r="I70" s="77"/>
      <c r="J70" s="72"/>
    </row>
    <row r="71" spans="1:10" x14ac:dyDescent="0.3">
      <c r="A71" s="82" t="s">
        <v>199</v>
      </c>
      <c r="B71" s="82" t="s">
        <v>259</v>
      </c>
      <c r="C71" s="82">
        <v>22</v>
      </c>
      <c r="D71" s="82">
        <v>5</v>
      </c>
      <c r="E71" s="85" t="s">
        <v>324</v>
      </c>
      <c r="F71" s="82" t="s">
        <v>339</v>
      </c>
      <c r="G71" s="72"/>
      <c r="H71" s="75"/>
      <c r="I71" s="77"/>
      <c r="J71" s="72"/>
    </row>
    <row r="72" spans="1:10" x14ac:dyDescent="0.3">
      <c r="A72" s="82" t="s">
        <v>370</v>
      </c>
      <c r="B72" s="82" t="s">
        <v>384</v>
      </c>
      <c r="C72" s="82">
        <v>300</v>
      </c>
      <c r="D72" s="82">
        <v>4</v>
      </c>
      <c r="E72" s="85" t="s">
        <v>331</v>
      </c>
      <c r="F72" s="82" t="s">
        <v>339</v>
      </c>
      <c r="G72" s="72"/>
      <c r="H72" s="75"/>
      <c r="I72" s="77"/>
      <c r="J72" s="72"/>
    </row>
    <row r="73" spans="1:10" x14ac:dyDescent="0.3">
      <c r="A73" s="82" t="s">
        <v>200</v>
      </c>
      <c r="B73" s="82" t="s">
        <v>260</v>
      </c>
      <c r="C73" s="82" t="s">
        <v>420</v>
      </c>
      <c r="D73" s="82">
        <v>1</v>
      </c>
      <c r="E73" s="85" t="s">
        <v>325</v>
      </c>
      <c r="F73" s="82" t="s">
        <v>339</v>
      </c>
      <c r="G73" s="72"/>
      <c r="H73" s="75"/>
      <c r="I73" s="77"/>
      <c r="J73" s="72"/>
    </row>
    <row r="74" spans="1:10" x14ac:dyDescent="0.3">
      <c r="A74" s="82" t="s">
        <v>201</v>
      </c>
      <c r="B74" s="82" t="s">
        <v>261</v>
      </c>
      <c r="C74" s="82" t="s">
        <v>421</v>
      </c>
      <c r="D74" s="82">
        <v>2</v>
      </c>
      <c r="E74" s="85" t="s">
        <v>326</v>
      </c>
      <c r="F74" s="82" t="s">
        <v>339</v>
      </c>
      <c r="G74" s="72"/>
      <c r="H74" s="75"/>
      <c r="I74" s="77"/>
      <c r="J74" s="72"/>
    </row>
    <row r="75" spans="1:10" x14ac:dyDescent="0.3">
      <c r="A75" s="82" t="s">
        <v>202</v>
      </c>
      <c r="B75" s="82" t="s">
        <v>262</v>
      </c>
      <c r="C75" s="82" t="s">
        <v>422</v>
      </c>
      <c r="D75" s="82">
        <v>6</v>
      </c>
      <c r="E75" s="85" t="s">
        <v>327</v>
      </c>
      <c r="F75" s="82" t="s">
        <v>339</v>
      </c>
      <c r="G75" s="72"/>
      <c r="H75" s="75"/>
      <c r="I75" s="77"/>
      <c r="J75" s="72"/>
    </row>
    <row r="76" spans="1:10" x14ac:dyDescent="0.3">
      <c r="A76" s="82" t="s">
        <v>203</v>
      </c>
      <c r="B76" s="82" t="s">
        <v>263</v>
      </c>
      <c r="C76" s="82" t="s">
        <v>423</v>
      </c>
      <c r="D76" s="82">
        <v>1</v>
      </c>
      <c r="E76" s="85" t="s">
        <v>328</v>
      </c>
      <c r="F76" s="82" t="s">
        <v>339</v>
      </c>
      <c r="G76" s="72"/>
      <c r="H76" s="75"/>
      <c r="I76" s="77"/>
      <c r="J76" s="72"/>
    </row>
    <row r="77" spans="1:10" x14ac:dyDescent="0.3">
      <c r="A77" s="82" t="s">
        <v>371</v>
      </c>
      <c r="B77" s="82" t="s">
        <v>385</v>
      </c>
      <c r="C77" s="82">
        <v>560</v>
      </c>
      <c r="D77" s="82">
        <v>4</v>
      </c>
      <c r="E77" s="85" t="s">
        <v>440</v>
      </c>
      <c r="F77" s="82" t="s">
        <v>339</v>
      </c>
      <c r="G77" s="72"/>
      <c r="H77" s="75"/>
      <c r="I77" s="77"/>
      <c r="J77" s="72"/>
    </row>
    <row r="78" spans="1:10" x14ac:dyDescent="0.3">
      <c r="A78" s="82" t="s">
        <v>204</v>
      </c>
      <c r="B78" s="82" t="s">
        <v>264</v>
      </c>
      <c r="C78" s="82" t="s">
        <v>424</v>
      </c>
      <c r="D78" s="82">
        <v>1</v>
      </c>
      <c r="E78" s="85" t="s">
        <v>329</v>
      </c>
      <c r="F78" s="82" t="s">
        <v>339</v>
      </c>
      <c r="G78" s="72"/>
      <c r="H78" s="75"/>
      <c r="I78" s="77"/>
      <c r="J78" s="72"/>
    </row>
    <row r="79" spans="1:10" x14ac:dyDescent="0.3">
      <c r="A79" s="82" t="s">
        <v>190</v>
      </c>
      <c r="B79" s="82" t="s">
        <v>254</v>
      </c>
      <c r="C79" s="82">
        <v>0</v>
      </c>
      <c r="D79" s="82">
        <v>8</v>
      </c>
      <c r="E79" s="85" t="s">
        <v>330</v>
      </c>
      <c r="F79" s="82" t="s">
        <v>339</v>
      </c>
      <c r="G79" s="72"/>
      <c r="H79" s="75"/>
      <c r="I79" s="77"/>
      <c r="J79" s="72"/>
    </row>
    <row r="80" spans="1:10" x14ac:dyDescent="0.3">
      <c r="A80" s="82" t="s">
        <v>372</v>
      </c>
      <c r="B80" s="82" t="s">
        <v>386</v>
      </c>
      <c r="C80" s="82">
        <v>0</v>
      </c>
      <c r="D80" s="82">
        <v>1</v>
      </c>
      <c r="E80" s="85" t="s">
        <v>441</v>
      </c>
      <c r="F80" s="82" t="s">
        <v>339</v>
      </c>
      <c r="G80" s="72"/>
      <c r="H80" s="75"/>
      <c r="I80" s="77"/>
      <c r="J80" s="72"/>
    </row>
    <row r="81" spans="1:10" x14ac:dyDescent="0.3">
      <c r="A81" s="82" t="s">
        <v>205</v>
      </c>
      <c r="B81" s="82" t="s">
        <v>135</v>
      </c>
      <c r="C81" s="82" t="s">
        <v>135</v>
      </c>
      <c r="D81" s="82">
        <v>3</v>
      </c>
      <c r="E81" s="85" t="s">
        <v>332</v>
      </c>
      <c r="F81" s="82" t="s">
        <v>339</v>
      </c>
      <c r="G81" s="77"/>
      <c r="H81" s="75"/>
      <c r="I81" s="77"/>
      <c r="J81" s="72"/>
    </row>
    <row r="82" spans="1:10" x14ac:dyDescent="0.3">
      <c r="A82" s="82" t="s">
        <v>206</v>
      </c>
      <c r="B82" s="82" t="s">
        <v>265</v>
      </c>
      <c r="C82" s="82" t="s">
        <v>265</v>
      </c>
      <c r="D82" s="82">
        <v>9</v>
      </c>
      <c r="E82" s="85" t="s">
        <v>333</v>
      </c>
      <c r="F82" s="82" t="s">
        <v>339</v>
      </c>
      <c r="G82" s="77"/>
      <c r="H82" s="75"/>
      <c r="I82" s="77"/>
      <c r="J82" s="72"/>
    </row>
    <row r="83" spans="1:10" x14ac:dyDescent="0.3">
      <c r="A83" s="82" t="s">
        <v>207</v>
      </c>
      <c r="B83" s="82" t="s">
        <v>266</v>
      </c>
      <c r="C83" s="82" t="s">
        <v>266</v>
      </c>
      <c r="D83" s="82">
        <v>2</v>
      </c>
      <c r="E83" s="85" t="s">
        <v>334</v>
      </c>
      <c r="F83" s="82" t="s">
        <v>339</v>
      </c>
      <c r="G83" s="77"/>
      <c r="H83" s="75"/>
      <c r="I83" s="77"/>
      <c r="J83" s="72"/>
    </row>
    <row r="84" spans="1:10" ht="43.2" x14ac:dyDescent="0.3">
      <c r="A84" s="82" t="s">
        <v>208</v>
      </c>
      <c r="B84" s="82" t="s">
        <v>267</v>
      </c>
      <c r="C84" s="82" t="s">
        <v>339</v>
      </c>
      <c r="D84" s="82">
        <v>31</v>
      </c>
      <c r="E84" s="85" t="s">
        <v>335</v>
      </c>
      <c r="F84" s="82" t="s">
        <v>339</v>
      </c>
      <c r="G84" s="77"/>
      <c r="H84" s="75"/>
      <c r="I84" s="77"/>
      <c r="J84" s="72"/>
    </row>
    <row r="85" spans="1:10" x14ac:dyDescent="0.3">
      <c r="A85" s="82" t="s">
        <v>209</v>
      </c>
      <c r="B85" s="82">
        <v>5001</v>
      </c>
      <c r="C85" s="82">
        <v>5001</v>
      </c>
      <c r="D85" s="82">
        <v>8</v>
      </c>
      <c r="E85" s="85" t="s">
        <v>336</v>
      </c>
      <c r="F85" s="82" t="s">
        <v>339</v>
      </c>
      <c r="G85" s="77"/>
      <c r="H85" s="75"/>
      <c r="I85" s="77"/>
      <c r="J85" s="72"/>
    </row>
    <row r="86" spans="1:10" x14ac:dyDescent="0.3">
      <c r="A86" s="82" t="s">
        <v>210</v>
      </c>
      <c r="B86" s="82">
        <v>5000</v>
      </c>
      <c r="C86" s="82">
        <v>5000</v>
      </c>
      <c r="D86" s="82">
        <v>9</v>
      </c>
      <c r="E86" s="85" t="s">
        <v>442</v>
      </c>
      <c r="F86" s="82" t="s">
        <v>339</v>
      </c>
      <c r="G86" s="77"/>
      <c r="H86" s="75"/>
      <c r="I86" s="77"/>
      <c r="J86" s="72"/>
    </row>
    <row r="87" spans="1:10" x14ac:dyDescent="0.3">
      <c r="A87" s="82" t="s">
        <v>211</v>
      </c>
      <c r="B87" s="82" t="s">
        <v>268</v>
      </c>
      <c r="C87" s="82" t="s">
        <v>268</v>
      </c>
      <c r="D87" s="82">
        <v>1</v>
      </c>
      <c r="E87" s="85" t="s">
        <v>337</v>
      </c>
      <c r="F87" s="82" t="s">
        <v>339</v>
      </c>
      <c r="G87" s="77"/>
      <c r="H87" s="75"/>
      <c r="I87" s="77"/>
      <c r="J87" s="72"/>
    </row>
    <row r="88" spans="1:10" x14ac:dyDescent="0.3">
      <c r="A88" s="82" t="s">
        <v>212</v>
      </c>
      <c r="B88" s="82" t="s">
        <v>269</v>
      </c>
      <c r="C88" s="82" t="s">
        <v>269</v>
      </c>
      <c r="D88" s="82">
        <v>1</v>
      </c>
      <c r="E88" s="85" t="s">
        <v>338</v>
      </c>
      <c r="F88" s="82" t="s">
        <v>339</v>
      </c>
      <c r="G88" s="77"/>
      <c r="H88" s="75"/>
      <c r="I88" s="81"/>
      <c r="J88" s="80"/>
    </row>
    <row r="89" spans="1:10" x14ac:dyDescent="0.3">
      <c r="G89" s="62"/>
      <c r="I89" s="77"/>
      <c r="J89" s="72"/>
    </row>
    <row r="90" spans="1:10" x14ac:dyDescent="0.3">
      <c r="G90" s="62"/>
    </row>
    <row r="91" spans="1:10" x14ac:dyDescent="0.3">
      <c r="G91" s="62"/>
    </row>
    <row r="92" spans="1:10" x14ac:dyDescent="0.3">
      <c r="G92" s="62"/>
    </row>
    <row r="93" spans="1:10" x14ac:dyDescent="0.3">
      <c r="G93" s="62"/>
    </row>
    <row r="94" spans="1:10" x14ac:dyDescent="0.3">
      <c r="G94" s="62"/>
    </row>
    <row r="95" spans="1:10" x14ac:dyDescent="0.3">
      <c r="G95" s="62"/>
    </row>
    <row r="96" spans="1:10" x14ac:dyDescent="0.3">
      <c r="G96" s="77"/>
      <c r="H96" s="75"/>
      <c r="I96" s="77"/>
      <c r="J96" s="72"/>
    </row>
    <row r="97" spans="7:10" x14ac:dyDescent="0.3">
      <c r="G97" s="77"/>
      <c r="H97" s="75"/>
      <c r="I97" s="77"/>
      <c r="J97" s="72"/>
    </row>
    <row r="98" spans="7:10" x14ac:dyDescent="0.3">
      <c r="G98" s="78"/>
      <c r="H98" s="75"/>
      <c r="I98" s="77"/>
      <c r="J98" s="72"/>
    </row>
    <row r="99" spans="7:10" x14ac:dyDescent="0.3">
      <c r="G99" s="77"/>
      <c r="H99" s="75"/>
      <c r="I99" s="77"/>
      <c r="J99" s="72"/>
    </row>
    <row r="100" spans="7:10" x14ac:dyDescent="0.3">
      <c r="G100" s="77"/>
      <c r="H100" s="75"/>
      <c r="I100" s="77"/>
      <c r="J100" s="72"/>
    </row>
    <row r="101" spans="7:10" x14ac:dyDescent="0.3">
      <c r="G101" s="77"/>
      <c r="H101" s="75"/>
      <c r="I101" s="77"/>
      <c r="J101" s="72"/>
    </row>
    <row r="102" spans="7:10" x14ac:dyDescent="0.3">
      <c r="G102" s="77"/>
      <c r="H102" s="75"/>
      <c r="I102" s="77"/>
      <c r="J102" s="72"/>
    </row>
    <row r="103" spans="7:10" x14ac:dyDescent="0.3">
      <c r="G103" s="77"/>
      <c r="H103" s="75"/>
      <c r="I103" s="77"/>
      <c r="J103" s="72"/>
    </row>
    <row r="104" spans="7:10" x14ac:dyDescent="0.3">
      <c r="G104" s="77"/>
      <c r="H104" s="75"/>
      <c r="I104" s="77"/>
      <c r="J104" s="72"/>
    </row>
    <row r="105" spans="7:10" x14ac:dyDescent="0.3">
      <c r="G105" s="77"/>
      <c r="H105" s="75"/>
      <c r="I105" s="77"/>
      <c r="J105" s="72"/>
    </row>
    <row r="106" spans="7:10" x14ac:dyDescent="0.3">
      <c r="G106" s="77"/>
      <c r="H106" s="75"/>
      <c r="I106" s="77"/>
      <c r="J106" s="72"/>
    </row>
    <row r="107" spans="7:10" x14ac:dyDescent="0.3">
      <c r="G107" s="77"/>
      <c r="H107" s="75"/>
      <c r="I107" s="77"/>
      <c r="J107" s="72"/>
    </row>
    <row r="108" spans="7:10" x14ac:dyDescent="0.3">
      <c r="G108" s="77"/>
      <c r="H108" s="75"/>
      <c r="I108" s="77"/>
      <c r="J108" s="72"/>
    </row>
    <row r="109" spans="7:10" x14ac:dyDescent="0.3">
      <c r="G109" s="62"/>
      <c r="I109" s="77"/>
      <c r="J109" s="72"/>
    </row>
    <row r="110" spans="7:10" x14ac:dyDescent="0.3">
      <c r="G110" s="62"/>
      <c r="I110" s="77"/>
      <c r="J110" s="72"/>
    </row>
    <row r="111" spans="7:10" x14ac:dyDescent="0.3">
      <c r="G111" s="62"/>
      <c r="I111" s="77"/>
      <c r="J111" s="72"/>
    </row>
    <row r="112" spans="7:10" x14ac:dyDescent="0.3">
      <c r="G112" s="62"/>
      <c r="I112" s="77"/>
      <c r="J112" s="72"/>
    </row>
    <row r="113" spans="7:10" x14ac:dyDescent="0.3">
      <c r="G113" s="62"/>
      <c r="I113" s="77"/>
      <c r="J113" s="72"/>
    </row>
    <row r="114" spans="7:10" x14ac:dyDescent="0.3">
      <c r="G114" s="62"/>
    </row>
    <row r="115" spans="7:10" x14ac:dyDescent="0.3">
      <c r="G115" s="62"/>
    </row>
    <row r="116" spans="7:10" x14ac:dyDescent="0.3">
      <c r="G116" s="62"/>
    </row>
    <row r="117" spans="7:10" x14ac:dyDescent="0.3">
      <c r="G117" s="62"/>
    </row>
    <row r="118" spans="7:10" x14ac:dyDescent="0.3">
      <c r="G118" s="62"/>
    </row>
    <row r="119" spans="7:10" x14ac:dyDescent="0.3">
      <c r="G119" s="62"/>
    </row>
    <row r="120" spans="7:10" x14ac:dyDescent="0.3">
      <c r="G120" s="62"/>
    </row>
    <row r="121" spans="7:10" x14ac:dyDescent="0.3">
      <c r="G121" s="62"/>
    </row>
    <row r="122" spans="7:10" x14ac:dyDescent="0.3">
      <c r="G122" s="62"/>
    </row>
    <row r="123" spans="7:10" x14ac:dyDescent="0.3">
      <c r="G123" s="62"/>
    </row>
    <row r="124" spans="7:10" x14ac:dyDescent="0.3">
      <c r="G124" s="62"/>
    </row>
    <row r="125" spans="7:10" x14ac:dyDescent="0.3">
      <c r="G125" s="62"/>
    </row>
    <row r="126" spans="7:10" x14ac:dyDescent="0.3">
      <c r="G126" s="62"/>
    </row>
    <row r="127" spans="7:10" x14ac:dyDescent="0.3">
      <c r="G127" s="62"/>
    </row>
  </sheetData>
  <autoFilter ref="A1:J89" xr:uid="{00000000-0001-0000-0300-000000000000}"/>
  <phoneticPr fontId="35" type="noConversion"/>
  <conditionalFormatting sqref="G2:G80">
    <cfRule type="containsText" dxfId="0" priority="1" operator="containsText" text="DNI">
      <formula>NOT(ISERROR(SEARCH("DNI",G2)))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O1" zoomScale="150" workbookViewId="0">
      <selection activeCell="W3" sqref="W3"/>
    </sheetView>
  </sheetViews>
  <sheetFormatPr defaultColWidth="11" defaultRowHeight="15.6" x14ac:dyDescent="0.3"/>
  <cols>
    <col min="1" max="1" width="8.09765625" style="10" bestFit="1" customWidth="1"/>
    <col min="2" max="2" width="10.8984375" style="10"/>
    <col min="3" max="3" width="11" style="10"/>
    <col min="7" max="7" width="12.09765625" bestFit="1" customWidth="1"/>
    <col min="8" max="8" width="16" bestFit="1" customWidth="1"/>
    <col min="9" max="9" width="16.3984375" bestFit="1" customWidth="1"/>
    <col min="10" max="10" width="18" bestFit="1" customWidth="1"/>
    <col min="13" max="13" width="10.8984375" style="10"/>
    <col min="14" max="14" width="11" style="10"/>
    <col min="17" max="17" width="12.3984375" bestFit="1" customWidth="1"/>
    <col min="18" max="18" width="16.3984375" bestFit="1" customWidth="1"/>
    <col min="19" max="19" width="16.5" bestFit="1" customWidth="1"/>
    <col min="20" max="20" width="18.3984375" bestFit="1" customWidth="1"/>
    <col min="21" max="21" width="8.5" customWidth="1"/>
  </cols>
  <sheetData>
    <row r="1" spans="1:23" s="10" customFormat="1" x14ac:dyDescent="0.3">
      <c r="A1" s="11"/>
      <c r="B1" s="11" t="s">
        <v>71</v>
      </c>
      <c r="C1" s="11" t="s">
        <v>125</v>
      </c>
      <c r="D1" s="11" t="s">
        <v>111</v>
      </c>
      <c r="E1" s="76" t="s">
        <v>357</v>
      </c>
      <c r="F1" s="76" t="s">
        <v>126</v>
      </c>
      <c r="G1" s="11" t="s">
        <v>82</v>
      </c>
      <c r="H1" s="11" t="s">
        <v>112</v>
      </c>
      <c r="I1" s="11" t="s">
        <v>113</v>
      </c>
      <c r="J1" s="11" t="s">
        <v>114</v>
      </c>
      <c r="K1" s="11" t="s">
        <v>123</v>
      </c>
      <c r="L1" s="11" t="s">
        <v>40</v>
      </c>
      <c r="M1" s="11" t="s">
        <v>67</v>
      </c>
      <c r="N1" s="11" t="s">
        <v>125</v>
      </c>
      <c r="O1" s="11" t="s">
        <v>111</v>
      </c>
      <c r="P1" s="11" t="s">
        <v>126</v>
      </c>
      <c r="Q1" s="11" t="s">
        <v>82</v>
      </c>
      <c r="R1" s="11" t="s">
        <v>112</v>
      </c>
      <c r="S1" s="11" t="s">
        <v>113</v>
      </c>
      <c r="T1" s="11" t="s">
        <v>114</v>
      </c>
      <c r="U1" s="76" t="s">
        <v>123</v>
      </c>
      <c r="V1" s="11" t="s">
        <v>127</v>
      </c>
      <c r="W1" s="10" t="s">
        <v>129</v>
      </c>
    </row>
    <row r="2" spans="1:23" x14ac:dyDescent="0.3">
      <c r="A2" s="11" t="s">
        <v>115</v>
      </c>
      <c r="B2" s="11" t="s">
        <v>124</v>
      </c>
      <c r="C2" s="11">
        <v>10</v>
      </c>
      <c r="D2" s="4">
        <v>398068.61999999994</v>
      </c>
      <c r="E2" s="72">
        <v>10428.639237671876</v>
      </c>
      <c r="F2" s="72">
        <v>72458.445106125015</v>
      </c>
      <c r="G2" s="4">
        <v>3000</v>
      </c>
      <c r="H2" s="4">
        <v>5000</v>
      </c>
      <c r="I2" s="4">
        <v>3000</v>
      </c>
      <c r="J2" s="4">
        <v>1500</v>
      </c>
      <c r="K2" s="4">
        <f>SUM(D2:J2)</f>
        <v>493455.70434379682</v>
      </c>
      <c r="L2" s="4" t="s">
        <v>457</v>
      </c>
      <c r="M2" s="11" t="s">
        <v>458</v>
      </c>
      <c r="N2" s="11" t="s">
        <v>459</v>
      </c>
      <c r="O2" s="4">
        <v>162000</v>
      </c>
      <c r="P2" s="4">
        <f>O2*18%</f>
        <v>29160</v>
      </c>
      <c r="Q2" s="4">
        <v>0</v>
      </c>
      <c r="R2" s="4">
        <v>0</v>
      </c>
      <c r="S2" s="4">
        <v>0</v>
      </c>
      <c r="T2" s="4">
        <v>0</v>
      </c>
      <c r="U2" s="72">
        <f>SUM(O2:T2)</f>
        <v>191160</v>
      </c>
      <c r="V2" s="4" t="s">
        <v>460</v>
      </c>
      <c r="W2" t="s">
        <v>461</v>
      </c>
    </row>
    <row r="3" spans="1:23" x14ac:dyDescent="0.3">
      <c r="A3" s="11"/>
      <c r="B3" s="11"/>
      <c r="C3" s="11"/>
      <c r="D3" s="4"/>
      <c r="E3" s="72"/>
      <c r="F3" s="72"/>
      <c r="G3" s="4"/>
      <c r="H3" s="4"/>
      <c r="I3" s="4"/>
      <c r="J3" s="4"/>
      <c r="K3" s="4"/>
      <c r="L3" s="4"/>
      <c r="M3" s="11"/>
      <c r="N3" s="11"/>
      <c r="O3" s="4"/>
      <c r="P3" s="4"/>
      <c r="Q3" s="4"/>
      <c r="R3" s="4"/>
      <c r="S3" s="4"/>
      <c r="T3" s="4"/>
      <c r="U3" s="72"/>
      <c r="V3" s="4"/>
    </row>
    <row r="4" spans="1:23" x14ac:dyDescent="0.3">
      <c r="A4" s="11" t="s">
        <v>116</v>
      </c>
      <c r="B4" s="11" t="s">
        <v>124</v>
      </c>
      <c r="C4" s="11">
        <v>20</v>
      </c>
      <c r="D4" s="4">
        <v>774979.33999999973</v>
      </c>
      <c r="E4" s="72">
        <v>19733.037771218755</v>
      </c>
      <c r="F4" s="72">
        <v>141065.59889137503</v>
      </c>
      <c r="G4" s="4">
        <v>3000</v>
      </c>
      <c r="H4" s="4">
        <v>6000</v>
      </c>
      <c r="I4" s="4">
        <v>4000</v>
      </c>
      <c r="J4" s="4">
        <v>2000</v>
      </c>
      <c r="K4" s="4">
        <f>SUM(D4:J4)</f>
        <v>950777.97666259354</v>
      </c>
      <c r="L4" s="4" t="s">
        <v>457</v>
      </c>
      <c r="N4" s="11"/>
      <c r="O4" s="4"/>
      <c r="P4" s="4"/>
      <c r="Q4" s="4"/>
      <c r="R4" s="4"/>
      <c r="S4" s="4"/>
      <c r="T4" s="4"/>
      <c r="U4" s="72"/>
      <c r="V4" s="4"/>
    </row>
    <row r="5" spans="1:23" x14ac:dyDescent="0.3">
      <c r="A5" s="11" t="s">
        <v>117</v>
      </c>
      <c r="B5" s="11" t="s">
        <v>13</v>
      </c>
      <c r="C5" s="11"/>
      <c r="D5" s="4"/>
      <c r="E5" s="72"/>
      <c r="F5" s="72"/>
      <c r="G5" s="4"/>
      <c r="H5" s="4"/>
      <c r="I5" s="4"/>
      <c r="J5" s="4"/>
      <c r="K5" s="4"/>
      <c r="L5" s="4"/>
      <c r="N5" s="11"/>
      <c r="O5" s="4"/>
      <c r="P5" s="4"/>
      <c r="Q5" s="4"/>
      <c r="R5" s="4"/>
      <c r="S5" s="4"/>
      <c r="T5" s="4"/>
      <c r="U5" s="72"/>
      <c r="V5" s="4"/>
    </row>
    <row r="6" spans="1:23" x14ac:dyDescent="0.3">
      <c r="A6" s="11"/>
      <c r="B6" s="11" t="s">
        <v>11</v>
      </c>
      <c r="C6" s="11"/>
      <c r="D6" s="4"/>
      <c r="E6" s="72"/>
      <c r="F6" s="72"/>
      <c r="G6" s="4"/>
      <c r="H6" s="4"/>
      <c r="I6" s="4"/>
      <c r="J6" s="4"/>
      <c r="K6" s="4"/>
      <c r="L6" s="4"/>
      <c r="M6" s="11"/>
      <c r="N6" s="11"/>
      <c r="O6" s="4"/>
      <c r="P6" s="4"/>
      <c r="Q6" s="4"/>
      <c r="R6" s="4"/>
      <c r="S6" s="4"/>
      <c r="T6" s="4"/>
      <c r="U6" s="72"/>
      <c r="V6" s="4"/>
    </row>
    <row r="7" spans="1:23" x14ac:dyDescent="0.3">
      <c r="A7" s="11"/>
      <c r="B7" s="11" t="s">
        <v>14</v>
      </c>
      <c r="C7" s="11"/>
      <c r="D7" s="4"/>
      <c r="E7" s="72"/>
      <c r="F7" s="72"/>
      <c r="G7" s="4"/>
      <c r="H7" s="4"/>
      <c r="I7" s="4"/>
      <c r="J7" s="4"/>
      <c r="K7" s="4"/>
      <c r="L7" s="4"/>
      <c r="M7" s="11"/>
      <c r="N7" s="11"/>
      <c r="O7" s="4"/>
      <c r="P7" s="4"/>
      <c r="Q7" s="4"/>
      <c r="R7" s="4"/>
      <c r="S7" s="4"/>
      <c r="T7" s="4"/>
      <c r="U7" s="72"/>
      <c r="V7" s="4"/>
    </row>
    <row r="8" spans="1:23" x14ac:dyDescent="0.3">
      <c r="A8" s="11"/>
      <c r="B8" s="11" t="s">
        <v>110</v>
      </c>
      <c r="C8" s="11"/>
      <c r="D8" s="4"/>
      <c r="E8" s="72"/>
      <c r="F8" s="72"/>
      <c r="G8" s="4"/>
      <c r="H8" s="4"/>
      <c r="I8" s="4"/>
      <c r="J8" s="4"/>
      <c r="K8" s="4"/>
      <c r="L8" s="4"/>
      <c r="M8" s="11"/>
      <c r="N8" s="11"/>
      <c r="O8" s="4"/>
      <c r="P8" s="4"/>
      <c r="Q8" s="4"/>
      <c r="R8" s="4"/>
      <c r="S8" s="4"/>
      <c r="T8" s="4"/>
      <c r="U8" s="72"/>
      <c r="V8" s="4"/>
    </row>
    <row r="9" spans="1:23" x14ac:dyDescent="0.3">
      <c r="A9" s="11"/>
      <c r="B9" s="11"/>
      <c r="C9" s="11"/>
      <c r="D9" s="4"/>
      <c r="E9" s="72"/>
      <c r="F9" s="72"/>
      <c r="G9" s="4"/>
      <c r="H9" s="4"/>
      <c r="I9" s="4"/>
      <c r="J9" s="4"/>
      <c r="K9" s="4"/>
      <c r="L9" s="4"/>
      <c r="M9" s="11"/>
      <c r="N9" s="11"/>
      <c r="O9" s="4"/>
      <c r="P9" s="4"/>
      <c r="Q9" s="4"/>
      <c r="R9" s="4"/>
      <c r="S9" s="4"/>
      <c r="T9" s="4"/>
      <c r="U9" s="72"/>
      <c r="V9" s="4"/>
    </row>
    <row r="10" spans="1:23" x14ac:dyDescent="0.3">
      <c r="A10" s="11"/>
      <c r="B10" s="11"/>
      <c r="C10" s="11"/>
      <c r="D10" s="4"/>
      <c r="E10" s="72"/>
      <c r="F10" s="72"/>
      <c r="G10" s="4"/>
      <c r="H10" s="4"/>
      <c r="I10" s="4"/>
      <c r="J10" s="4"/>
      <c r="K10" s="4"/>
      <c r="L10" s="4"/>
      <c r="M10" s="11"/>
      <c r="N10" s="11"/>
      <c r="O10" s="4"/>
      <c r="P10" s="4"/>
      <c r="Q10" s="4"/>
      <c r="R10" s="4"/>
      <c r="S10" s="4"/>
      <c r="T10" s="4"/>
      <c r="U10" s="72"/>
      <c r="V10" s="4"/>
    </row>
    <row r="11" spans="1:23" x14ac:dyDescent="0.3">
      <c r="A11" s="11"/>
      <c r="B11" s="11"/>
      <c r="C11" s="11"/>
      <c r="D11" s="4"/>
      <c r="E11" s="72"/>
      <c r="F11" s="72"/>
      <c r="G11" s="4"/>
      <c r="H11" s="4"/>
      <c r="I11" s="4"/>
      <c r="J11" s="4"/>
      <c r="K11" s="4"/>
      <c r="L11" s="4"/>
      <c r="M11" s="11"/>
      <c r="N11" s="11"/>
      <c r="O11" s="4"/>
      <c r="P11" s="4"/>
      <c r="Q11" s="4"/>
      <c r="R11" s="4"/>
      <c r="S11" s="4"/>
      <c r="T11" s="4"/>
      <c r="U11" s="72"/>
      <c r="V11" s="4"/>
    </row>
    <row r="12" spans="1:23" x14ac:dyDescent="0.3">
      <c r="A12" s="11"/>
      <c r="B12" s="11"/>
      <c r="C12" s="11"/>
      <c r="D12" s="4"/>
      <c r="E12" s="72"/>
      <c r="F12" s="72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4"/>
      <c r="S12" s="4"/>
      <c r="T12" s="4"/>
      <c r="U12" s="72"/>
      <c r="V12" s="4"/>
    </row>
    <row r="13" spans="1:23" x14ac:dyDescent="0.3">
      <c r="A13" s="11"/>
      <c r="B13" s="11"/>
      <c r="C13" s="11"/>
      <c r="D13" s="4"/>
      <c r="E13" s="72"/>
      <c r="F13" s="72"/>
      <c r="G13" s="4"/>
      <c r="H13" s="4"/>
      <c r="I13" s="4"/>
      <c r="J13" s="4"/>
      <c r="K13" s="4"/>
      <c r="L13" s="4"/>
      <c r="M13" s="11"/>
      <c r="N13" s="11"/>
      <c r="O13" s="4"/>
      <c r="P13" s="4"/>
      <c r="Q13" s="4"/>
      <c r="R13" s="4"/>
      <c r="S13" s="4"/>
      <c r="T13" s="4"/>
      <c r="U13" s="72"/>
      <c r="V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B17" sqref="B17"/>
    </sheetView>
  </sheetViews>
  <sheetFormatPr defaultColWidth="65.59765625" defaultRowHeight="15.6" x14ac:dyDescent="0.3"/>
  <cols>
    <col min="1" max="1" width="36.8984375" customWidth="1"/>
    <col min="2" max="2" width="21.8984375" style="5" customWidth="1"/>
    <col min="3" max="3" width="10.59765625" bestFit="1" customWidth="1"/>
    <col min="4" max="4" width="13.3984375" customWidth="1"/>
    <col min="5" max="5" width="65.59765625" style="6"/>
    <col min="6" max="7" width="13.3984375" style="6" customWidth="1"/>
    <col min="8" max="8" width="10.5" style="6" bestFit="1" customWidth="1"/>
    <col min="9" max="9" width="10.5" style="6" customWidth="1"/>
    <col min="10" max="10" width="11.8984375" customWidth="1"/>
    <col min="11" max="11" width="17.5" customWidth="1"/>
    <col min="12" max="12" width="12.8984375" customWidth="1"/>
    <col min="13" max="13" width="19.3984375" customWidth="1"/>
    <col min="14" max="14" width="7.09765625" customWidth="1"/>
    <col min="15" max="15" width="15" customWidth="1"/>
  </cols>
  <sheetData>
    <row r="1" spans="1:15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8" t="s">
        <v>118</v>
      </c>
      <c r="G1" s="8" t="s">
        <v>17</v>
      </c>
      <c r="H1" s="8" t="s">
        <v>15</v>
      </c>
      <c r="I1" s="8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G8" sqref="G8"/>
    </sheetView>
  </sheetViews>
  <sheetFormatPr defaultColWidth="8.8984375" defaultRowHeight="15.6" x14ac:dyDescent="0.3"/>
  <cols>
    <col min="1" max="1" width="37.09765625" customWidth="1"/>
    <col min="2" max="2" width="25.59765625" customWidth="1"/>
    <col min="3" max="3" width="19.5" customWidth="1"/>
    <col min="4" max="4" width="20.09765625" customWidth="1"/>
    <col min="5" max="5" width="28.09765625" customWidth="1"/>
    <col min="6" max="6" width="18.5" customWidth="1"/>
    <col min="7" max="7" width="19.8984375" style="62" customWidth="1"/>
    <col min="8" max="8" width="10.5" style="9" customWidth="1"/>
    <col min="9" max="9" width="12.59765625" style="9" customWidth="1"/>
    <col min="10" max="10" width="11" customWidth="1"/>
    <col min="11" max="11" width="18.09765625" bestFit="1" customWidth="1"/>
    <col min="12" max="15" width="11" customWidth="1"/>
    <col min="16" max="16" width="29.59765625" customWidth="1"/>
    <col min="17" max="1021" width="11" customWidth="1"/>
  </cols>
  <sheetData>
    <row r="1" spans="1:11" ht="16.2" thickBot="1" x14ac:dyDescent="0.35">
      <c r="A1" s="96" t="s">
        <v>24</v>
      </c>
      <c r="B1" s="96"/>
      <c r="C1" s="96"/>
      <c r="D1" s="96"/>
      <c r="E1" s="13"/>
      <c r="F1" s="13"/>
      <c r="G1" s="13"/>
      <c r="H1" s="13"/>
      <c r="I1" s="13" t="s">
        <v>25</v>
      </c>
      <c r="J1" s="13" t="s">
        <v>26</v>
      </c>
      <c r="K1" s="14" t="s">
        <v>27</v>
      </c>
    </row>
    <row r="2" spans="1:11" x14ac:dyDescent="0.3">
      <c r="A2" s="15"/>
      <c r="B2" s="94"/>
      <c r="C2" s="94"/>
      <c r="D2" s="94"/>
      <c r="E2" s="16" t="s">
        <v>28</v>
      </c>
      <c r="F2" s="17" t="s">
        <v>29</v>
      </c>
      <c r="G2" s="18"/>
      <c r="H2" s="19" t="s">
        <v>30</v>
      </c>
      <c r="I2" s="20"/>
      <c r="J2" s="21"/>
    </row>
    <row r="3" spans="1:11" x14ac:dyDescent="0.3">
      <c r="A3" s="15" t="s">
        <v>31</v>
      </c>
      <c r="B3" s="94" t="s">
        <v>341</v>
      </c>
      <c r="C3" s="94"/>
      <c r="D3" s="94"/>
      <c r="E3" s="22"/>
      <c r="F3" s="23" t="s">
        <v>32</v>
      </c>
      <c r="G3" s="24"/>
      <c r="H3" s="19" t="s">
        <v>33</v>
      </c>
      <c r="I3" s="20"/>
      <c r="J3" s="21"/>
    </row>
    <row r="4" spans="1:11" x14ac:dyDescent="0.3">
      <c r="A4" s="15" t="s">
        <v>34</v>
      </c>
      <c r="B4" s="97"/>
      <c r="C4" s="97"/>
      <c r="D4" s="97"/>
      <c r="E4" s="22"/>
      <c r="F4" s="23" t="s">
        <v>35</v>
      </c>
      <c r="G4" s="24"/>
      <c r="H4" s="19" t="s">
        <v>36</v>
      </c>
      <c r="I4" s="20"/>
      <c r="J4" s="21"/>
    </row>
    <row r="5" spans="1:11" x14ac:dyDescent="0.3">
      <c r="A5" s="15" t="s">
        <v>37</v>
      </c>
      <c r="B5" s="94" t="s">
        <v>341</v>
      </c>
      <c r="C5" s="94"/>
      <c r="D5" s="94"/>
      <c r="E5" s="22"/>
      <c r="F5" s="23" t="s">
        <v>38</v>
      </c>
      <c r="G5" s="24" t="s">
        <v>144</v>
      </c>
      <c r="H5" s="19"/>
      <c r="I5" s="20"/>
      <c r="J5" s="21"/>
    </row>
    <row r="6" spans="1:11" x14ac:dyDescent="0.3">
      <c r="A6" s="15" t="s">
        <v>39</v>
      </c>
      <c r="B6" s="94"/>
      <c r="C6" s="94"/>
      <c r="D6" s="94"/>
      <c r="E6" s="22"/>
      <c r="F6" s="23" t="s">
        <v>40</v>
      </c>
      <c r="G6" s="24"/>
      <c r="H6" s="19"/>
      <c r="I6" s="20"/>
      <c r="J6" s="21"/>
    </row>
    <row r="7" spans="1:11" ht="21" x14ac:dyDescent="0.4">
      <c r="A7" s="15" t="s">
        <v>41</v>
      </c>
      <c r="B7" s="93">
        <v>45478</v>
      </c>
      <c r="C7" s="93"/>
      <c r="D7" s="93"/>
      <c r="E7" s="25"/>
      <c r="F7" s="26" t="s">
        <v>42</v>
      </c>
      <c r="G7" s="24" t="s">
        <v>144</v>
      </c>
      <c r="H7" s="19"/>
      <c r="I7" s="20"/>
      <c r="J7" s="21"/>
    </row>
    <row r="8" spans="1:11" x14ac:dyDescent="0.3">
      <c r="A8" s="15" t="s">
        <v>43</v>
      </c>
      <c r="B8" s="94"/>
      <c r="C8" s="94"/>
      <c r="D8" s="94"/>
      <c r="E8" s="25"/>
      <c r="F8" s="23"/>
      <c r="G8" s="24"/>
      <c r="H8" s="19"/>
      <c r="I8" s="20"/>
      <c r="J8" s="21"/>
    </row>
    <row r="9" spans="1:11" x14ac:dyDescent="0.3">
      <c r="A9" s="28" t="s">
        <v>44</v>
      </c>
      <c r="B9" s="29" t="s">
        <v>128</v>
      </c>
      <c r="C9" s="29"/>
      <c r="D9" s="30"/>
      <c r="E9" s="25" t="s">
        <v>46</v>
      </c>
      <c r="F9" s="23" t="s">
        <v>47</v>
      </c>
      <c r="G9" s="24"/>
      <c r="H9" s="19" t="s">
        <v>30</v>
      </c>
      <c r="I9" s="20"/>
      <c r="J9" s="29"/>
    </row>
    <row r="10" spans="1:11" ht="20.100000000000001" customHeight="1" x14ac:dyDescent="0.3">
      <c r="A10" s="31" t="s">
        <v>48</v>
      </c>
      <c r="B10" s="31" t="s">
        <v>49</v>
      </c>
      <c r="C10" s="31" t="s">
        <v>50</v>
      </c>
      <c r="D10" s="31" t="s">
        <v>51</v>
      </c>
      <c r="E10" s="25"/>
      <c r="F10" s="32" t="s">
        <v>52</v>
      </c>
      <c r="G10" s="24" t="s">
        <v>144</v>
      </c>
      <c r="H10" s="19" t="s">
        <v>30</v>
      </c>
      <c r="I10" s="20"/>
      <c r="J10" s="29"/>
    </row>
    <row r="11" spans="1:11" x14ac:dyDescent="0.3">
      <c r="A11" s="33" t="s">
        <v>53</v>
      </c>
      <c r="B11" s="34">
        <v>0</v>
      </c>
      <c r="C11" s="34"/>
      <c r="D11" s="35">
        <f t="shared" ref="D11:D31" si="0">B11-C11</f>
        <v>0</v>
      </c>
      <c r="E11" s="25"/>
      <c r="F11" s="36" t="s">
        <v>40</v>
      </c>
      <c r="G11" s="24"/>
      <c r="H11" s="37"/>
      <c r="I11" s="38"/>
      <c r="J11" s="29"/>
    </row>
    <row r="12" spans="1:11" x14ac:dyDescent="0.3">
      <c r="A12" s="33" t="s">
        <v>54</v>
      </c>
      <c r="B12" s="34">
        <v>0</v>
      </c>
      <c r="C12" s="34"/>
      <c r="D12" s="35">
        <f t="shared" si="0"/>
        <v>0</v>
      </c>
      <c r="E12" s="25"/>
      <c r="F12" s="36" t="s">
        <v>55</v>
      </c>
      <c r="G12" s="27"/>
      <c r="H12" s="37"/>
      <c r="I12" s="38"/>
      <c r="J12" s="29"/>
    </row>
    <row r="13" spans="1:11" x14ac:dyDescent="0.3">
      <c r="A13" s="33" t="s">
        <v>56</v>
      </c>
      <c r="B13" s="34">
        <v>0</v>
      </c>
      <c r="C13" s="34"/>
      <c r="D13" s="35">
        <f t="shared" si="0"/>
        <v>0</v>
      </c>
      <c r="E13" s="25"/>
      <c r="F13" s="36" t="s">
        <v>57</v>
      </c>
      <c r="G13" s="27"/>
      <c r="H13" s="37"/>
      <c r="I13" s="38"/>
      <c r="J13" s="29"/>
    </row>
    <row r="14" spans="1:11" x14ac:dyDescent="0.3">
      <c r="A14" s="33" t="s">
        <v>58</v>
      </c>
      <c r="B14" s="34">
        <v>0</v>
      </c>
      <c r="C14" s="34">
        <v>0</v>
      </c>
      <c r="D14" s="35">
        <f t="shared" si="0"/>
        <v>0</v>
      </c>
      <c r="E14" s="25"/>
      <c r="F14" s="36" t="s">
        <v>59</v>
      </c>
      <c r="G14" s="27"/>
      <c r="H14" s="37"/>
      <c r="I14" s="38"/>
      <c r="J14" s="29"/>
    </row>
    <row r="15" spans="1:11" x14ac:dyDescent="0.3">
      <c r="A15" s="33" t="s">
        <v>60</v>
      </c>
      <c r="B15" s="34">
        <v>0</v>
      </c>
      <c r="C15" s="39"/>
      <c r="D15" s="35">
        <f t="shared" si="0"/>
        <v>0</v>
      </c>
      <c r="E15" s="22"/>
      <c r="F15" s="36"/>
      <c r="G15" s="24"/>
      <c r="H15" s="37"/>
      <c r="I15" s="38"/>
      <c r="J15" s="29"/>
    </row>
    <row r="16" spans="1:11" x14ac:dyDescent="0.3">
      <c r="A16" s="33" t="s">
        <v>61</v>
      </c>
      <c r="B16" s="34">
        <v>0</v>
      </c>
      <c r="C16" s="39"/>
      <c r="D16" s="35">
        <f t="shared" si="0"/>
        <v>0</v>
      </c>
      <c r="E16" s="25" t="s">
        <v>62</v>
      </c>
      <c r="F16" s="36" t="s">
        <v>63</v>
      </c>
      <c r="G16" s="27"/>
      <c r="H16" s="37" t="s">
        <v>64</v>
      </c>
      <c r="I16" s="38"/>
      <c r="J16" s="29"/>
    </row>
    <row r="17" spans="1:10" x14ac:dyDescent="0.3">
      <c r="A17" s="33" t="s">
        <v>65</v>
      </c>
      <c r="B17" s="34">
        <v>0</v>
      </c>
      <c r="C17" s="39"/>
      <c r="D17" s="35">
        <f t="shared" si="0"/>
        <v>0</v>
      </c>
      <c r="E17" s="22"/>
      <c r="F17" s="36" t="s">
        <v>40</v>
      </c>
      <c r="G17" s="24"/>
      <c r="H17" s="37" t="s">
        <v>66</v>
      </c>
      <c r="I17" s="24">
        <v>0</v>
      </c>
      <c r="J17" s="29"/>
    </row>
    <row r="18" spans="1:10" x14ac:dyDescent="0.3">
      <c r="A18" s="33" t="s">
        <v>68</v>
      </c>
      <c r="B18" s="34">
        <v>0</v>
      </c>
      <c r="C18" s="39"/>
      <c r="D18" s="35">
        <f t="shared" si="0"/>
        <v>0</v>
      </c>
      <c r="E18" s="22"/>
      <c r="F18" s="23" t="s">
        <v>69</v>
      </c>
      <c r="G18" s="24"/>
      <c r="H18" s="37" t="s">
        <v>70</v>
      </c>
      <c r="I18" s="38"/>
      <c r="J18" s="29"/>
    </row>
    <row r="19" spans="1:10" x14ac:dyDescent="0.3">
      <c r="A19" s="33" t="s">
        <v>72</v>
      </c>
      <c r="B19" s="34">
        <v>0</v>
      </c>
      <c r="C19" s="34">
        <v>0</v>
      </c>
      <c r="D19" s="35">
        <f t="shared" si="0"/>
        <v>0</v>
      </c>
      <c r="E19" s="22"/>
      <c r="F19" s="23"/>
      <c r="G19" s="24"/>
      <c r="H19" s="19"/>
      <c r="I19" s="19"/>
      <c r="J19" s="40"/>
    </row>
    <row r="20" spans="1:10" x14ac:dyDescent="0.3">
      <c r="A20" s="33" t="s">
        <v>73</v>
      </c>
      <c r="B20" s="34">
        <v>0</v>
      </c>
      <c r="C20" s="34"/>
      <c r="D20" s="35">
        <f t="shared" si="0"/>
        <v>0</v>
      </c>
      <c r="E20" s="22"/>
      <c r="F20" s="23" t="s">
        <v>74</v>
      </c>
      <c r="G20" s="24"/>
      <c r="H20" s="19"/>
      <c r="I20" s="19"/>
      <c r="J20" s="40"/>
    </row>
    <row r="21" spans="1:10" x14ac:dyDescent="0.3">
      <c r="A21" s="33" t="s">
        <v>75</v>
      </c>
      <c r="B21" s="34">
        <v>0</v>
      </c>
      <c r="C21" s="34">
        <v>0</v>
      </c>
      <c r="D21" s="35">
        <f t="shared" si="0"/>
        <v>0</v>
      </c>
      <c r="E21" s="22"/>
      <c r="F21" s="23" t="s">
        <v>40</v>
      </c>
      <c r="G21" s="24"/>
      <c r="H21" s="19"/>
      <c r="I21" s="19"/>
      <c r="J21" s="40"/>
    </row>
    <row r="22" spans="1:10" x14ac:dyDescent="0.3">
      <c r="A22" s="33" t="s">
        <v>76</v>
      </c>
      <c r="B22" s="34">
        <v>0</v>
      </c>
      <c r="C22" s="39">
        <v>0</v>
      </c>
      <c r="D22" s="35">
        <f t="shared" si="0"/>
        <v>0</v>
      </c>
      <c r="E22" s="22"/>
      <c r="F22" s="23" t="s">
        <v>69</v>
      </c>
      <c r="G22" s="24"/>
      <c r="H22" s="19"/>
      <c r="I22" s="19"/>
      <c r="J22" s="40"/>
    </row>
    <row r="23" spans="1:10" x14ac:dyDescent="0.3">
      <c r="A23" s="33" t="s">
        <v>77</v>
      </c>
      <c r="B23" s="34">
        <v>0</v>
      </c>
      <c r="C23" s="34"/>
      <c r="D23" s="35">
        <f t="shared" si="0"/>
        <v>0</v>
      </c>
      <c r="E23" s="22"/>
      <c r="F23" s="23"/>
      <c r="G23" s="24"/>
      <c r="H23" s="19"/>
      <c r="I23" s="19"/>
      <c r="J23" s="40"/>
    </row>
    <row r="24" spans="1:10" x14ac:dyDescent="0.3">
      <c r="A24" s="33" t="s">
        <v>78</v>
      </c>
      <c r="B24" s="34">
        <v>0</v>
      </c>
      <c r="C24" s="34">
        <v>0</v>
      </c>
      <c r="D24" s="35">
        <f t="shared" si="0"/>
        <v>0</v>
      </c>
      <c r="E24" s="25" t="s">
        <v>79</v>
      </c>
      <c r="F24" s="23" t="s">
        <v>80</v>
      </c>
      <c r="G24" s="27"/>
      <c r="H24" s="19"/>
      <c r="I24" s="19"/>
      <c r="J24" s="40"/>
    </row>
    <row r="25" spans="1:10" x14ac:dyDescent="0.3">
      <c r="A25" s="33" t="s">
        <v>81</v>
      </c>
      <c r="B25" s="34">
        <v>0</v>
      </c>
      <c r="C25" s="34"/>
      <c r="D25" s="35">
        <f t="shared" si="0"/>
        <v>0</v>
      </c>
      <c r="E25" s="22"/>
      <c r="F25" s="23"/>
      <c r="G25" s="24"/>
      <c r="H25" s="19"/>
      <c r="I25" s="19"/>
      <c r="J25" s="40"/>
    </row>
    <row r="26" spans="1:10" x14ac:dyDescent="0.3">
      <c r="A26" s="33" t="s">
        <v>82</v>
      </c>
      <c r="B26" s="34">
        <v>0</v>
      </c>
      <c r="C26" s="34">
        <v>0</v>
      </c>
      <c r="D26" s="35">
        <f t="shared" si="0"/>
        <v>0</v>
      </c>
      <c r="E26" s="22"/>
      <c r="F26" s="23"/>
      <c r="G26" s="24"/>
      <c r="H26" s="19"/>
      <c r="I26" s="19"/>
      <c r="J26" s="40"/>
    </row>
    <row r="27" spans="1:10" x14ac:dyDescent="0.3">
      <c r="A27" s="33" t="s">
        <v>83</v>
      </c>
      <c r="B27" s="34">
        <v>0</v>
      </c>
      <c r="C27" s="34"/>
      <c r="D27" s="35">
        <f t="shared" si="0"/>
        <v>0</v>
      </c>
      <c r="E27" s="25" t="s">
        <v>84</v>
      </c>
      <c r="F27" s="23" t="s">
        <v>85</v>
      </c>
      <c r="G27" s="27"/>
      <c r="H27" s="19"/>
      <c r="I27" s="19"/>
      <c r="J27" s="40"/>
    </row>
    <row r="28" spans="1:10" x14ac:dyDescent="0.3">
      <c r="A28" s="33" t="s">
        <v>86</v>
      </c>
      <c r="B28" s="34">
        <v>0</v>
      </c>
      <c r="C28" s="34">
        <v>0</v>
      </c>
      <c r="D28" s="35">
        <f t="shared" si="0"/>
        <v>0</v>
      </c>
      <c r="E28" s="22"/>
      <c r="F28" s="23"/>
      <c r="G28" s="24"/>
      <c r="H28" s="19"/>
      <c r="I28" s="19"/>
      <c r="J28" s="40"/>
    </row>
    <row r="29" spans="1:10" x14ac:dyDescent="0.3">
      <c r="A29" s="33" t="s">
        <v>87</v>
      </c>
      <c r="B29" s="34">
        <v>0</v>
      </c>
      <c r="C29" s="34"/>
      <c r="D29" s="35">
        <f t="shared" si="0"/>
        <v>0</v>
      </c>
      <c r="E29" s="22"/>
      <c r="F29" s="23"/>
      <c r="G29" s="24"/>
      <c r="H29" s="19"/>
      <c r="I29" s="19"/>
      <c r="J29" s="40"/>
    </row>
    <row r="30" spans="1:10" x14ac:dyDescent="0.3">
      <c r="A30" s="33"/>
      <c r="B30" s="34"/>
      <c r="C30" s="34"/>
      <c r="D30" s="35">
        <f t="shared" si="0"/>
        <v>0</v>
      </c>
      <c r="E30" s="25" t="s">
        <v>88</v>
      </c>
      <c r="F30" s="23" t="s">
        <v>89</v>
      </c>
      <c r="G30" s="27"/>
      <c r="H30" s="19"/>
      <c r="I30" s="19"/>
      <c r="J30" s="40"/>
    </row>
    <row r="31" spans="1:10" x14ac:dyDescent="0.3">
      <c r="A31" s="33"/>
      <c r="B31" s="34"/>
      <c r="C31" s="34"/>
      <c r="D31" s="35">
        <f t="shared" si="0"/>
        <v>0</v>
      </c>
      <c r="E31" s="22"/>
      <c r="F31" s="23"/>
      <c r="G31" s="24"/>
      <c r="H31" s="19"/>
      <c r="I31" s="19"/>
      <c r="J31" s="40"/>
    </row>
    <row r="32" spans="1:10" x14ac:dyDescent="0.3">
      <c r="A32" s="4"/>
      <c r="B32" s="41"/>
      <c r="C32" s="4"/>
      <c r="D32" s="42"/>
      <c r="E32" s="22"/>
      <c r="F32" s="23"/>
      <c r="G32" s="24"/>
      <c r="H32" s="19"/>
      <c r="I32" s="19"/>
      <c r="J32" s="40"/>
    </row>
    <row r="33" spans="1:16" x14ac:dyDescent="0.3">
      <c r="A33" s="43" t="s">
        <v>90</v>
      </c>
      <c r="B33" s="44">
        <f>SUM(B11:B31)</f>
        <v>0</v>
      </c>
      <c r="C33" s="44">
        <f>SUM(C11:C31)</f>
        <v>0</v>
      </c>
      <c r="D33" s="45">
        <f>SUM(D11:D31)</f>
        <v>0</v>
      </c>
      <c r="E33" s="25" t="s">
        <v>91</v>
      </c>
      <c r="F33" s="23" t="s">
        <v>92</v>
      </c>
      <c r="G33" s="27"/>
      <c r="H33" s="19"/>
      <c r="I33" s="19"/>
      <c r="J33" s="40"/>
    </row>
    <row r="34" spans="1:16" x14ac:dyDescent="0.3">
      <c r="A34" s="4"/>
      <c r="B34" s="41"/>
      <c r="C34" s="4"/>
      <c r="D34" s="42"/>
      <c r="E34" s="22"/>
      <c r="F34" s="23"/>
      <c r="G34" s="46"/>
      <c r="H34" s="19"/>
      <c r="I34" s="19"/>
      <c r="J34" s="40"/>
    </row>
    <row r="35" spans="1:16" x14ac:dyDescent="0.3">
      <c r="A35" s="47" t="s">
        <v>93</v>
      </c>
      <c r="B35" s="48">
        <f>B33+F39</f>
        <v>0</v>
      </c>
      <c r="C35" s="47"/>
      <c r="D35" s="49"/>
      <c r="E35" s="50"/>
      <c r="F35" s="51"/>
      <c r="G35" s="46"/>
      <c r="H35" s="19"/>
      <c r="I35" s="19"/>
      <c r="J35" s="40"/>
      <c r="P35" t="s">
        <v>94</v>
      </c>
    </row>
    <row r="36" spans="1:16" x14ac:dyDescent="0.3">
      <c r="A36" s="4" t="s">
        <v>95</v>
      </c>
      <c r="B36" s="52" t="e">
        <f>B35/G7</f>
        <v>#VALUE!</v>
      </c>
      <c r="C36" s="4"/>
      <c r="D36" s="42"/>
      <c r="E36" s="50"/>
      <c r="F36" s="51"/>
      <c r="G36" s="46"/>
      <c r="H36" s="19"/>
      <c r="I36" s="19"/>
      <c r="J36" s="40"/>
      <c r="P36" t="s">
        <v>128</v>
      </c>
    </row>
    <row r="37" spans="1:16" x14ac:dyDescent="0.3">
      <c r="A37" s="4"/>
      <c r="B37" s="41"/>
      <c r="C37" s="4"/>
      <c r="D37" s="42"/>
      <c r="E37" s="50"/>
      <c r="F37" s="51"/>
      <c r="G37" s="46"/>
      <c r="H37" s="19"/>
      <c r="I37" s="19"/>
      <c r="J37" s="40"/>
      <c r="P37" t="s">
        <v>96</v>
      </c>
    </row>
    <row r="38" spans="1:16" x14ac:dyDescent="0.3">
      <c r="A38" s="4"/>
      <c r="B38" s="53"/>
      <c r="C38" s="4"/>
      <c r="D38" s="42"/>
      <c r="E38" s="54" t="s">
        <v>97</v>
      </c>
      <c r="F38" s="55">
        <v>0</v>
      </c>
      <c r="G38" s="46"/>
      <c r="H38" s="19"/>
      <c r="I38" s="19"/>
      <c r="J38" s="40"/>
      <c r="P38" t="s">
        <v>98</v>
      </c>
    </row>
    <row r="39" spans="1:16" x14ac:dyDescent="0.3">
      <c r="A39" s="4" t="s">
        <v>99</v>
      </c>
      <c r="B39" s="53" t="e">
        <f>B40/G7</f>
        <v>#VALUE!</v>
      </c>
      <c r="C39" s="4"/>
      <c r="D39" s="42"/>
      <c r="E39" s="54" t="s">
        <v>100</v>
      </c>
      <c r="F39" s="56">
        <f>B33*F38</f>
        <v>0</v>
      </c>
      <c r="G39" s="46"/>
      <c r="H39" s="19"/>
      <c r="I39" s="19"/>
      <c r="J39" s="40"/>
      <c r="P39" t="s">
        <v>45</v>
      </c>
    </row>
    <row r="40" spans="1:16" x14ac:dyDescent="0.3">
      <c r="A40" s="4" t="s">
        <v>101</v>
      </c>
      <c r="B40" s="57">
        <f>B35/F42</f>
        <v>0</v>
      </c>
      <c r="C40" s="4"/>
      <c r="D40" s="42"/>
      <c r="E40" s="50"/>
      <c r="F40" s="51"/>
      <c r="G40" s="46"/>
      <c r="H40" s="19"/>
      <c r="I40" s="19"/>
      <c r="J40" s="40"/>
      <c r="P40" t="s">
        <v>102</v>
      </c>
    </row>
    <row r="41" spans="1:16" x14ac:dyDescent="0.3">
      <c r="A41" s="4"/>
      <c r="B41" s="4"/>
      <c r="C41" s="4"/>
      <c r="D41" s="42"/>
      <c r="E41" s="50"/>
      <c r="F41" s="51"/>
      <c r="G41" s="46"/>
      <c r="H41" s="19"/>
      <c r="I41" s="19"/>
      <c r="J41" s="40"/>
      <c r="P41" t="s">
        <v>103</v>
      </c>
    </row>
    <row r="42" spans="1:16" ht="21.6" thickBot="1" x14ac:dyDescent="0.45">
      <c r="A42" s="4"/>
      <c r="B42" s="4"/>
      <c r="C42" s="4"/>
      <c r="D42" s="42"/>
      <c r="E42" s="58" t="s">
        <v>104</v>
      </c>
      <c r="F42" s="59">
        <v>78</v>
      </c>
      <c r="G42" s="60"/>
      <c r="H42" s="19"/>
      <c r="I42" s="19"/>
      <c r="J42" s="40"/>
      <c r="P42" t="s">
        <v>105</v>
      </c>
    </row>
    <row r="43" spans="1:16" ht="16.350000000000001" customHeight="1" x14ac:dyDescent="0.3">
      <c r="A43" s="95" t="s">
        <v>106</v>
      </c>
      <c r="B43" s="95"/>
      <c r="C43" s="95"/>
      <c r="D43" s="95"/>
      <c r="E43" s="95"/>
      <c r="F43" s="95"/>
      <c r="G43" s="95"/>
      <c r="H43" s="95"/>
      <c r="I43" s="95"/>
      <c r="J43" s="95"/>
      <c r="P43" t="s">
        <v>107</v>
      </c>
    </row>
    <row r="44" spans="1:16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P44" t="s">
        <v>108</v>
      </c>
    </row>
    <row r="45" spans="1:16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P45" t="s">
        <v>91</v>
      </c>
    </row>
    <row r="46" spans="1:1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</row>
    <row r="47" spans="1:1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</row>
    <row r="48" spans="1:1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spans="1:10" x14ac:dyDescent="0.3">
      <c r="A49" s="61"/>
      <c r="J49" s="63"/>
    </row>
    <row r="50" spans="1:10" ht="16.2" thickBot="1" x14ac:dyDescent="0.35">
      <c r="A50" s="64" t="s">
        <v>23</v>
      </c>
      <c r="B50" s="65" t="s">
        <v>109</v>
      </c>
      <c r="C50" s="65"/>
      <c r="D50" s="65"/>
      <c r="E50" s="65"/>
      <c r="F50" s="65"/>
      <c r="G50" s="66"/>
      <c r="H50" s="67"/>
      <c r="I50" s="67"/>
      <c r="J50" s="68"/>
    </row>
  </sheetData>
  <mergeCells count="9">
    <mergeCell ref="B7:D7"/>
    <mergeCell ref="B8:D8"/>
    <mergeCell ref="A43:J48"/>
    <mergeCell ref="A1:D1"/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B9" xr:uid="{00000000-0002-0000-0600-000000000000}">
      <formula1>$P$35:$P$46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Orginal BOM</vt:lpstr>
      <vt:lpstr>BOM Quote for 10 nos</vt:lpstr>
      <vt:lpstr>BOM Quote for 20 nos</vt:lpstr>
      <vt:lpstr>Sheet1</vt:lpstr>
      <vt:lpstr>Assembly Quote</vt:lpstr>
      <vt:lpstr>L1 and L2</vt:lpstr>
      <vt:lpstr>Post Cost</vt:lpstr>
      <vt:lpstr>For Management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balasubramanian</dc:creator>
  <cp:lastModifiedBy>afzal z</cp:lastModifiedBy>
  <cp:lastPrinted>2022-05-07T10:15:15Z</cp:lastPrinted>
  <dcterms:created xsi:type="dcterms:W3CDTF">2022-04-13T04:03:26Z</dcterms:created>
  <dcterms:modified xsi:type="dcterms:W3CDTF">2024-11-15T09:24:57Z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-643318979</vt:i4>
  </property>
  <property fmtid="{D5CDD505-2E9C-101B-9397-08002B2CF9AE}" pid="3" name="_NewReviewCycle">
    <vt:lpwstr/>
  </property>
  <property fmtid="{D5CDD505-2E9C-101B-9397-08002B2CF9AE}" pid="4" name="_EmailSubject">
    <vt:lpwstr>BOM For reference </vt:lpwstr>
  </property>
  <property fmtid="{D5CDD505-2E9C-101B-9397-08002B2CF9AE}" pid="5" name="_AuthorEmail">
    <vt:lpwstr>logistics@crosspointtechnologies.in</vt:lpwstr>
  </property>
  <property fmtid="{D5CDD505-2E9C-101B-9397-08002B2CF9AE}" pid="6" name="_AuthorEmailDisplayName">
    <vt:lpwstr>logistics@crosspointtechnologies.in</vt:lpwstr>
  </property>
  <property fmtid="{D5CDD505-2E9C-101B-9397-08002B2CF9AE}" pid="7" name="_ReviewingToolsShownOnce">
    <vt:lpwstr/>
  </property>
</Properties>
</file>