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vy3\OneDrive\שולחן העבודה\Work\Thesis\Code\latex\.neptune\swa_lr0.0001_ae3_t6\Autoformer_ETTm2_96_M\"/>
    </mc:Choice>
  </mc:AlternateContent>
  <xr:revisionPtr revIDLastSave="0" documentId="13_ncr:1_{25FFA9F6-2AA9-402E-999B-3CDF1D35691F}" xr6:coauthVersionLast="47" xr6:coauthVersionMax="47" xr10:uidLastSave="{00000000-0000-0000-0000-000000000000}"/>
  <bookViews>
    <workbookView xWindow="15" yWindow="0" windowWidth="15150" windowHeight="9930" activeTab="1" xr2:uid="{00000000-000D-0000-FFFF-FFFF00000000}"/>
  </bookViews>
  <sheets>
    <sheet name="anneal epochs" sheetId="1" r:id="rId1"/>
    <sheet name="learning rate" sheetId="2" r:id="rId2"/>
    <sheet name="ensemble size" sheetId="3" r:id="rId3"/>
  </sheets>
  <definedNames>
    <definedName name="_xlnm._FilterDatabase" localSheetId="0" hidden="1">'anneal epochs'!$A$1:$B$19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3" l="1"/>
  <c r="K3" i="3" l="1"/>
  <c r="K4" i="3"/>
  <c r="K5" i="3"/>
  <c r="K6" i="3"/>
  <c r="K7" i="3"/>
  <c r="K8" i="3"/>
  <c r="K9" i="3"/>
  <c r="K10" i="3"/>
  <c r="K2" i="3"/>
  <c r="J3" i="3"/>
  <c r="J4" i="3"/>
  <c r="J5" i="3"/>
  <c r="J6" i="3"/>
  <c r="J7" i="3"/>
  <c r="J8" i="3"/>
  <c r="J9" i="3"/>
  <c r="J10" i="3"/>
  <c r="J2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L2" i="1" s="1" a="1"/>
  <c r="L2" i="1" s="1"/>
  <c r="M3" i="3"/>
  <c r="I10" i="3"/>
  <c r="I3" i="3"/>
  <c r="I5" i="3"/>
  <c r="I6" i="3"/>
  <c r="I4" i="3"/>
  <c r="I7" i="3"/>
  <c r="I9" i="3"/>
  <c r="I8" i="3"/>
  <c r="I2" i="3"/>
  <c r="L8" i="2"/>
  <c r="L9" i="1"/>
  <c r="J4" i="2"/>
  <c r="K2" i="2"/>
  <c r="J2" i="2"/>
  <c r="I2" i="2"/>
  <c r="J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M2" i="1" s="1" a="1"/>
  <c r="M2" i="1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" i="2"/>
  <c r="F14" i="2"/>
  <c r="F16" i="2"/>
  <c r="F17" i="2"/>
  <c r="F15" i="2"/>
  <c r="F2" i="2"/>
  <c r="F7" i="2"/>
  <c r="F9" i="2"/>
  <c r="F12" i="2"/>
  <c r="F10" i="2"/>
  <c r="F8" i="2"/>
  <c r="F11" i="2"/>
  <c r="F19" i="2"/>
  <c r="F18" i="2"/>
  <c r="F6" i="2"/>
  <c r="F5" i="2"/>
  <c r="F4" i="2"/>
  <c r="F3" i="2"/>
  <c r="F13" i="2"/>
  <c r="F6" i="1"/>
  <c r="F5" i="1"/>
  <c r="F4" i="1"/>
  <c r="F3" i="1"/>
  <c r="F2" i="1"/>
  <c r="K2" i="1" s="1"/>
  <c r="F17" i="1"/>
  <c r="F9" i="1"/>
  <c r="F11" i="1"/>
  <c r="F8" i="1"/>
  <c r="F10" i="1"/>
  <c r="F12" i="1"/>
  <c r="F18" i="1"/>
  <c r="F19" i="1"/>
  <c r="F16" i="1"/>
  <c r="F13" i="1"/>
  <c r="F14" i="1"/>
  <c r="F15" i="1"/>
  <c r="F7" i="1"/>
  <c r="P2" i="3" l="1" a="1"/>
  <c r="P2" i="3" s="1"/>
  <c r="N2" i="3"/>
  <c r="O2" i="3" a="1"/>
  <c r="O2" i="3" s="1"/>
  <c r="L2" i="3"/>
  <c r="M2" i="3"/>
  <c r="L2" i="2" a="1"/>
  <c r="L2" i="2" s="1"/>
  <c r="M2" i="2" a="1"/>
  <c r="M2" i="2" s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<sst xmlns="http://schemas.openxmlformats.org/spreadsheetml/2006/main" count="28" uniqueCount="14">
  <si>
    <t>learning rate</t>
  </si>
  <si>
    <t>ensemble size</t>
  </si>
  <si>
    <t>STD</t>
  </si>
  <si>
    <t>anneal epochs</t>
  </si>
  <si>
    <t>min</t>
  </si>
  <si>
    <t>max</t>
  </si>
  <si>
    <t>MIN</t>
  </si>
  <si>
    <t>MAX</t>
  </si>
  <si>
    <t>MODE</t>
  </si>
  <si>
    <t>MEAN(STD)</t>
  </si>
  <si>
    <t>VAR(STD)</t>
  </si>
  <si>
    <t>MED(STD)</t>
  </si>
  <si>
    <t>MEDIAN(STD)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</si>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</sst>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zoomScaleNormal="100" workbookViewId="0">
      <selection activeCell="F2" sqref="F2"/>
    </sheetView>
  </sheetViews>
  <sheetFormatPr defaultRowHeight="15" x14ac:dyDescent="0.25"/>
  <cols>
    <col min="1" max="1" width="12.28515625" bestFit="1" customWidth="1"/>
    <col min="2" max="2" width="13.85546875" bestFit="1" customWidth="1"/>
    <col min="3" max="3" width="6" bestFit="1" customWidth="1"/>
    <col min="4" max="4" width="7" bestFit="1" customWidth="1"/>
    <col min="5" max="5" width="6" bestFit="1" customWidth="1"/>
    <col min="6" max="6" width="12" bestFit="1" customWidth="1"/>
    <col min="7" max="7" width="4.7109375" bestFit="1" customWidth="1"/>
    <col min="8" max="8" width="5.140625" bestFit="1" customWidth="1"/>
    <col min="9" max="12" width="12" bestFit="1" customWidth="1"/>
    <col min="13" max="13" width="2" bestFit="1" customWidth="1"/>
  </cols>
  <sheetData>
    <row r="1" spans="1:13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 t="s">
        <v>2</v>
      </c>
      <c r="G1" s="1" t="s">
        <v>6</v>
      </c>
      <c r="H1" s="1" t="s">
        <v>7</v>
      </c>
      <c r="I1" s="1" t="s">
        <v>11</v>
      </c>
      <c r="J1" s="1" t="s">
        <v>9</v>
      </c>
      <c r="K1" s="1" t="s">
        <v>10</v>
      </c>
      <c r="L1" s="5" t="s">
        <v>8</v>
      </c>
      <c r="M1" s="5"/>
    </row>
    <row r="2" spans="1:13" x14ac:dyDescent="0.25">
      <c r="A2" s="3">
        <v>1E-3</v>
      </c>
      <c r="B2" s="1">
        <v>8</v>
      </c>
      <c r="C2" s="1">
        <v>0.90500000000000003</v>
      </c>
      <c r="D2" s="1">
        <v>0.218</v>
      </c>
      <c r="E2" s="1">
        <v>0.59499999999999997</v>
      </c>
      <c r="F2" s="1">
        <f t="shared" ref="F2:F19" si="0">STDEV(C2:E2)</f>
        <v>0.34404408632228128</v>
      </c>
      <c r="G2">
        <f>INDEX($C$1:$E$1,MATCH(MIN(C2:E2),C2:E2,0))</f>
        <v>2</v>
      </c>
      <c r="H2">
        <f t="shared" ref="H2:H19" si="1">INDEX($C$1:$E$1, MATCH(MAX(C2:E2), C2:E2, 0))</f>
        <v>1</v>
      </c>
      <c r="I2">
        <f>MEDIAN(F2:F19)</f>
        <v>7.2500405123379439E-3</v>
      </c>
      <c r="J2" s="4">
        <f>AVERAGE(F2:F19)</f>
        <v>4.7789550253074513E-2</v>
      </c>
      <c r="K2">
        <f>STDEV(F2:F19)</f>
        <v>8.6763027487302025E-2</v>
      </c>
      <c r="L2" cm="1">
        <f t="array" ref="L2">INDEX(G2:G19, MODE(MATCH(G2:G19, G2:G19, 0)))</f>
        <v>2</v>
      </c>
      <c r="M2" cm="1">
        <f t="array" ref="M2">INDEX(H2:H19, MODE(MATCH(H2:H19, H2:H19, 0)))</f>
        <v>1</v>
      </c>
    </row>
    <row r="3" spans="1:13" x14ac:dyDescent="0.25">
      <c r="A3" s="3">
        <v>1E-3</v>
      </c>
      <c r="B3" s="1">
        <v>7</v>
      </c>
      <c r="C3" s="1">
        <v>0.33</v>
      </c>
      <c r="D3" s="1">
        <v>0.215</v>
      </c>
      <c r="E3" s="1">
        <v>0.51500000000000001</v>
      </c>
      <c r="F3" s="1">
        <f t="shared" si="0"/>
        <v>0.15135499110810091</v>
      </c>
      <c r="G3">
        <f t="shared" ref="G3:G19" si="2">INDEX($C$1:$E$1,MATCH(MIN(C3:E3),C3:E3,0))</f>
        <v>2</v>
      </c>
      <c r="H3">
        <f t="shared" si="1"/>
        <v>3</v>
      </c>
    </row>
    <row r="4" spans="1:13" x14ac:dyDescent="0.25">
      <c r="A4" s="3">
        <v>1E-3</v>
      </c>
      <c r="B4" s="1">
        <v>6</v>
      </c>
      <c r="C4" s="1">
        <v>0.23</v>
      </c>
      <c r="D4" s="1">
        <v>0.215</v>
      </c>
      <c r="E4" s="1">
        <v>0.442</v>
      </c>
      <c r="F4" s="1">
        <f t="shared" si="0"/>
        <v>0.12695012143882856</v>
      </c>
      <c r="G4">
        <f t="shared" si="2"/>
        <v>2</v>
      </c>
      <c r="H4">
        <f t="shared" si="1"/>
        <v>3</v>
      </c>
      <c r="J4">
        <f>J2+K2</f>
        <v>0.13455257774037654</v>
      </c>
    </row>
    <row r="5" spans="1:13" x14ac:dyDescent="0.25">
      <c r="A5" s="3">
        <v>1E-3</v>
      </c>
      <c r="B5" s="1">
        <v>5</v>
      </c>
      <c r="C5" s="1">
        <v>0.22700000000000001</v>
      </c>
      <c r="D5" s="1">
        <v>0.216</v>
      </c>
      <c r="E5" s="1">
        <v>0.36199999999999999</v>
      </c>
      <c r="F5" s="1">
        <f t="shared" si="0"/>
        <v>8.1303956443295897E-2</v>
      </c>
      <c r="G5">
        <f t="shared" si="2"/>
        <v>2</v>
      </c>
      <c r="H5">
        <f t="shared" si="1"/>
        <v>3</v>
      </c>
    </row>
    <row r="6" spans="1:13" x14ac:dyDescent="0.25">
      <c r="A6" s="3">
        <v>1E-3</v>
      </c>
      <c r="B6" s="1">
        <v>4</v>
      </c>
      <c r="C6" s="1">
        <v>0.224</v>
      </c>
      <c r="D6" s="1">
        <v>0.217</v>
      </c>
      <c r="E6" s="1">
        <v>0.315</v>
      </c>
      <c r="F6" s="1">
        <f t="shared" si="0"/>
        <v>5.4671747731346504E-2</v>
      </c>
      <c r="G6">
        <f t="shared" si="2"/>
        <v>2</v>
      </c>
      <c r="H6">
        <f t="shared" si="1"/>
        <v>3</v>
      </c>
    </row>
    <row r="7" spans="1:13" x14ac:dyDescent="0.25">
      <c r="A7" s="3">
        <v>1E-3</v>
      </c>
      <c r="B7" s="1">
        <v>3</v>
      </c>
      <c r="C7" s="1">
        <v>0.223</v>
      </c>
      <c r="D7" s="1">
        <v>0.217</v>
      </c>
      <c r="E7" s="1">
        <v>0.29199999999999998</v>
      </c>
      <c r="F7" s="1">
        <f t="shared" si="0"/>
        <v>4.167733196834944E-2</v>
      </c>
      <c r="G7">
        <f t="shared" si="2"/>
        <v>2</v>
      </c>
      <c r="H7">
        <f t="shared" si="1"/>
        <v>3</v>
      </c>
    </row>
    <row r="8" spans="1:13" x14ac:dyDescent="0.25">
      <c r="A8" s="3">
        <v>1E-4</v>
      </c>
      <c r="B8" s="1">
        <v>6</v>
      </c>
      <c r="C8" s="1">
        <v>0.25600000000000001</v>
      </c>
      <c r="D8" s="1">
        <v>0.27</v>
      </c>
      <c r="E8" s="1">
        <v>0.255</v>
      </c>
      <c r="F8" s="1">
        <f t="shared" si="0"/>
        <v>8.3864970836060905E-3</v>
      </c>
      <c r="G8">
        <f t="shared" si="2"/>
        <v>3</v>
      </c>
      <c r="H8">
        <f t="shared" si="1"/>
        <v>2</v>
      </c>
      <c r="L8" t="s">
        <v>13</v>
      </c>
    </row>
    <row r="9" spans="1:13" x14ac:dyDescent="0.25">
      <c r="A9" s="3">
        <v>1E-4</v>
      </c>
      <c r="B9" s="1">
        <v>4</v>
      </c>
      <c r="C9" s="1">
        <v>0.26800000000000002</v>
      </c>
      <c r="D9" s="1">
        <v>0.28000000000000003</v>
      </c>
      <c r="E9" s="1">
        <v>0.26600000000000001</v>
      </c>
      <c r="F9" s="1">
        <f t="shared" si="0"/>
        <v>7.5718777944003713E-3</v>
      </c>
      <c r="G9">
        <f t="shared" si="2"/>
        <v>3</v>
      </c>
      <c r="H9">
        <f t="shared" si="1"/>
        <v>2</v>
      </c>
      <c r="L9">
        <f>PEARSON(F2:F19,A2:A19)</f>
        <v>0.71626264533394379</v>
      </c>
    </row>
    <row r="10" spans="1:13" x14ac:dyDescent="0.25">
      <c r="A10" s="3">
        <v>1E-4</v>
      </c>
      <c r="B10" s="1">
        <v>7</v>
      </c>
      <c r="C10" s="1">
        <v>0.25700000000000001</v>
      </c>
      <c r="D10" s="1">
        <v>0.27100000000000002</v>
      </c>
      <c r="E10" s="1">
        <v>0.25900000000000001</v>
      </c>
      <c r="F10" s="1">
        <f t="shared" si="0"/>
        <v>7.5718777944003713E-3</v>
      </c>
      <c r="G10">
        <f t="shared" si="2"/>
        <v>1</v>
      </c>
      <c r="H10">
        <f t="shared" si="1"/>
        <v>2</v>
      </c>
    </row>
    <row r="11" spans="1:13" x14ac:dyDescent="0.25">
      <c r="A11" s="3">
        <v>1E-4</v>
      </c>
      <c r="B11" s="1">
        <v>5</v>
      </c>
      <c r="C11" s="1">
        <v>0.25600000000000001</v>
      </c>
      <c r="D11" s="1">
        <v>0.26800000000000002</v>
      </c>
      <c r="E11" s="1">
        <v>0.25600000000000001</v>
      </c>
      <c r="F11" s="1">
        <f t="shared" si="0"/>
        <v>6.9282032302755165E-3</v>
      </c>
      <c r="G11">
        <f t="shared" si="2"/>
        <v>1</v>
      </c>
      <c r="H11">
        <f t="shared" si="1"/>
        <v>2</v>
      </c>
    </row>
    <row r="12" spans="1:13" x14ac:dyDescent="0.25">
      <c r="A12" s="3">
        <v>1E-4</v>
      </c>
      <c r="B12" s="1">
        <v>8</v>
      </c>
      <c r="C12" s="1">
        <v>0.25900000000000001</v>
      </c>
      <c r="D12" s="1">
        <v>0.27100000000000002</v>
      </c>
      <c r="E12" s="1">
        <v>0.26100000000000001</v>
      </c>
      <c r="F12" s="1">
        <f t="shared" si="0"/>
        <v>6.4291005073286427E-3</v>
      </c>
      <c r="G12">
        <f t="shared" si="2"/>
        <v>1</v>
      </c>
      <c r="H12">
        <f t="shared" si="1"/>
        <v>2</v>
      </c>
    </row>
    <row r="13" spans="1:13" x14ac:dyDescent="0.25">
      <c r="A13" s="3">
        <v>1.0000000000000001E-5</v>
      </c>
      <c r="B13" s="1">
        <v>6</v>
      </c>
      <c r="C13" s="1">
        <v>0.28699999999999998</v>
      </c>
      <c r="D13" s="1">
        <v>0.28000000000000003</v>
      </c>
      <c r="E13" s="1">
        <v>0.27900000000000003</v>
      </c>
      <c r="F13" s="1">
        <f t="shared" si="0"/>
        <v>4.3588989435406457E-3</v>
      </c>
      <c r="G13">
        <f t="shared" si="2"/>
        <v>3</v>
      </c>
      <c r="H13">
        <f t="shared" si="1"/>
        <v>1</v>
      </c>
    </row>
    <row r="14" spans="1:13" x14ac:dyDescent="0.25">
      <c r="A14" s="3">
        <v>1.0000000000000001E-5</v>
      </c>
      <c r="B14" s="1">
        <v>7</v>
      </c>
      <c r="C14" s="1">
        <v>0.28799999999999998</v>
      </c>
      <c r="D14" s="1">
        <v>0.28100000000000003</v>
      </c>
      <c r="E14" s="1">
        <v>0.28100000000000003</v>
      </c>
      <c r="F14" s="1">
        <f t="shared" si="0"/>
        <v>4.0414518843273524E-3</v>
      </c>
      <c r="G14">
        <f t="shared" si="2"/>
        <v>2</v>
      </c>
      <c r="H14">
        <f t="shared" si="1"/>
        <v>1</v>
      </c>
    </row>
    <row r="15" spans="1:13" x14ac:dyDescent="0.25">
      <c r="A15" s="3">
        <v>1.0000000000000001E-5</v>
      </c>
      <c r="B15" s="1">
        <v>8</v>
      </c>
      <c r="C15" s="1">
        <v>0.28799999999999998</v>
      </c>
      <c r="D15" s="1">
        <v>0.28199999999999997</v>
      </c>
      <c r="E15" s="1">
        <v>0.28199999999999997</v>
      </c>
      <c r="F15" s="1">
        <f t="shared" si="0"/>
        <v>3.4641016151377583E-3</v>
      </c>
      <c r="G15">
        <f t="shared" si="2"/>
        <v>2</v>
      </c>
      <c r="H15">
        <f t="shared" si="1"/>
        <v>1</v>
      </c>
    </row>
    <row r="16" spans="1:13" x14ac:dyDescent="0.25">
      <c r="A16" s="3">
        <v>1.0000000000000001E-5</v>
      </c>
      <c r="B16" s="1">
        <v>5</v>
      </c>
      <c r="C16" s="1">
        <v>0.28199999999999997</v>
      </c>
      <c r="D16" s="1">
        <v>0.27700000000000002</v>
      </c>
      <c r="E16" s="1">
        <v>0.27600000000000002</v>
      </c>
      <c r="F16" s="1">
        <f t="shared" si="0"/>
        <v>3.2145502536642897E-3</v>
      </c>
      <c r="G16">
        <f t="shared" si="2"/>
        <v>3</v>
      </c>
      <c r="H16">
        <f t="shared" si="1"/>
        <v>1</v>
      </c>
    </row>
    <row r="17" spans="1:8" x14ac:dyDescent="0.25">
      <c r="A17" s="3">
        <v>1E-4</v>
      </c>
      <c r="B17" s="1">
        <v>3</v>
      </c>
      <c r="C17" s="1">
        <v>0.27600000000000002</v>
      </c>
      <c r="D17" s="1">
        <v>0.28199999999999997</v>
      </c>
      <c r="E17" s="1">
        <v>0.28000000000000003</v>
      </c>
      <c r="F17" s="1">
        <f t="shared" si="0"/>
        <v>3.055050463303872E-3</v>
      </c>
      <c r="G17">
        <f t="shared" si="2"/>
        <v>1</v>
      </c>
      <c r="H17">
        <f t="shared" si="1"/>
        <v>2</v>
      </c>
    </row>
    <row r="18" spans="1:8" x14ac:dyDescent="0.25">
      <c r="A18" s="3">
        <v>1.0000000000000001E-5</v>
      </c>
      <c r="B18" s="1">
        <v>3</v>
      </c>
      <c r="C18" s="1">
        <v>0.28000000000000003</v>
      </c>
      <c r="D18" s="1">
        <v>0.27600000000000002</v>
      </c>
      <c r="E18" s="1">
        <v>0.27500000000000002</v>
      </c>
      <c r="F18" s="1">
        <f t="shared" si="0"/>
        <v>2.6457513110645929E-3</v>
      </c>
      <c r="G18">
        <f t="shared" si="2"/>
        <v>3</v>
      </c>
      <c r="H18">
        <f t="shared" si="1"/>
        <v>1</v>
      </c>
    </row>
    <row r="19" spans="1:8" x14ac:dyDescent="0.25">
      <c r="A19" s="3">
        <v>1.0000000000000001E-5</v>
      </c>
      <c r="B19" s="1">
        <v>4</v>
      </c>
      <c r="C19" s="1">
        <v>0.28100000000000003</v>
      </c>
      <c r="D19" s="1">
        <v>0.2777</v>
      </c>
      <c r="E19" s="1">
        <v>0.27600000000000002</v>
      </c>
      <c r="F19" s="1">
        <f t="shared" si="0"/>
        <v>2.5423086620891171E-3</v>
      </c>
      <c r="G19">
        <f t="shared" si="2"/>
        <v>3</v>
      </c>
      <c r="H19">
        <f t="shared" si="1"/>
        <v>1</v>
      </c>
    </row>
  </sheetData>
  <sortState xmlns:xlrd2="http://schemas.microsoft.com/office/spreadsheetml/2017/richdata2" ref="A2:H19">
    <sortCondition descending="1" ref="F2:F19"/>
  </sortState>
  <mergeCells count="1">
    <mergeCell ref="L1:M1"/>
  </mergeCells>
  <conditionalFormatting sqref="F2:F19">
    <cfRule type="cellIs" dxfId="3" priority="1" operator="greaterThan">
      <formula>$J$2+$K$2</formula>
    </cfRule>
    <cfRule type="cellIs" dxfId="2" priority="2" operator="greaterThan">
      <formula>$J$2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AA4C-0522-43E4-99D0-7792D1B9CC9A}">
  <dimension ref="A1:M19"/>
  <sheetViews>
    <sheetView tabSelected="1" zoomScaleNormal="100" workbookViewId="0">
      <selection activeCell="I11" sqref="I11"/>
    </sheetView>
  </sheetViews>
  <sheetFormatPr defaultRowHeight="15" x14ac:dyDescent="0.25"/>
  <cols>
    <col min="1" max="1" width="12.7109375" bestFit="1" customWidth="1"/>
    <col min="2" max="2" width="12.28515625" bestFit="1" customWidth="1"/>
    <col min="9" max="9" width="12.42578125" bestFit="1" customWidth="1"/>
    <col min="10" max="10" width="10.7109375" bestFit="1" customWidth="1"/>
    <col min="11" max="11" width="8.7109375" bestFit="1" customWidth="1"/>
  </cols>
  <sheetData>
    <row r="1" spans="1:13" x14ac:dyDescent="0.25">
      <c r="A1" s="1" t="s">
        <v>3</v>
      </c>
      <c r="B1" s="1" t="s">
        <v>1</v>
      </c>
      <c r="C1" s="3">
        <v>1E-3</v>
      </c>
      <c r="D1" s="3">
        <v>1E-4</v>
      </c>
      <c r="E1" s="3">
        <v>1.0000000000000001E-5</v>
      </c>
      <c r="F1" s="1" t="s">
        <v>2</v>
      </c>
      <c r="G1" t="s">
        <v>4</v>
      </c>
      <c r="H1" t="s">
        <v>5</v>
      </c>
      <c r="I1" t="s">
        <v>12</v>
      </c>
      <c r="J1" t="s">
        <v>9</v>
      </c>
      <c r="K1" t="s">
        <v>10</v>
      </c>
      <c r="L1" s="5" t="s">
        <v>8</v>
      </c>
      <c r="M1" s="5"/>
    </row>
    <row r="2" spans="1:13" x14ac:dyDescent="0.25">
      <c r="A2">
        <v>1</v>
      </c>
      <c r="B2">
        <v>8</v>
      </c>
      <c r="C2">
        <v>0.90500000000000003</v>
      </c>
      <c r="D2">
        <v>0.25900000000000001</v>
      </c>
      <c r="E2">
        <v>0.28799999999999998</v>
      </c>
      <c r="F2">
        <f t="shared" ref="F2:F19" si="0">STDEV(C2:E2)</f>
        <v>0.36488491336310408</v>
      </c>
      <c r="G2" s="2">
        <f>INDEX($C$1:$E$1, MATCH(MIN(C2:E2), C2:E2, 0))</f>
        <v>1E-4</v>
      </c>
      <c r="H2" s="2">
        <f>INDEX($C$1:$E$1, MATCH(MAX(C2:E2), C2:E2, 0))</f>
        <v>1E-3</v>
      </c>
      <c r="I2" s="4">
        <f>MEDIAN(F2:F19)</f>
        <v>3.4609938632268737E-2</v>
      </c>
      <c r="J2" s="4">
        <f>AVERAGE(F2:F19)</f>
        <v>6.8367901316679788E-2</v>
      </c>
      <c r="K2">
        <f>STDEV(F2:F19)</f>
        <v>8.6441278238165789E-2</v>
      </c>
      <c r="L2" s="2" cm="1">
        <f t="array" ref="L2">INDEX(G2:G19, MODE(MATCH(G2:G19, G2:G19, 0)))</f>
        <v>1E-3</v>
      </c>
      <c r="M2" s="2" cm="1">
        <f t="array" ref="M2">INDEX(H2:H19, MODE(MATCH(H2:H19, H2:H19, 0)))</f>
        <v>1.0000000000000001E-5</v>
      </c>
    </row>
    <row r="3" spans="1:13" x14ac:dyDescent="0.25">
      <c r="A3">
        <v>3</v>
      </c>
      <c r="B3">
        <v>8</v>
      </c>
      <c r="C3">
        <v>0.59499999999999997</v>
      </c>
      <c r="D3">
        <v>0.28000000000000003</v>
      </c>
      <c r="E3">
        <v>0.28199999999999997</v>
      </c>
      <c r="F3">
        <f t="shared" si="0"/>
        <v>0.18129074254725014</v>
      </c>
      <c r="G3" s="2">
        <f t="shared" ref="G3:G19" si="1">INDEX($C$1:$E$1, MATCH(MIN(C3:E3), C3:E3, 0))</f>
        <v>1E-4</v>
      </c>
      <c r="H3" s="2">
        <f t="shared" ref="H3:H19" si="2">INDEX($C$1:$E$1, MATCH(MAX(C3:E3), C3:E3, 0))</f>
        <v>1E-3</v>
      </c>
      <c r="I3" s="2"/>
      <c r="J3" s="2"/>
      <c r="K3" s="2"/>
    </row>
    <row r="4" spans="1:13" x14ac:dyDescent="0.25">
      <c r="A4">
        <v>3</v>
      </c>
      <c r="B4">
        <v>7</v>
      </c>
      <c r="C4">
        <v>0.51500000000000001</v>
      </c>
      <c r="D4">
        <v>0.25900000000000001</v>
      </c>
      <c r="E4">
        <v>0.28100000000000003</v>
      </c>
      <c r="F4">
        <f t="shared" si="0"/>
        <v>0.14187788176221577</v>
      </c>
      <c r="G4" s="2">
        <f t="shared" si="1"/>
        <v>1E-4</v>
      </c>
      <c r="H4" s="2">
        <f t="shared" si="2"/>
        <v>1E-3</v>
      </c>
      <c r="I4" s="2"/>
      <c r="J4" s="4">
        <f>J2+K2</f>
        <v>0.15480917955484558</v>
      </c>
      <c r="K4" s="2"/>
    </row>
    <row r="5" spans="1:13" x14ac:dyDescent="0.25">
      <c r="A5">
        <v>3</v>
      </c>
      <c r="B5">
        <v>6</v>
      </c>
      <c r="C5">
        <v>0.442</v>
      </c>
      <c r="D5">
        <v>0.26600000000000001</v>
      </c>
      <c r="E5">
        <v>0.27900000000000003</v>
      </c>
      <c r="F5">
        <f t="shared" si="0"/>
        <v>9.807650075323876E-2</v>
      </c>
      <c r="G5" s="2">
        <f t="shared" si="1"/>
        <v>1E-4</v>
      </c>
      <c r="H5" s="2">
        <f t="shared" si="2"/>
        <v>1E-3</v>
      </c>
      <c r="I5" s="2"/>
      <c r="J5" s="2"/>
      <c r="K5" s="2"/>
    </row>
    <row r="6" spans="1:13" x14ac:dyDescent="0.25">
      <c r="A6">
        <v>3</v>
      </c>
      <c r="B6">
        <v>5</v>
      </c>
      <c r="C6">
        <v>0.36199999999999999</v>
      </c>
      <c r="D6">
        <v>0.25600000000000001</v>
      </c>
      <c r="E6">
        <v>0.27600000000000002</v>
      </c>
      <c r="F6">
        <f t="shared" si="0"/>
        <v>5.6320511361314718E-2</v>
      </c>
      <c r="G6" s="2">
        <f t="shared" si="1"/>
        <v>1E-4</v>
      </c>
      <c r="H6" s="2">
        <f t="shared" si="2"/>
        <v>1E-3</v>
      </c>
      <c r="I6" s="2"/>
      <c r="J6" s="2"/>
      <c r="K6" s="2"/>
    </row>
    <row r="7" spans="1:13" x14ac:dyDescent="0.25">
      <c r="A7">
        <v>2</v>
      </c>
      <c r="B7">
        <v>3</v>
      </c>
      <c r="C7">
        <v>0.217</v>
      </c>
      <c r="D7">
        <v>0.28199999999999997</v>
      </c>
      <c r="E7">
        <v>0.27600000000000002</v>
      </c>
      <c r="F7">
        <f t="shared" si="0"/>
        <v>3.5921210076128057E-2</v>
      </c>
      <c r="G7" s="2">
        <f t="shared" si="1"/>
        <v>1E-3</v>
      </c>
      <c r="H7" s="2">
        <f t="shared" si="2"/>
        <v>1E-4</v>
      </c>
      <c r="I7" s="2"/>
      <c r="J7" s="2"/>
      <c r="K7" s="2"/>
    </row>
    <row r="8" spans="1:13" x14ac:dyDescent="0.25">
      <c r="A8">
        <v>2</v>
      </c>
      <c r="B8">
        <v>7</v>
      </c>
      <c r="C8">
        <v>0.215</v>
      </c>
      <c r="D8">
        <v>0.27100000000000002</v>
      </c>
      <c r="E8">
        <v>0.28100000000000003</v>
      </c>
      <c r="F8">
        <f t="shared" si="0"/>
        <v>3.5571524191877507E-2</v>
      </c>
      <c r="G8" s="2">
        <f t="shared" si="1"/>
        <v>1E-3</v>
      </c>
      <c r="H8" s="2">
        <f t="shared" si="2"/>
        <v>1.0000000000000001E-5</v>
      </c>
      <c r="I8" s="2"/>
      <c r="J8" s="2"/>
      <c r="K8" s="2"/>
      <c r="L8">
        <f>PEARSON(A2:A19,F2:F19)</f>
        <v>2.3853100118045806E-3</v>
      </c>
    </row>
    <row r="9" spans="1:13" x14ac:dyDescent="0.25">
      <c r="A9">
        <v>2</v>
      </c>
      <c r="B9">
        <v>4</v>
      </c>
      <c r="C9">
        <v>0.217</v>
      </c>
      <c r="D9">
        <v>0.28000000000000003</v>
      </c>
      <c r="E9">
        <v>0.27700000000000002</v>
      </c>
      <c r="F9">
        <f t="shared" si="0"/>
        <v>3.5538711287833917E-2</v>
      </c>
      <c r="G9" s="2">
        <f t="shared" si="1"/>
        <v>1E-3</v>
      </c>
      <c r="H9" s="2">
        <f t="shared" si="2"/>
        <v>1E-4</v>
      </c>
      <c r="I9" s="2"/>
      <c r="J9" s="2"/>
      <c r="K9" s="2"/>
    </row>
    <row r="10" spans="1:13" x14ac:dyDescent="0.25">
      <c r="A10">
        <v>2</v>
      </c>
      <c r="B10">
        <v>6</v>
      </c>
      <c r="C10">
        <v>0.215</v>
      </c>
      <c r="D10">
        <v>0.27</v>
      </c>
      <c r="E10">
        <v>0.28000000000000003</v>
      </c>
      <c r="F10">
        <f t="shared" si="0"/>
        <v>3.5000000000000052E-2</v>
      </c>
      <c r="G10" s="2">
        <f t="shared" si="1"/>
        <v>1E-3</v>
      </c>
      <c r="H10" s="2">
        <f t="shared" si="2"/>
        <v>1.0000000000000001E-5</v>
      </c>
      <c r="I10" s="2"/>
      <c r="J10" s="2"/>
      <c r="K10" s="2"/>
    </row>
    <row r="11" spans="1:13" x14ac:dyDescent="0.25">
      <c r="A11">
        <v>2</v>
      </c>
      <c r="B11">
        <v>8</v>
      </c>
      <c r="C11">
        <v>0.218</v>
      </c>
      <c r="D11">
        <v>0.27100000000000002</v>
      </c>
      <c r="E11">
        <v>0.28199999999999997</v>
      </c>
      <c r="F11">
        <f t="shared" si="0"/>
        <v>3.4219877264537422E-2</v>
      </c>
      <c r="G11" s="2">
        <f t="shared" si="1"/>
        <v>1E-3</v>
      </c>
      <c r="H11" s="2">
        <f t="shared" si="2"/>
        <v>1.0000000000000001E-5</v>
      </c>
      <c r="I11" s="2"/>
      <c r="J11" s="2"/>
      <c r="K11" s="2"/>
    </row>
    <row r="12" spans="1:13" x14ac:dyDescent="0.25">
      <c r="A12">
        <v>2</v>
      </c>
      <c r="B12">
        <v>5</v>
      </c>
      <c r="C12">
        <v>0.216</v>
      </c>
      <c r="D12">
        <v>0.26800000000000002</v>
      </c>
      <c r="E12">
        <v>0.27700000000000002</v>
      </c>
      <c r="F12">
        <f t="shared" si="0"/>
        <v>3.29292170167063E-2</v>
      </c>
      <c r="G12" s="2">
        <f t="shared" si="1"/>
        <v>1E-3</v>
      </c>
      <c r="H12" s="2">
        <f t="shared" si="2"/>
        <v>1.0000000000000001E-5</v>
      </c>
      <c r="I12" s="2"/>
      <c r="J12" s="2"/>
      <c r="K12" s="2"/>
    </row>
    <row r="13" spans="1:13" x14ac:dyDescent="0.25">
      <c r="A13">
        <v>1</v>
      </c>
      <c r="B13">
        <v>3</v>
      </c>
      <c r="C13">
        <v>0.223</v>
      </c>
      <c r="D13">
        <v>0.27600000000000002</v>
      </c>
      <c r="E13">
        <v>0.28000000000000003</v>
      </c>
      <c r="F13">
        <f t="shared" si="0"/>
        <v>3.1817186131607146E-2</v>
      </c>
      <c r="G13" s="2">
        <f t="shared" si="1"/>
        <v>1E-3</v>
      </c>
      <c r="H13" s="2">
        <f t="shared" si="2"/>
        <v>1.0000000000000001E-5</v>
      </c>
      <c r="I13" s="2"/>
      <c r="J13" s="2"/>
      <c r="K13" s="2"/>
    </row>
    <row r="14" spans="1:13" x14ac:dyDescent="0.25">
      <c r="A14">
        <v>1</v>
      </c>
      <c r="B14">
        <v>4</v>
      </c>
      <c r="C14">
        <v>0.224</v>
      </c>
      <c r="D14">
        <v>0.26800000000000002</v>
      </c>
      <c r="E14">
        <v>0.28100000000000003</v>
      </c>
      <c r="F14">
        <f t="shared" si="0"/>
        <v>2.9871948937646067E-2</v>
      </c>
      <c r="G14" s="2">
        <f t="shared" si="1"/>
        <v>1E-3</v>
      </c>
      <c r="H14" s="2">
        <f t="shared" si="2"/>
        <v>1.0000000000000001E-5</v>
      </c>
      <c r="I14" s="2"/>
      <c r="J14" s="2"/>
      <c r="K14" s="2"/>
    </row>
    <row r="15" spans="1:13" x14ac:dyDescent="0.25">
      <c r="A15">
        <v>1</v>
      </c>
      <c r="B15">
        <v>7</v>
      </c>
      <c r="C15">
        <v>0.23300000000000001</v>
      </c>
      <c r="D15">
        <v>0.27600000000000002</v>
      </c>
      <c r="E15">
        <v>0.28799999999999998</v>
      </c>
      <c r="F15">
        <f t="shared" si="0"/>
        <v>2.8919428302325283E-2</v>
      </c>
      <c r="G15" s="2">
        <f t="shared" si="1"/>
        <v>1E-3</v>
      </c>
      <c r="H15" s="2">
        <f t="shared" si="2"/>
        <v>1.0000000000000001E-5</v>
      </c>
      <c r="I15" s="2"/>
      <c r="J15" s="2"/>
      <c r="K15" s="2"/>
    </row>
    <row r="16" spans="1:13" x14ac:dyDescent="0.25">
      <c r="A16">
        <v>1</v>
      </c>
      <c r="B16">
        <v>5</v>
      </c>
      <c r="C16">
        <v>0.22700000000000001</v>
      </c>
      <c r="D16">
        <v>0.26100000000000001</v>
      </c>
      <c r="E16">
        <v>0.28199999999999997</v>
      </c>
      <c r="F16">
        <f t="shared" si="0"/>
        <v>2.7754879450888136E-2</v>
      </c>
      <c r="G16" s="2">
        <f t="shared" si="1"/>
        <v>1E-3</v>
      </c>
      <c r="H16" s="2">
        <f t="shared" si="2"/>
        <v>1.0000000000000001E-5</v>
      </c>
      <c r="I16" s="2"/>
      <c r="J16" s="2"/>
      <c r="K16" s="2"/>
    </row>
    <row r="17" spans="1:11" x14ac:dyDescent="0.25">
      <c r="A17">
        <v>1</v>
      </c>
      <c r="B17">
        <v>6</v>
      </c>
      <c r="C17">
        <v>0.23</v>
      </c>
      <c r="D17">
        <v>0.25600000000000001</v>
      </c>
      <c r="E17">
        <v>0.28199999999999997</v>
      </c>
      <c r="F17">
        <f t="shared" si="0"/>
        <v>2.5999999999999981E-2</v>
      </c>
      <c r="G17" s="2">
        <f t="shared" si="1"/>
        <v>1E-3</v>
      </c>
      <c r="H17" s="2">
        <f t="shared" si="2"/>
        <v>1.0000000000000001E-5</v>
      </c>
      <c r="I17" s="2"/>
      <c r="J17" s="2"/>
      <c r="K17" s="2"/>
    </row>
    <row r="18" spans="1:11" x14ac:dyDescent="0.25">
      <c r="A18">
        <v>3</v>
      </c>
      <c r="B18">
        <v>4</v>
      </c>
      <c r="C18">
        <v>0.315</v>
      </c>
      <c r="D18">
        <v>0.26600000000000001</v>
      </c>
      <c r="E18">
        <v>0.27600000000000002</v>
      </c>
      <c r="F18">
        <f t="shared" si="0"/>
        <v>2.5890796305508505E-2</v>
      </c>
      <c r="G18" s="2">
        <f t="shared" si="1"/>
        <v>1E-4</v>
      </c>
      <c r="H18" s="2">
        <f t="shared" si="2"/>
        <v>1E-3</v>
      </c>
      <c r="I18" s="2"/>
      <c r="J18" s="2"/>
      <c r="K18" s="2"/>
    </row>
    <row r="19" spans="1:11" x14ac:dyDescent="0.25">
      <c r="A19">
        <v>3</v>
      </c>
      <c r="B19">
        <v>3</v>
      </c>
      <c r="C19">
        <v>0.29199999999999998</v>
      </c>
      <c r="D19">
        <v>0.28000000000000003</v>
      </c>
      <c r="E19">
        <v>0.27500000000000002</v>
      </c>
      <c r="F19">
        <f t="shared" si="0"/>
        <v>8.7368949480540817E-3</v>
      </c>
      <c r="G19" s="2">
        <f t="shared" si="1"/>
        <v>1.0000000000000001E-5</v>
      </c>
      <c r="H19" s="2">
        <f t="shared" si="2"/>
        <v>1E-3</v>
      </c>
      <c r="I19" s="2"/>
      <c r="J19" s="2"/>
      <c r="K19" s="2"/>
    </row>
  </sheetData>
  <sortState xmlns:xlrd2="http://schemas.microsoft.com/office/spreadsheetml/2017/richdata2" ref="A2:F19">
    <sortCondition descending="1" ref="F1:F19"/>
  </sortState>
  <mergeCells count="1">
    <mergeCell ref="L1:M1"/>
  </mergeCells>
  <conditionalFormatting sqref="F2:F19">
    <cfRule type="cellIs" dxfId="1" priority="1" operator="greaterThan">
      <formula>$J$2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BB8E-E4E3-44A9-B819-5C40C950DC5E}">
  <dimension ref="A1:P10"/>
  <sheetViews>
    <sheetView zoomScaleNormal="100" workbookViewId="0">
      <selection activeCell="N11" sqref="N11"/>
    </sheetView>
  </sheetViews>
  <sheetFormatPr defaultRowHeight="15" x14ac:dyDescent="0.25"/>
  <cols>
    <col min="1" max="1" width="12.28515625" bestFit="1" customWidth="1"/>
    <col min="2" max="2" width="13.85546875" bestFit="1" customWidth="1"/>
    <col min="3" max="8" width="6" bestFit="1" customWidth="1"/>
    <col min="9" max="9" width="12" bestFit="1" customWidth="1"/>
    <col min="10" max="10" width="4.42578125" bestFit="1" customWidth="1"/>
    <col min="11" max="11" width="4.7109375" bestFit="1" customWidth="1"/>
    <col min="12" max="12" width="13.140625" bestFit="1" customWidth="1"/>
    <col min="13" max="13" width="11.140625" bestFit="1" customWidth="1"/>
    <col min="14" max="14" width="12" bestFit="1" customWidth="1"/>
    <col min="15" max="15" width="12.7109375" bestFit="1" customWidth="1"/>
    <col min="16" max="16" width="2" bestFit="1" customWidth="1"/>
  </cols>
  <sheetData>
    <row r="1" spans="1:16" x14ac:dyDescent="0.25">
      <c r="A1" t="s">
        <v>0</v>
      </c>
      <c r="B1" s="1" t="s">
        <v>3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 t="s">
        <v>2</v>
      </c>
      <c r="J1" t="s">
        <v>4</v>
      </c>
      <c r="K1" t="s">
        <v>5</v>
      </c>
      <c r="L1" t="s">
        <v>12</v>
      </c>
      <c r="M1" t="s">
        <v>9</v>
      </c>
      <c r="N1" t="s">
        <v>10</v>
      </c>
      <c r="O1" s="5" t="s">
        <v>8</v>
      </c>
      <c r="P1" s="5"/>
    </row>
    <row r="2" spans="1:16" x14ac:dyDescent="0.25">
      <c r="A2" s="3">
        <v>1E-3</v>
      </c>
      <c r="B2" s="1">
        <v>1</v>
      </c>
      <c r="C2" s="1">
        <v>0.223</v>
      </c>
      <c r="D2" s="1">
        <v>0.224</v>
      </c>
      <c r="E2" s="1">
        <v>0.22700000000000001</v>
      </c>
      <c r="F2" s="1">
        <v>0.23</v>
      </c>
      <c r="G2" s="1">
        <v>0.23300000000000001</v>
      </c>
      <c r="H2" s="1">
        <v>0.90500000000000003</v>
      </c>
      <c r="I2">
        <f t="shared" ref="I2:I10" si="0">STDEV(C2:H2)</f>
        <v>0.27665405593749515</v>
      </c>
      <c r="J2">
        <f>INDEX($C$1:$H$1, MATCH(MIN(C2:H2),C2:H2, 0))</f>
        <v>3</v>
      </c>
      <c r="K2">
        <f>INDEX($C$1:$H$1, MATCH(MAX(D2:I2),D2:I2, 0))</f>
        <v>7</v>
      </c>
      <c r="L2" s="4">
        <f>MEDIAN(I2:I10)</f>
        <v>5.819507424745375E-3</v>
      </c>
      <c r="M2" s="4">
        <f>AVERAGE(I2:I10)</f>
        <v>4.7657513246806699E-2</v>
      </c>
      <c r="N2">
        <f>STDEV(I2:I10)</f>
        <v>9.3866629373924759E-2</v>
      </c>
      <c r="O2" cm="1">
        <f t="array" ref="O2">INDEX(J2:J10, MODE(MATCH(J2:J10, J2:J10, 0)))</f>
        <v>3</v>
      </c>
      <c r="P2" cm="1">
        <f t="array" ref="P2">INDEX(K2:K10, MODE(MATCH(K2:K10, K2:K10, 0)))</f>
        <v>7</v>
      </c>
    </row>
    <row r="3" spans="1:16" x14ac:dyDescent="0.25">
      <c r="A3" s="3">
        <v>1E-3</v>
      </c>
      <c r="B3" s="1">
        <v>3</v>
      </c>
      <c r="C3" s="1">
        <v>0.29199999999999998</v>
      </c>
      <c r="D3" s="1">
        <v>0.315</v>
      </c>
      <c r="E3" s="1">
        <v>0.36199999999999999</v>
      </c>
      <c r="F3" s="1">
        <v>0.442</v>
      </c>
      <c r="G3" s="1">
        <v>0.51500000000000001</v>
      </c>
      <c r="H3" s="1">
        <v>0.59499999999999997</v>
      </c>
      <c r="I3">
        <f t="shared" si="0"/>
        <v>0.11908554348310575</v>
      </c>
      <c r="J3">
        <f t="shared" ref="J3:J10" si="1">INDEX($C$1:$H$1, MATCH(MIN(C3:H3),C3:H3, 0))</f>
        <v>3</v>
      </c>
      <c r="K3">
        <f t="shared" ref="K3:K10" si="2">INDEX($C$1:$H$1, MATCH(MAX(D3:I3),D3:I3, 0))</f>
        <v>7</v>
      </c>
      <c r="L3" s="2"/>
      <c r="M3" s="4">
        <f>M2+N2</f>
        <v>0.14152414262073146</v>
      </c>
      <c r="N3" s="2"/>
    </row>
    <row r="4" spans="1:16" x14ac:dyDescent="0.25">
      <c r="A4" s="3">
        <v>1E-4</v>
      </c>
      <c r="B4" s="1">
        <v>3</v>
      </c>
      <c r="C4" s="1">
        <v>0.28000000000000003</v>
      </c>
      <c r="D4" s="1">
        <v>0.26600000000000001</v>
      </c>
      <c r="E4" s="1">
        <v>0.25600000000000001</v>
      </c>
      <c r="F4" s="1">
        <v>0.255</v>
      </c>
      <c r="G4" s="1">
        <v>0.25900000000000001</v>
      </c>
      <c r="H4" s="1">
        <v>0.26100000000000001</v>
      </c>
      <c r="I4">
        <f t="shared" si="0"/>
        <v>9.2826002104295542E-3</v>
      </c>
      <c r="J4">
        <f t="shared" si="1"/>
        <v>6</v>
      </c>
      <c r="K4">
        <f t="shared" si="2"/>
        <v>3</v>
      </c>
      <c r="L4" s="2"/>
      <c r="M4" s="2"/>
      <c r="N4" s="2"/>
    </row>
    <row r="5" spans="1:16" x14ac:dyDescent="0.25">
      <c r="A5" s="3">
        <v>1E-4</v>
      </c>
      <c r="B5" s="1">
        <v>1</v>
      </c>
      <c r="C5" s="1">
        <v>0.27600000000000002</v>
      </c>
      <c r="D5" s="1">
        <v>0.26800000000000002</v>
      </c>
      <c r="E5" s="1">
        <v>0.26100000000000001</v>
      </c>
      <c r="F5" s="1">
        <v>0.25600000000000001</v>
      </c>
      <c r="G5" s="1">
        <v>0.25700000000000001</v>
      </c>
      <c r="H5" s="1">
        <v>0.25900000000000001</v>
      </c>
      <c r="I5">
        <f t="shared" si="0"/>
        <v>7.7308904187465225E-3</v>
      </c>
      <c r="J5">
        <f t="shared" si="1"/>
        <v>6</v>
      </c>
      <c r="K5">
        <f t="shared" si="2"/>
        <v>3</v>
      </c>
      <c r="L5" s="2"/>
      <c r="M5" s="2"/>
      <c r="N5" s="2"/>
    </row>
    <row r="6" spans="1:16" x14ac:dyDescent="0.25">
      <c r="A6" s="3">
        <v>1E-4</v>
      </c>
      <c r="B6" s="1">
        <v>2</v>
      </c>
      <c r="C6" s="1">
        <v>0.28199999999999997</v>
      </c>
      <c r="D6" s="1">
        <v>0.28000000000000003</v>
      </c>
      <c r="E6" s="1">
        <v>0.26800000000000002</v>
      </c>
      <c r="F6" s="1">
        <v>0.27</v>
      </c>
      <c r="G6" s="1">
        <v>0.27100000000000002</v>
      </c>
      <c r="H6" s="1">
        <v>0.27100000000000002</v>
      </c>
      <c r="I6">
        <f t="shared" si="0"/>
        <v>5.819507424745375E-3</v>
      </c>
      <c r="J6">
        <f t="shared" si="1"/>
        <v>5</v>
      </c>
      <c r="K6">
        <f t="shared" si="2"/>
        <v>3</v>
      </c>
      <c r="L6" s="2"/>
      <c r="M6" s="2"/>
      <c r="N6" s="2"/>
    </row>
    <row r="7" spans="1:16" x14ac:dyDescent="0.25">
      <c r="A7" s="3">
        <v>1.0000000000000001E-5</v>
      </c>
      <c r="B7" s="1">
        <v>1</v>
      </c>
      <c r="C7" s="1">
        <v>0.28000000000000003</v>
      </c>
      <c r="D7" s="1">
        <v>0.28100000000000003</v>
      </c>
      <c r="E7" s="1">
        <v>0.28199999999999997</v>
      </c>
      <c r="F7" s="1">
        <v>0.28699999999999998</v>
      </c>
      <c r="G7" s="1">
        <v>0.28799999999999998</v>
      </c>
      <c r="H7" s="1">
        <v>0.28799999999999998</v>
      </c>
      <c r="I7">
        <f t="shared" si="0"/>
        <v>3.7237973450050315E-3</v>
      </c>
      <c r="J7">
        <f t="shared" si="1"/>
        <v>3</v>
      </c>
      <c r="K7">
        <f t="shared" si="2"/>
        <v>6</v>
      </c>
      <c r="L7" s="2"/>
      <c r="M7" s="2"/>
      <c r="N7" s="2"/>
      <c r="O7">
        <f>PEARSON(B1:B9,I2:I10)</f>
        <v>-0.41254676517710798</v>
      </c>
    </row>
    <row r="8" spans="1:16" x14ac:dyDescent="0.25">
      <c r="A8" s="3">
        <v>1.0000000000000001E-5</v>
      </c>
      <c r="B8" s="1">
        <v>3</v>
      </c>
      <c r="C8" s="1">
        <v>0.27500000000000002</v>
      </c>
      <c r="D8" s="1">
        <v>0.27600000000000002</v>
      </c>
      <c r="E8" s="1">
        <v>0.27600000000000002</v>
      </c>
      <c r="F8" s="1">
        <v>0.27900000000000003</v>
      </c>
      <c r="G8" s="1">
        <v>0.28100000000000003</v>
      </c>
      <c r="H8" s="1">
        <v>0.28199999999999997</v>
      </c>
      <c r="I8">
        <f t="shared" si="0"/>
        <v>2.9268868558020135E-3</v>
      </c>
      <c r="J8">
        <f t="shared" si="1"/>
        <v>3</v>
      </c>
      <c r="K8">
        <f t="shared" si="2"/>
        <v>7</v>
      </c>
      <c r="L8" s="2"/>
      <c r="M8" s="2"/>
      <c r="N8" s="2"/>
    </row>
    <row r="9" spans="1:16" x14ac:dyDescent="0.25">
      <c r="A9" s="3">
        <v>1.0000000000000001E-5</v>
      </c>
      <c r="B9" s="1">
        <v>2</v>
      </c>
      <c r="C9" s="1">
        <v>0.27600000000000002</v>
      </c>
      <c r="D9" s="1">
        <v>0.27700000000000002</v>
      </c>
      <c r="E9" s="1">
        <v>0.27700000000000002</v>
      </c>
      <c r="F9" s="1">
        <v>0.28000000000000003</v>
      </c>
      <c r="G9" s="1">
        <v>0.28100000000000003</v>
      </c>
      <c r="H9" s="1">
        <v>0.28199999999999997</v>
      </c>
      <c r="I9">
        <f t="shared" si="0"/>
        <v>2.4832774042918781E-3</v>
      </c>
      <c r="J9">
        <f t="shared" si="1"/>
        <v>3</v>
      </c>
      <c r="K9">
        <f t="shared" si="2"/>
        <v>7</v>
      </c>
      <c r="L9" s="2"/>
      <c r="M9" s="2"/>
      <c r="N9" s="2"/>
    </row>
    <row r="10" spans="1:16" x14ac:dyDescent="0.25">
      <c r="A10" s="3">
        <v>1E-3</v>
      </c>
      <c r="B10" s="1">
        <v>2</v>
      </c>
      <c r="C10" s="1">
        <v>0.217</v>
      </c>
      <c r="D10" s="1">
        <v>0.217</v>
      </c>
      <c r="E10" s="1">
        <v>0.216</v>
      </c>
      <c r="F10" s="1">
        <v>0.215</v>
      </c>
      <c r="G10" s="1">
        <v>0.215</v>
      </c>
      <c r="H10" s="1">
        <v>0.218</v>
      </c>
      <c r="I10">
        <f t="shared" si="0"/>
        <v>1.2110601416389978E-3</v>
      </c>
      <c r="J10">
        <f t="shared" si="1"/>
        <v>6</v>
      </c>
      <c r="K10">
        <f t="shared" si="2"/>
        <v>7</v>
      </c>
      <c r="L10" s="2"/>
      <c r="M10" s="2"/>
      <c r="N10" s="2"/>
    </row>
  </sheetData>
  <sortState xmlns:xlrd2="http://schemas.microsoft.com/office/spreadsheetml/2017/richdata2" ref="A2:P10">
    <sortCondition descending="1" ref="I2:I10"/>
  </sortState>
  <mergeCells count="1">
    <mergeCell ref="O1:P1"/>
  </mergeCells>
  <conditionalFormatting sqref="I2:I10">
    <cfRule type="cellIs" dxfId="0" priority="1" operator="greaterThan">
      <formula>$M$2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anneal epochs</vt:lpstr>
      <vt:lpstr>learning rate</vt:lpstr>
      <vt:lpstr>ensemble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levy3</dc:creator>
  <cp:lastModifiedBy>Yuval Levy</cp:lastModifiedBy>
  <dcterms:created xsi:type="dcterms:W3CDTF">2015-06-05T18:17:20Z</dcterms:created>
  <dcterms:modified xsi:type="dcterms:W3CDTF">2024-03-19T19:23:33Z</dcterms:modified>
</cp:coreProperties>
</file>