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net\Desktop\Berkeley Class Folder\Module 1\Crowdfunding Analysis\"/>
    </mc:Choice>
  </mc:AlternateContent>
  <xr:revisionPtr revIDLastSave="0" documentId="13_ncr:1_{852F91F9-36B1-4177-ADEC-92CD2385D384}" xr6:coauthVersionLast="45" xr6:coauthVersionMax="45" xr10:uidLastSave="{00000000-0000-0000-0000-000000000000}"/>
  <bookViews>
    <workbookView xWindow="-98" yWindow="-98" windowWidth="19396" windowHeight="10395" activeTab="2" xr2:uid="{00000000-000D-0000-FFFF-FFFF00000000}"/>
  </bookViews>
  <sheets>
    <sheet name="Kickstarter" sheetId="1" r:id="rId1"/>
    <sheet name="Outcome Based on Launch Date" sheetId="10" r:id="rId2"/>
    <sheet name="Outcome Based on Launch Length" sheetId="13" r:id="rId3"/>
    <sheet name="Outcomed Bases on Goals" sheetId="11" r:id="rId4"/>
    <sheet name="Descriptive Statistics" sheetId="8" r:id="rId5"/>
    <sheet name="Box and Whisker Plot" sheetId="9" r:id="rId6"/>
    <sheet name="Failed U.S. Kickstarters" sheetId="7" r:id="rId7"/>
    <sheet name="Successful U.S. Kickstarters" sheetId="6" r:id="rId8"/>
    <sheet name="Edinburgh Research" sheetId="5" r:id="rId9"/>
    <sheet name="Category Statistics" sheetId="2" r:id="rId10"/>
    <sheet name="Subcategory Statistics" sheetId="3" r:id="rId11"/>
  </sheets>
  <externalReferences>
    <externalReference r:id="rId12"/>
    <externalReference r:id="rId13"/>
    <externalReference r:id="rId14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2" i="11" l="1"/>
  <c r="B11" i="11"/>
  <c r="B10" i="11"/>
  <c r="B9" i="11"/>
  <c r="B8" i="11"/>
  <c r="B7" i="11"/>
  <c r="B6" i="11"/>
  <c r="B5" i="11"/>
  <c r="B4" i="11"/>
  <c r="B3" i="11"/>
  <c r="B2" i="11"/>
  <c r="D13" i="11" l="1"/>
  <c r="C13" i="11"/>
  <c r="B13" i="11"/>
  <c r="D12" i="11"/>
  <c r="D11" i="11"/>
  <c r="D10" i="11"/>
  <c r="D9" i="11"/>
  <c r="D8" i="11"/>
  <c r="D7" i="11"/>
  <c r="D6" i="11"/>
  <c r="D5" i="11"/>
  <c r="D4" i="11"/>
  <c r="D3" i="11"/>
  <c r="D2" i="11"/>
  <c r="C3" i="11"/>
  <c r="C12" i="11"/>
  <c r="C11" i="11"/>
  <c r="C10" i="11"/>
  <c r="C9" i="11"/>
  <c r="C8" i="11"/>
  <c r="C7" i="11"/>
  <c r="C6" i="11"/>
  <c r="C5" i="11"/>
  <c r="C4" i="11"/>
  <c r="C2" i="11"/>
  <c r="C13" i="8"/>
  <c r="B11" i="8"/>
  <c r="E6" i="11" l="1"/>
  <c r="G6" i="11" s="1"/>
  <c r="E7" i="11"/>
  <c r="G7" i="11" s="1"/>
  <c r="E8" i="11"/>
  <c r="H8" i="11" s="1"/>
  <c r="E13" i="11"/>
  <c r="H13" i="11" s="1"/>
  <c r="E9" i="11"/>
  <c r="H9" i="11" s="1"/>
  <c r="E10" i="11"/>
  <c r="G10" i="11" s="1"/>
  <c r="E2" i="11"/>
  <c r="F2" i="11" s="1"/>
  <c r="E5" i="11"/>
  <c r="H5" i="11" s="1"/>
  <c r="E12" i="11"/>
  <c r="G12" i="11" s="1"/>
  <c r="E4" i="11"/>
  <c r="G4" i="11" s="1"/>
  <c r="E11" i="11"/>
  <c r="F11" i="11" s="1"/>
  <c r="E3" i="11"/>
  <c r="F3" i="11" s="1"/>
  <c r="F8" i="11"/>
  <c r="G13" i="11"/>
  <c r="C12" i="8"/>
  <c r="C11" i="8"/>
  <c r="B13" i="8"/>
  <c r="B12" i="8"/>
  <c r="B4" i="8"/>
  <c r="C7" i="8"/>
  <c r="C6" i="8"/>
  <c r="C5" i="8"/>
  <c r="B5" i="8"/>
  <c r="C4" i="8"/>
  <c r="B6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3" i="11" l="1"/>
  <c r="G8" i="11"/>
  <c r="F6" i="11"/>
  <c r="H6" i="11"/>
  <c r="G9" i="11"/>
  <c r="H4" i="11"/>
  <c r="H3" i="11"/>
  <c r="F10" i="11"/>
  <c r="F7" i="11"/>
  <c r="F4" i="11"/>
  <c r="H7" i="11"/>
  <c r="H10" i="11"/>
  <c r="F9" i="11"/>
  <c r="G3" i="11"/>
  <c r="F12" i="11"/>
  <c r="F5" i="11"/>
  <c r="G11" i="11"/>
  <c r="H12" i="11"/>
  <c r="H2" i="11"/>
  <c r="G2" i="11"/>
  <c r="G5" i="11"/>
  <c r="H11" i="11"/>
  <c r="B7" i="8"/>
  <c r="C14" i="8"/>
  <c r="B14" i="8"/>
</calcChain>
</file>

<file path=xl/sharedStrings.xml><?xml version="1.0" encoding="utf-8"?>
<sst xmlns="http://schemas.openxmlformats.org/spreadsheetml/2006/main" count="38503" uniqueCount="8418">
  <si>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</si>
  <si>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</si>
  <si>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</si>
  <si>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</si>
  <si>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</si>
  <si>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</si>
  <si>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</si>
  <si>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</si>
  <si>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</si>
  <si>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</si>
  <si>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</si>
  <si>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</si>
  <si>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</si>
  <si>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</si>
  <si>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</si>
  <si>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</si>
  <si>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</si>
  <si>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</si>
  <si>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</si>
  <si>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</si>
  <si>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</si>
  <si>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</si>
  <si>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</si>
  <si>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</si>
  <si>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</si>
  <si>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</si>
  <si>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</si>
  <si>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</si>
  <si>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</si>
  <si>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</si>
  <si>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</si>
  <si>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</si>
  <si>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</si>
  <si>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</si>
  <si>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</si>
  <si>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</si>
  <si>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</si>
  <si>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</si>
  <si>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</si>
  <si>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</si>
  <si>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</si>
  <si>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</si>
  <si>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</si>
  <si>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</si>
  <si>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</si>
  <si>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</si>
  <si>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</si>
  <si>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</si>
  <si>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</si>
  <si>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</si>
  <si>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</si>
  <si>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</si>
  <si>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</si>
  <si>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</si>
  <si>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</si>
  <si>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</si>
  <si>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</si>
  <si>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</si>
  <si>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</si>
  <si>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</si>
  <si>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</si>
  <si>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</si>
  <si>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</si>
  <si>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</si>
  <si>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</si>
  <si>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</si>
  <si>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</si>
  <si>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</si>
  <si>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</si>
  <si>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</si>
  <si>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</si>
  <si>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</si>
  <si>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</si>
  <si>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</si>
  <si>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</si>
  <si>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</si>
  <si>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</si>
  <si>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</si>
  <si>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</si>
  <si>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</si>
  <si>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</si>
  <si>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</si>
  <si>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</si>
  <si>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</si>
  <si>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</si>
  <si>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</si>
  <si>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</si>
  <si>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</si>
  <si>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</si>
  <si>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</si>
  <si>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</si>
  <si>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</si>
  <si>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</si>
  <si>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</si>
  <si>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</si>
  <si>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</si>
  <si>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</si>
  <si>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</si>
  <si>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</si>
  <si>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</si>
  <si>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</si>
  <si>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</si>
  <si>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</si>
  <si>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</si>
  <si>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</si>
  <si>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</si>
  <si>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</si>
  <si>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</si>
  <si>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</si>
  <si>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</si>
  <si>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</si>
  <si>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</si>
  <si>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</si>
  <si>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</si>
  <si>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</si>
  <si>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</si>
  <si>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</si>
  <si>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</si>
  <si>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</si>
  <si>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</si>
  <si>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</si>
  <si>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</si>
  <si>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</si>
  <si>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</si>
  <si>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</si>
  <si>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</si>
  <si>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</si>
  <si>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</si>
  <si>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</si>
  <si>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</si>
  <si>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</si>
  <si>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</si>
  <si>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</si>
  <si>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</si>
  <si>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</si>
  <si>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</si>
  <si>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</si>
  <si>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</si>
  <si>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</si>
  <si>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</si>
  <si>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</si>
  <si>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</si>
  <si>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</si>
  <si>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</si>
  <si>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</si>
  <si>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</si>
  <si>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</si>
  <si>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</si>
  <si>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</si>
  <si>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</si>
  <si>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</si>
  <si>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</si>
  <si>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</si>
  <si>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</si>
  <si>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</si>
  <si>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</si>
  <si>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</si>
  <si>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</si>
  <si>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</si>
  <si>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</si>
  <si>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</si>
  <si>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</si>
  <si>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</si>
  <si>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</si>
  <si>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</si>
  <si>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</si>
  <si>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</si>
  <si>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</si>
  <si>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</si>
  <si>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</si>
  <si>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</si>
  <si>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</si>
  <si>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</si>
  <si>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</si>
  <si>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</si>
  <si>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</si>
  <si>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</si>
  <si>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</si>
  <si>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</si>
  <si>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</si>
  <si>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</si>
  <si>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</si>
  <si>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</si>
  <si>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</si>
  <si>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</si>
  <si>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</si>
  <si>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</si>
  <si>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</si>
  <si>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</si>
  <si>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</si>
  <si>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</si>
  <si>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</si>
  <si>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</si>
  <si>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</si>
  <si>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</si>
  <si>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</si>
  <si>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</si>
  <si>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</si>
  <si>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</si>
  <si>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</si>
  <si>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</si>
  <si>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</si>
  <si>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</si>
  <si>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</si>
  <si>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</si>
  <si>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</si>
  <si>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</si>
  <si>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</si>
  <si>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</si>
  <si>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</si>
  <si>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</si>
  <si>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</si>
  <si>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</si>
  <si>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</si>
  <si>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</si>
  <si>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</si>
  <si>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</si>
  <si>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</si>
  <si>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</si>
  <si>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</si>
  <si>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</si>
  <si>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</si>
  <si>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</si>
  <si>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</si>
  <si>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</si>
  <si>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</si>
  <si>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</si>
  <si>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</si>
  <si>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</si>
  <si>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</si>
  <si>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</si>
  <si>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</si>
  <si>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</si>
  <si>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</si>
  <si>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</si>
  <si>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</si>
  <si>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</si>
  <si>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</si>
  <si>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</si>
  <si>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</si>
  <si>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</si>
  <si>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</si>
  <si>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</si>
  <si>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</si>
  <si>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</si>
  <si>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</si>
  <si>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</si>
  <si>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</si>
  <si>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</si>
  <si>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</si>
  <si>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</si>
  <si>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</si>
  <si>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</si>
  <si>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</si>
  <si>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</si>
  <si>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</si>
  <si>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</si>
  <si>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</si>
  <si>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</si>
  <si>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</si>
  <si>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</si>
  <si>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</si>
  <si>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</si>
  <si>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</si>
  <si>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</si>
  <si>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</si>
  <si>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</si>
  <si>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</si>
  <si>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</si>
  <si>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</si>
  <si>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</si>
  <si>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</si>
  <si>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</si>
  <si>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</si>
  <si>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</si>
  <si>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</si>
  <si>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</si>
  <si>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</si>
  <si>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</si>
  <si>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</si>
  <si>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</si>
  <si>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</si>
  <si>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</si>
  <si>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</si>
  <si>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</si>
  <si>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</si>
  <si>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</si>
  <si>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</si>
  <si>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</si>
  <si>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</si>
  <si>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</si>
  <si>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</si>
  <si>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</si>
  <si>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</si>
  <si>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</si>
  <si>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</si>
  <si>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</si>
  <si>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</si>
  <si>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</si>
  <si>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</si>
  <si>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</si>
  <si>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</si>
  <si>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</si>
  <si>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</si>
  <si>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</si>
  <si>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</si>
  <si>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</si>
  <si>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</si>
  <si>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</si>
  <si>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</si>
  <si>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</si>
  <si>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</si>
  <si>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</si>
  <si>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</si>
  <si>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</si>
  <si>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</si>
  <si>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</si>
  <si>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</si>
  <si>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</si>
  <si>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</si>
  <si>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</si>
  <si>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</si>
  <si>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</si>
  <si>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</si>
  <si>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</si>
  <si>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</si>
  <si>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</si>
  <si>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</si>
  <si>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</si>
  <si>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</si>
  <si>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</si>
  <si>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</si>
  <si>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</si>
  <si>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</si>
  <si>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</si>
  <si>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</si>
  <si>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</si>
  <si>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</si>
  <si>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</si>
  <si>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</si>
  <si>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</si>
  <si>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</si>
  <si>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</si>
  <si>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</si>
  <si>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</si>
  <si>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</si>
  <si>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</si>
  <si>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</si>
  <si>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</si>
  <si>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</si>
  <si>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</si>
  <si>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</si>
  <si>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</si>
  <si>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</si>
  <si>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</si>
  <si>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</si>
  <si>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</si>
  <si>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</si>
  <si>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</si>
  <si>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</si>
  <si>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</si>
  <si>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</si>
  <si>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</si>
  <si>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</si>
  <si>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</si>
  <si>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</si>
  <si>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</si>
  <si>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</si>
  <si>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</si>
  <si>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</si>
  <si>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</si>
  <si>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</si>
  <si>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</si>
  <si>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</si>
  <si>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</si>
  <si>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</si>
  <si>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</si>
  <si>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</si>
  <si>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</si>
  <si>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</si>
  <si>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</si>
  <si>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</si>
  <si>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</si>
  <si>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</si>
  <si>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</si>
  <si>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</si>
  <si>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</si>
  <si>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</si>
  <si>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</si>
  <si>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</si>
  <si>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</si>
  <si>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</si>
  <si>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</si>
  <si>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</si>
  <si>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</si>
  <si>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</si>
  <si>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</si>
  <si>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</si>
  <si>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</si>
  <si>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</si>
  <si>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</si>
  <si>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</si>
  <si>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</si>
  <si>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</si>
  <si>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</si>
  <si>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</si>
  <si>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</si>
  <si>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</si>
  <si>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</si>
  <si>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</si>
  <si>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</si>
  <si>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</si>
  <si>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</si>
  <si>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</si>
  <si>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</si>
  <si>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</si>
  <si>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</si>
  <si>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</si>
  <si>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</si>
  <si>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</si>
  <si>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</si>
  <si>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</si>
  <si>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</si>
  <si>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</si>
  <si>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</si>
  <si>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</si>
  <si>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</si>
  <si>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</si>
  <si>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</si>
  <si>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</si>
  <si>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</si>
  <si>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</si>
  <si>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</si>
  <si>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</si>
  <si>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</si>
  <si>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</si>
  <si>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</si>
  <si>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</si>
  <si>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</si>
  <si>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</si>
  <si>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</si>
  <si>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</si>
  <si>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</si>
  <si>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</si>
  <si>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</si>
  <si>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</si>
  <si>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</si>
  <si>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</si>
  <si>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</si>
  <si>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</si>
  <si>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</si>
  <si>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</si>
  <si>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</si>
  <si>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</si>
  <si>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</si>
  <si>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</si>
  <si>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</si>
  <si>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</si>
  <si>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</si>
  <si>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</si>
  <si>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</si>
  <si>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</si>
  <si>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</si>
  <si>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</si>
  <si>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</si>
  <si>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</si>
  <si>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</si>
  <si>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</si>
  <si>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</si>
  <si>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</si>
  <si>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</si>
  <si>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</si>
  <si>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</si>
  <si>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</si>
  <si>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</si>
  <si>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</si>
  <si>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</si>
  <si>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</si>
  <si>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</si>
  <si>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</si>
  <si>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</si>
  <si>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</si>
  <si>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</si>
  <si>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</si>
  <si>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</si>
  <si>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</si>
  <si>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</si>
  <si>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</si>
  <si>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</si>
  <si>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</si>
  <si>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</si>
  <si>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</si>
  <si>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</si>
  <si>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</si>
  <si>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</si>
  <si>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</si>
  <si>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</si>
  <si>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</si>
  <si>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</si>
  <si>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</si>
  <si>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</si>
  <si>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</si>
  <si>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</si>
  <si>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</si>
  <si>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</si>
  <si>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</si>
  <si>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</si>
  <si>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</si>
  <si>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</si>
  <si>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</si>
  <si>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</si>
  <si>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</si>
  <si>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</si>
  <si>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</si>
  <si>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</si>
  <si>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</si>
  <si>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</si>
  <si>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</si>
  <si>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</si>
  <si>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</si>
  <si>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</si>
  <si>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</si>
  <si>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</si>
  <si>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</si>
  <si>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</si>
  <si>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</si>
  <si>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</si>
  <si>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</si>
  <si>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</si>
  <si>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</si>
  <si>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</si>
  <si>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</si>
  <si>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</si>
  <si>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</si>
  <si>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</si>
  <si>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</si>
  <si>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</si>
  <si>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</si>
  <si>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</si>
  <si>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</si>
  <si>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</si>
  <si>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</si>
  <si>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</si>
  <si>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</si>
  <si>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</si>
  <si>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</si>
  <si>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</si>
  <si>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</si>
  <si>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</si>
  <si>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</si>
  <si>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</si>
  <si>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</si>
  <si>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</si>
  <si>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</si>
  <si>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</si>
  <si>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</si>
  <si>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</si>
  <si>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</si>
  <si>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</si>
  <si>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</si>
  <si>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</si>
  <si>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</si>
  <si>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</si>
  <si>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</si>
  <si>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</si>
  <si>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</si>
  <si>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</si>
  <si>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</si>
  <si>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</si>
  <si>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</si>
  <si>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</si>
  <si>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</si>
  <si>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</si>
  <si>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</si>
  <si>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</si>
  <si>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</si>
  <si>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</si>
  <si>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</si>
  <si>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</si>
  <si>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</si>
  <si>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</si>
  <si>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</si>
  <si>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</si>
  <si>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</si>
  <si>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</si>
  <si>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</si>
  <si>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</si>
  <si>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</si>
  <si>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</si>
  <si>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</si>
  <si>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</si>
  <si>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</si>
  <si>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</si>
  <si>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</si>
  <si>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</si>
  <si>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</si>
  <si>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</si>
  <si>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</si>
  <si>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</si>
  <si>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</si>
  <si>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</si>
  <si>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</si>
  <si>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</si>
  <si>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</si>
  <si>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</si>
  <si>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</si>
  <si>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</si>
  <si>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</si>
  <si>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</si>
  <si>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</si>
  <si>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</si>
  <si>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</si>
  <si>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</si>
  <si>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</si>
  <si>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</si>
  <si>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</si>
  <si>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</si>
  <si>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</si>
  <si>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</si>
  <si>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</si>
  <si>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</si>
  <si>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</si>
  <si>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</si>
  <si>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</si>
  <si>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</si>
  <si>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</si>
  <si>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</si>
  <si>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</si>
  <si>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</si>
  <si>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</si>
  <si>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</si>
  <si>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</si>
  <si>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</si>
  <si>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</si>
  <si>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</si>
  <si>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</si>
  <si>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</si>
  <si>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</si>
  <si>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</si>
  <si>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</si>
  <si>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</si>
  <si>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</si>
  <si>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</si>
  <si>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</si>
  <si>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</si>
  <si>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</si>
  <si>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</si>
  <si>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</si>
  <si>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</si>
  <si>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</si>
  <si>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</si>
  <si>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</si>
  <si>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</si>
  <si>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</si>
  <si>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</si>
  <si>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</si>
  <si>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</si>
  <si>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</si>
  <si>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</si>
  <si>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</si>
  <si>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</si>
  <si>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</si>
  <si>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</si>
  <si>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</si>
  <si>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</si>
  <si>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</si>
  <si>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</si>
  <si>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</si>
  <si>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</si>
  <si>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</si>
  <si>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</si>
  <si>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</si>
  <si>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</si>
  <si>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</si>
  <si>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</si>
  <si>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</si>
  <si>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</si>
  <si>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</si>
  <si>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</si>
  <si>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</si>
  <si>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</si>
  <si>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</si>
  <si>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</si>
  <si>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</si>
  <si>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</si>
  <si>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</si>
  <si>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</si>
  <si>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</si>
  <si>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</si>
  <si>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</si>
  <si>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</si>
  <si>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</si>
  <si>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</si>
  <si>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</si>
  <si>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</si>
  <si>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</si>
  <si>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</si>
  <si>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</si>
  <si>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</si>
  <si>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</si>
  <si>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</si>
  <si>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</si>
  <si>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</si>
  <si>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</si>
  <si>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</si>
  <si>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</si>
  <si>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</si>
  <si>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</si>
  <si>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</si>
  <si>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</si>
  <si>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</si>
  <si>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</si>
  <si>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</si>
  <si>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</si>
  <si>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</si>
  <si>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</si>
  <si>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</si>
  <si>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</si>
  <si>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</si>
  <si>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</si>
  <si>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</si>
  <si>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</si>
  <si>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</si>
  <si>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</si>
  <si>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</si>
  <si>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</si>
  <si>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</si>
  <si>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</si>
  <si>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</si>
  <si>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</si>
  <si>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</si>
  <si>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</si>
  <si>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</si>
  <si>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</si>
  <si>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</si>
  <si>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</si>
  <si>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</si>
  <si>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</si>
  <si>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</si>
  <si>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</si>
  <si>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</si>
  <si>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</si>
  <si>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</si>
  <si>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</si>
  <si>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</si>
  <si>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</si>
  <si>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</si>
  <si>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</si>
  <si>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</si>
  <si>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</si>
  <si>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</si>
  <si>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</si>
  <si>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</si>
  <si>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</si>
  <si>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</si>
  <si>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</si>
  <si>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</si>
  <si>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</si>
  <si>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</si>
  <si>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</si>
  <si>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</si>
  <si>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</si>
  <si>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</si>
  <si>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</si>
  <si>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</si>
  <si>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</si>
  <si>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</si>
  <si>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</si>
  <si>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</si>
  <si>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</si>
  <si>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</si>
  <si>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</si>
  <si>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</si>
  <si>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</si>
  <si>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</si>
  <si>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</si>
  <si>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</si>
  <si>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</si>
  <si>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</si>
  <si>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</si>
  <si>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</si>
  <si>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</si>
  <si>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</si>
  <si>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</si>
  <si>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</si>
  <si>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</si>
  <si>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</si>
  <si>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</si>
  <si>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</si>
  <si>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</si>
  <si>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</si>
  <si>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</si>
  <si>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</si>
  <si>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</si>
  <si>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</si>
  <si>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</si>
  <si>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</si>
  <si>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</si>
  <si>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</si>
  <si>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</si>
  <si>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</si>
  <si>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</si>
  <si>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</si>
  <si>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</si>
  <si>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</si>
  <si>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</si>
  <si>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</si>
  <si>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</si>
  <si>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</si>
  <si>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</si>
  <si>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</si>
  <si>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</si>
  <si>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</si>
  <si>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</si>
  <si>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</si>
  <si>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</si>
  <si>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</si>
  <si>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</si>
  <si>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</si>
  <si>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</si>
  <si>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</si>
  <si>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</si>
  <si>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</si>
  <si>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</si>
  <si>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</si>
  <si>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</si>
  <si>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</si>
  <si>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</si>
  <si>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</si>
  <si>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</si>
  <si>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</si>
  <si>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</si>
  <si>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</si>
  <si>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</si>
  <si>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</si>
  <si>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</si>
  <si>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</si>
  <si>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</si>
  <si>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</si>
  <si>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</si>
  <si>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</si>
  <si>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</si>
  <si>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</si>
  <si>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</si>
  <si>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</si>
  <si>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</si>
  <si>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</si>
  <si>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</si>
  <si>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</si>
  <si>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</si>
  <si>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</si>
  <si>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</si>
  <si>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</si>
  <si>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</si>
  <si>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</si>
  <si>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</si>
  <si>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</si>
  <si>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</si>
  <si>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</si>
  <si>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</si>
  <si>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</si>
  <si>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</si>
  <si>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</si>
  <si>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</si>
  <si>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</si>
  <si>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</si>
  <si>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</si>
  <si>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</si>
  <si>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</si>
  <si>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</si>
  <si>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</si>
  <si>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</si>
  <si>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</si>
  <si>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</si>
  <si>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</si>
  <si>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</si>
  <si>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</si>
  <si>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</si>
  <si>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</si>
  <si>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</si>
  <si>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</si>
  <si>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</si>
  <si>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</si>
  <si>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</si>
  <si>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</si>
  <si>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</si>
  <si>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</si>
  <si>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</si>
  <si>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</si>
  <si>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</si>
  <si>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</si>
  <si>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</si>
  <si>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</si>
  <si>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</si>
  <si>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</si>
  <si>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</si>
  <si>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</si>
  <si>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</si>
  <si>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</si>
  <si>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</si>
  <si>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</si>
  <si>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</si>
  <si>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</si>
  <si>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</si>
  <si>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</si>
  <si>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</si>
  <si>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</si>
  <si>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</si>
  <si>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</si>
  <si>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</si>
  <si>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</si>
  <si>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</si>
  <si>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</si>
  <si>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</si>
  <si>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</si>
  <si>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</si>
  <si>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</si>
  <si>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</si>
  <si>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</si>
  <si>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</si>
  <si>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</si>
  <si>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</si>
  <si>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</si>
  <si>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</si>
  <si>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</si>
  <si>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</si>
  <si>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</si>
  <si>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</si>
  <si>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</si>
  <si>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</si>
  <si>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</si>
  <si>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</si>
  <si>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</si>
  <si>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</si>
  <si>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</si>
  <si>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</si>
  <si>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</si>
  <si>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</si>
  <si>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</si>
  <si>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</si>
  <si>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</si>
  <si>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</si>
  <si>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</si>
  <si>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</si>
  <si>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</si>
  <si>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</si>
  <si>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</si>
  <si>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</si>
  <si>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</si>
  <si>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</si>
  <si>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</si>
  <si>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</si>
  <si>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</si>
  <si>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</si>
  <si>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</si>
  <si>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</si>
  <si>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</si>
  <si>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</si>
  <si>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</si>
  <si>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</si>
  <si>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</si>
  <si>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</si>
  <si>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</si>
  <si>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</si>
  <si>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</si>
  <si>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</si>
  <si>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</si>
  <si>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</si>
  <si>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</si>
  <si>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</si>
  <si>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</si>
  <si>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</si>
  <si>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</si>
  <si>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</si>
  <si>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</si>
  <si>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</si>
  <si>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</si>
  <si>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</si>
  <si>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</si>
  <si>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</si>
  <si>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</si>
  <si>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</si>
  <si>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</si>
  <si>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</si>
  <si>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</si>
  <si>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</si>
  <si>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</si>
  <si>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</si>
  <si>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</si>
  <si>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</si>
  <si>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</si>
  <si>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</si>
  <si>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</si>
  <si>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</si>
  <si>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</si>
  <si>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</si>
  <si>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</si>
  <si>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</si>
  <si>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</si>
  <si>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</si>
  <si>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</si>
  <si>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</si>
  <si>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</si>
  <si>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</si>
  <si>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</si>
  <si>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</si>
  <si>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</si>
  <si>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</si>
  <si>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</si>
  <si>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</si>
  <si>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</si>
  <si>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</si>
  <si>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</si>
  <si>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</si>
  <si>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</si>
  <si>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</si>
  <si>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</si>
  <si>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</si>
  <si>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</si>
  <si>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</si>
  <si>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</si>
  <si>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</si>
  <si>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</si>
  <si>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</si>
  <si>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</si>
  <si>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</si>
  <si>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</si>
  <si>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</si>
  <si>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</si>
  <si>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</si>
  <si>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</si>
  <si>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</si>
  <si>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</si>
  <si>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</si>
  <si>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</si>
  <si>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</si>
  <si>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</si>
  <si>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</si>
  <si>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</si>
  <si>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</si>
  <si>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</si>
  <si>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</si>
  <si>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</si>
  <si>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</si>
  <si>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</si>
  <si>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</si>
  <si>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</si>
  <si>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</si>
  <si>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</si>
  <si>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</si>
  <si>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</si>
  <si>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</si>
  <si>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</si>
  <si>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</si>
  <si>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</si>
  <si>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</si>
  <si>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</si>
  <si>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</si>
  <si>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</si>
  <si>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</si>
  <si>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</si>
  <si>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</si>
  <si>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</si>
  <si>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</si>
  <si>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</si>
  <si>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</si>
  <si>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</si>
  <si>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</si>
  <si>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</si>
  <si>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</si>
  <si>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</si>
  <si>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</si>
  <si>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</si>
  <si>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</si>
  <si>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</si>
  <si>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</si>
  <si>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</si>
  <si>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</si>
  <si>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</si>
  <si>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</si>
  <si>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</si>
  <si>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</si>
  <si>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</si>
  <si>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</si>
  <si>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</si>
  <si>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</si>
  <si>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</si>
  <si>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</si>
  <si>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</si>
  <si>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</si>
  <si>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</si>
  <si>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</si>
  <si>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</si>
  <si>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</si>
  <si>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</si>
  <si>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</si>
  <si>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</si>
  <si>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</si>
  <si>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</si>
  <si>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</si>
  <si>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</si>
  <si>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</si>
  <si>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</si>
  <si>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</si>
  <si>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</si>
  <si>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</si>
  <si>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</si>
  <si>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</si>
  <si>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</si>
  <si>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</si>
  <si>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</si>
  <si>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</si>
  <si>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</si>
  <si>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</si>
  <si>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</si>
  <si>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</si>
  <si>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</si>
  <si>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</si>
  <si>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</si>
  <si>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</si>
  <si>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</si>
  <si>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</si>
  <si>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</si>
  <si>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</si>
  <si>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</si>
  <si>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</si>
  <si>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</si>
  <si>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</si>
  <si>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</si>
  <si>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</si>
  <si>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</si>
  <si>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</si>
  <si>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</si>
  <si>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</si>
  <si>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</si>
  <si>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</si>
  <si>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</si>
  <si>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</si>
  <si>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</si>
  <si>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</si>
  <si>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</si>
  <si>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</si>
  <si>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</si>
  <si>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</si>
  <si>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</si>
  <si>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</si>
  <si>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</si>
  <si>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</si>
  <si>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</si>
  <si>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</si>
  <si>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</si>
  <si>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</si>
  <si>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</si>
  <si>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</si>
  <si>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</si>
  <si>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</si>
  <si>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</si>
  <si>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</si>
  <si>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</si>
  <si>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</si>
  <si>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</si>
  <si>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</si>
  <si>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</si>
  <si>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</si>
  <si>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</si>
  <si>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</si>
  <si>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</si>
  <si>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</si>
  <si>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</si>
  <si>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</si>
  <si>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</si>
  <si>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</si>
  <si>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</si>
  <si>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</si>
  <si>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</si>
  <si>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</si>
  <si>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</si>
  <si>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</si>
  <si>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</si>
  <si>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</si>
  <si>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</si>
  <si>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</si>
  <si>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</si>
  <si>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</si>
  <si>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</si>
  <si>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</si>
  <si>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</si>
  <si>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</si>
  <si>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</si>
  <si>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</si>
  <si>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</si>
  <si>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</si>
  <si>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</si>
  <si>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</si>
  <si>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</si>
  <si>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</si>
  <si>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</si>
  <si>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</si>
  <si>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</si>
  <si>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</si>
  <si>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</si>
  <si>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</si>
  <si>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</si>
  <si>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</si>
  <si>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</si>
  <si>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</si>
  <si>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</si>
  <si>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</si>
  <si>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</si>
  <si>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</si>
  <si>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</si>
  <si>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</si>
  <si>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</si>
  <si>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</si>
  <si>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</si>
  <si>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</si>
  <si>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</si>
  <si>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</si>
  <si>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</si>
  <si>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</si>
  <si>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</si>
  <si>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</si>
  <si>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</si>
  <si>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</si>
  <si>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</si>
  <si>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</si>
  <si>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</si>
  <si>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</si>
  <si>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</si>
  <si>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</si>
  <si>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</si>
  <si>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</si>
  <si>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</si>
  <si>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</si>
  <si>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</si>
  <si>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</si>
  <si>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</si>
  <si>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</si>
  <si>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</si>
  <si>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</si>
  <si>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</si>
  <si>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</si>
  <si>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</si>
  <si>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</si>
  <si>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</si>
  <si>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</si>
  <si>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</si>
  <si>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</si>
  <si>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</si>
  <si>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</si>
  <si>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</si>
  <si>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</si>
  <si>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</si>
  <si>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</si>
  <si>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</si>
  <si>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</si>
  <si>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</si>
  <si>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</si>
  <si>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</si>
  <si>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</si>
  <si>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</si>
  <si>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</si>
  <si>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</si>
  <si>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</si>
  <si>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</si>
  <si>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</si>
  <si>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</si>
  <si>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</si>
  <si>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</si>
  <si>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</si>
  <si>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</si>
  <si>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</si>
  <si>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</si>
  <si>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</si>
  <si>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</si>
  <si>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</si>
  <si>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</si>
  <si>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</si>
  <si>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</si>
  <si>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</si>
  <si>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</si>
  <si>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</si>
  <si>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</si>
  <si>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</si>
  <si>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</si>
  <si>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</si>
  <si>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</si>
  <si>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</si>
  <si>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</si>
  <si>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</si>
  <si>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</si>
  <si>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</si>
  <si>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</si>
  <si>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</si>
  <si>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</si>
  <si>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</si>
  <si>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</si>
  <si>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</si>
  <si>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</si>
  <si>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</si>
  <si>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</si>
  <si>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</si>
  <si>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</si>
  <si>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</si>
  <si>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</si>
  <si>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</si>
  <si>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</si>
  <si>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</si>
  <si>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</si>
  <si>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</si>
  <si>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</si>
  <si>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</si>
  <si>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</si>
  <si>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</si>
  <si>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</si>
  <si>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</si>
  <si>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</si>
  <si>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</si>
  <si>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</si>
  <si>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</si>
  <si>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</si>
  <si>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</si>
  <si>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</si>
  <si>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</si>
  <si>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</si>
  <si>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</si>
  <si>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</si>
  <si>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</si>
  <si>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</si>
  <si>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</si>
  <si>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</si>
  <si>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</si>
  <si>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</si>
  <si>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</si>
  <si>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</si>
  <si>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</si>
  <si>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</si>
  <si>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</si>
  <si>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</si>
  <si>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</si>
  <si>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</si>
  <si>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</si>
  <si>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</si>
  <si>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</si>
  <si>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</si>
  <si>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</si>
  <si>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</si>
  <si>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</si>
  <si>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</si>
  <si>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</si>
  <si>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</si>
  <si>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</si>
  <si>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</si>
  <si>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</si>
  <si>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</si>
  <si>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</si>
  <si>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</si>
  <si>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</si>
  <si>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</si>
  <si>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</si>
  <si>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</si>
  <si>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</si>
  <si>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</si>
  <si>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</si>
  <si>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</si>
  <si>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</si>
  <si>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</si>
  <si>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</si>
  <si>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</si>
  <si>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</si>
  <si>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</si>
  <si>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</si>
  <si>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</si>
  <si>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</si>
  <si>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</si>
  <si>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</si>
  <si>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</si>
  <si>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</si>
  <si>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</si>
  <si>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</si>
  <si>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</si>
  <si>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</si>
  <si>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</si>
  <si>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</si>
  <si>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</si>
  <si>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</si>
  <si>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</si>
  <si>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</si>
  <si>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</si>
  <si>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</si>
  <si>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</si>
  <si>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</si>
  <si>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</si>
  <si>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</si>
  <si>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</si>
  <si>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</si>
  <si>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</si>
  <si>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</si>
  <si>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</si>
  <si>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</si>
  <si>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</si>
  <si>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</si>
  <si>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</si>
  <si>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</si>
  <si>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</si>
  <si>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</si>
  <si>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</si>
  <si>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</si>
  <si>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</si>
  <si>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</si>
  <si>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</si>
  <si>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</si>
  <si>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</si>
  <si>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</si>
  <si>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</si>
  <si>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</si>
  <si>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</si>
  <si>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</si>
  <si>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</si>
  <si>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</si>
  <si>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</si>
  <si>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</si>
  <si>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</si>
  <si>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</si>
  <si>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</si>
  <si>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</si>
  <si>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</si>
  <si>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</si>
  <si>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</si>
  <si>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</si>
  <si>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</si>
  <si>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</si>
  <si>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</si>
  <si>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</si>
  <si>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</si>
  <si>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</si>
  <si>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</si>
  <si>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</si>
  <si>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</si>
  <si>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</si>
  <si>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</si>
  <si>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</si>
  <si>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</si>
  <si>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</si>
  <si>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</si>
  <si>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</si>
  <si>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</si>
  <si>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</si>
  <si>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</si>
  <si>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</si>
  <si>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</si>
  <si>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</si>
  <si>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</si>
  <si>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</si>
  <si>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</si>
  <si>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</si>
  <si>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</si>
  <si>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</si>
  <si>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</si>
  <si>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</si>
  <si>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</si>
  <si>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</si>
  <si>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</si>
  <si>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</si>
  <si>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</si>
  <si>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</si>
  <si>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</si>
  <si>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</si>
  <si>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</si>
  <si>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</si>
  <si>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</si>
  <si>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</si>
  <si>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</si>
  <si>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</si>
  <si>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</si>
  <si>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</si>
  <si>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</si>
  <si>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</si>
  <si>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</si>
  <si>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</si>
  <si>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</si>
  <si>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</si>
  <si>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</si>
  <si>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</si>
  <si>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</si>
  <si>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</si>
  <si>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</si>
  <si>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</si>
  <si>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</si>
  <si>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</si>
  <si>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</si>
  <si>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</si>
  <si>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</si>
  <si>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</si>
  <si>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</si>
  <si>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</si>
  <si>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</si>
  <si>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</si>
  <si>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</si>
  <si>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</si>
  <si>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</si>
  <si>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</si>
  <si>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</si>
  <si>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</si>
  <si>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</si>
  <si>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</si>
  <si>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</si>
  <si>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</si>
  <si>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</si>
  <si>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</si>
  <si>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</si>
  <si>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</si>
  <si>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</si>
  <si>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</si>
  <si>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</si>
  <si>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</si>
  <si>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</si>
  <si>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</si>
  <si>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</si>
  <si>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</si>
  <si>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</si>
  <si>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</si>
  <si>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</si>
  <si>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</si>
  <si>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</si>
  <si>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</si>
  <si>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</si>
  <si>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</si>
  <si>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</si>
  <si>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</si>
  <si>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</si>
  <si>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</si>
  <si>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</si>
  <si>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</si>
  <si>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</si>
  <si>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</si>
  <si>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</si>
  <si>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</si>
  <si>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</si>
  <si>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</si>
  <si>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</si>
  <si>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</si>
  <si>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</si>
  <si>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</si>
  <si>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</si>
  <si>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</si>
  <si>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</si>
  <si>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</si>
  <si>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</si>
  <si>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</si>
  <si>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</si>
  <si>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</si>
  <si>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</si>
  <si>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</si>
  <si>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</si>
  <si>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</si>
  <si>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</si>
  <si>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</si>
  <si>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</si>
  <si>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</si>
  <si>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</si>
  <si>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</si>
  <si>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</si>
  <si>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</si>
  <si>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</si>
  <si>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</si>
  <si>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</si>
  <si>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</si>
  <si>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</si>
  <si>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</si>
  <si>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</si>
  <si>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</si>
  <si>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</si>
  <si>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</si>
  <si>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</si>
  <si>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</si>
  <si>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</si>
  <si>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</si>
  <si>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</si>
  <si>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</si>
  <si>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</si>
  <si>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</si>
  <si>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</si>
  <si>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</si>
  <si>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</si>
  <si>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</si>
  <si>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</si>
  <si>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</si>
  <si>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</si>
  <si>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</si>
  <si>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</si>
  <si>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</si>
  <si>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</si>
  <si>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</si>
  <si>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</si>
  <si>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</si>
  <si>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</si>
  <si>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</si>
  <si>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</si>
  <si>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</si>
  <si>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</si>
  <si>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</si>
  <si>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</si>
  <si>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</si>
  <si>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</si>
  <si>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</si>
  <si>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</si>
  <si>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</si>
  <si>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</si>
  <si>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</si>
  <si>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</si>
  <si>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</si>
  <si>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</si>
  <si>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</si>
  <si>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</si>
  <si>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</si>
  <si>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</si>
  <si>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</si>
  <si>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</si>
  <si>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</si>
  <si>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</si>
  <si>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</si>
  <si>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</si>
  <si>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</si>
  <si>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</si>
  <si>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</si>
  <si>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</si>
  <si>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</si>
  <si>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</si>
  <si>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</si>
  <si>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</si>
  <si>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</si>
  <si>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</si>
  <si>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</si>
  <si>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</si>
  <si>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</si>
  <si>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</si>
  <si>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</si>
  <si>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</si>
  <si>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</si>
  <si>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</si>
  <si>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</si>
  <si>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</si>
  <si>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</si>
  <si>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</si>
  <si>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</si>
  <si>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</si>
  <si>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</si>
  <si>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</si>
  <si>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</si>
  <si>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</si>
  <si>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</si>
  <si>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</si>
  <si>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</si>
  <si>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</si>
  <si>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</si>
  <si>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</si>
  <si>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</si>
  <si>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</si>
  <si>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</si>
  <si>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</si>
  <si>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</si>
  <si>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</si>
  <si>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</si>
  <si>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</si>
  <si>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</si>
  <si>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</si>
  <si>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</si>
  <si>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</si>
  <si>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</si>
  <si>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</si>
  <si>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</si>
  <si>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</si>
  <si>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</si>
  <si>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</si>
  <si>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</si>
  <si>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</si>
  <si>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</si>
  <si>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</si>
  <si>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</si>
  <si>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</si>
  <si>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</si>
  <si>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</si>
  <si>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</si>
  <si>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</si>
  <si>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</si>
  <si>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</si>
  <si>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</si>
  <si>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</si>
  <si>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</si>
  <si>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</si>
  <si>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</si>
  <si>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</si>
  <si>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</si>
  <si>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</si>
  <si>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</si>
  <si>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</si>
  <si>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</si>
  <si>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</si>
  <si>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</si>
  <si>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</si>
  <si>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</si>
  <si>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</si>
  <si>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</si>
  <si>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</si>
  <si>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</si>
  <si>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</si>
  <si>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</si>
  <si>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</si>
  <si>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</si>
  <si>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</si>
  <si>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</si>
  <si>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</si>
  <si>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</si>
  <si>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</si>
  <si>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</si>
  <si>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</si>
  <si>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</si>
  <si>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</si>
  <si>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</si>
  <si>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</si>
  <si>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</si>
  <si>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</si>
  <si>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</si>
  <si>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</si>
  <si>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</si>
  <si>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</si>
  <si>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</si>
  <si>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</si>
  <si>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</si>
  <si>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</si>
  <si>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</si>
  <si>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</si>
  <si>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</si>
  <si>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</si>
  <si>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</si>
  <si>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</si>
  <si>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</si>
  <si>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</si>
  <si>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</si>
  <si>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</si>
  <si>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</si>
  <si>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</si>
  <si>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</si>
  <si>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</si>
  <si>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</si>
  <si>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</si>
  <si>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</si>
  <si>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</si>
  <si>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</si>
  <si>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</si>
  <si>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</si>
  <si>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</si>
  <si>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</si>
  <si>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</si>
  <si>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</si>
  <si>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</si>
  <si>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</si>
  <si>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</si>
  <si>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</si>
  <si>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</si>
  <si>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</si>
  <si>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</si>
  <si>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</si>
  <si>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</si>
  <si>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</si>
  <si>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</si>
  <si>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</si>
  <si>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</si>
  <si>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</si>
  <si>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</si>
  <si>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</si>
  <si>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</si>
  <si>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</si>
  <si>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</si>
  <si>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</si>
  <si>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</si>
  <si>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</si>
  <si>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</si>
  <si>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</si>
  <si>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</si>
  <si>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</si>
  <si>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</si>
  <si>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</si>
  <si>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</si>
  <si>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</si>
  <si>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</si>
  <si>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</si>
  <si>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</si>
  <si>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</si>
  <si>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</si>
  <si>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</si>
  <si>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</si>
  <si>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</si>
  <si>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</si>
  <si>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</si>
  <si>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</si>
  <si>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</si>
  <si>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</si>
  <si>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</si>
  <si>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</si>
  <si>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</si>
  <si>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</si>
  <si>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</si>
  <si>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</si>
  <si>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</si>
  <si>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</si>
  <si>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</si>
  <si>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</si>
  <si>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</si>
  <si>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</si>
  <si>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</si>
  <si>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</si>
  <si>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</si>
  <si>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</si>
  <si>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</si>
  <si>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</si>
  <si>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</si>
  <si>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</si>
  <si>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</si>
  <si>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</si>
  <si>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</si>
  <si>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</si>
  <si>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</si>
  <si>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</si>
  <si>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</si>
  <si>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</si>
  <si>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</si>
  <si>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</si>
  <si>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</si>
  <si>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</si>
  <si>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</si>
  <si>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</si>
  <si>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</si>
  <si>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</si>
  <si>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</si>
  <si>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</si>
  <si>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</si>
  <si>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</si>
  <si>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</si>
  <si>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</si>
  <si>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</si>
  <si>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</si>
  <si>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</si>
  <si>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</si>
  <si>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</si>
  <si>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</si>
  <si>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</si>
  <si>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</si>
  <si>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</si>
  <si>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</si>
  <si>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</si>
  <si>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</si>
  <si>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</si>
  <si>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</si>
  <si>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</si>
  <si>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</si>
  <si>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</si>
  <si>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</si>
  <si>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</si>
  <si>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</si>
  <si>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</si>
  <si>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</si>
  <si>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</si>
  <si>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</si>
  <si>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</si>
  <si>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</si>
  <si>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</si>
  <si>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</si>
  <si>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</si>
  <si>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</si>
  <si>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</si>
  <si>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</si>
  <si>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</si>
  <si>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</si>
  <si>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</si>
  <si>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</si>
  <si>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</si>
  <si>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</si>
  <si>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</si>
  <si>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</si>
  <si>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</si>
  <si>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</si>
  <si>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</si>
  <si>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</si>
  <si>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</si>
  <si>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</si>
  <si>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</si>
  <si>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</si>
  <si>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</si>
  <si>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</si>
  <si>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</si>
  <si>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</si>
  <si>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</si>
  <si>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</si>
  <si>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</si>
  <si>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</si>
  <si>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</si>
  <si>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</si>
  <si>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</si>
  <si>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</si>
  <si>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</si>
  <si>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</si>
  <si>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</si>
  <si>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</si>
  <si>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</si>
  <si>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</si>
  <si>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</si>
  <si>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</si>
  <si>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</si>
  <si>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</si>
  <si>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</si>
  <si>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</si>
  <si>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</si>
  <si>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</si>
  <si>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</si>
  <si>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</si>
  <si>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</si>
  <si>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</si>
  <si>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</si>
  <si>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</si>
  <si>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</si>
  <si>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</si>
  <si>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</si>
  <si>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</si>
  <si>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</si>
  <si>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</si>
  <si>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</si>
  <si>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</si>
  <si>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</si>
  <si>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</si>
  <si>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</si>
  <si>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</si>
  <si>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</si>
  <si>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</si>
  <si>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</si>
  <si>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</si>
  <si>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</si>
  <si>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</si>
  <si>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</si>
  <si>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</si>
  <si>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</si>
  <si>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</si>
  <si>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</si>
  <si>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</si>
  <si>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</si>
  <si>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</si>
  <si>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</si>
  <si>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</si>
  <si>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</si>
  <si>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</si>
  <si>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</si>
  <si>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</si>
  <si>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</si>
  <si>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</si>
  <si>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</si>
  <si>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</si>
  <si>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</si>
  <si>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</si>
  <si>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</si>
  <si>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</si>
  <si>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</si>
  <si>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</si>
  <si>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</si>
  <si>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</si>
  <si>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</si>
  <si>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</si>
  <si>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</si>
  <si>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</si>
  <si>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</si>
  <si>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</si>
  <si>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</si>
  <si>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</si>
  <si>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</si>
  <si>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</si>
  <si>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</si>
  <si>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</si>
  <si>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</si>
  <si>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</si>
  <si>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</si>
  <si>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</si>
  <si>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</si>
  <si>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</si>
  <si>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</si>
  <si>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</si>
  <si>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</si>
  <si>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</si>
  <si>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</si>
  <si>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</si>
  <si>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</si>
  <si>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</si>
  <si>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</si>
  <si>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</si>
  <si>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</si>
  <si>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</si>
  <si>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</si>
  <si>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</si>
  <si>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</si>
  <si>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</si>
  <si>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</si>
  <si>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</si>
  <si>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</si>
  <si>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</si>
  <si>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</si>
  <si>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</si>
  <si>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</si>
  <si>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</si>
  <si>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</si>
  <si>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</si>
  <si>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</si>
  <si>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</si>
  <si>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</si>
  <si>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</si>
  <si>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</si>
  <si>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</si>
  <si>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</si>
  <si>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</si>
  <si>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</si>
  <si>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</si>
  <si>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</si>
  <si>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</si>
  <si>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</si>
  <si>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</si>
  <si>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</si>
  <si>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</si>
  <si>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</si>
  <si>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</si>
  <si>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</si>
  <si>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</si>
  <si>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</si>
  <si>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</si>
  <si>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</si>
  <si>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</si>
  <si>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</si>
  <si>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</si>
  <si>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</si>
  <si>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</si>
  <si>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</si>
  <si>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</si>
  <si>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</si>
  <si>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</si>
  <si>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</si>
  <si>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</si>
  <si>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</si>
  <si>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</si>
  <si>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</si>
  <si>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</si>
  <si>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</si>
  <si>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</si>
  <si>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</si>
  <si>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</si>
  <si>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</si>
  <si>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</si>
  <si>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</si>
  <si>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</si>
  <si>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</si>
  <si>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</si>
  <si>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</si>
  <si>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</si>
  <si>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</si>
  <si>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</si>
  <si>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</si>
  <si>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</si>
  <si>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</si>
  <si>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</si>
  <si>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</si>
  <si>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</si>
  <si>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</si>
  <si>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</si>
  <si>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</si>
  <si>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</si>
  <si>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</si>
  <si>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</si>
  <si>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</si>
  <si>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</si>
  <si>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</si>
  <si>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</si>
  <si>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</si>
  <si>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</si>
  <si>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</si>
  <si>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</si>
  <si>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</si>
  <si>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</si>
  <si>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</si>
  <si>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</si>
  <si>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</si>
  <si>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</si>
  <si>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</si>
  <si>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</si>
  <si>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</si>
  <si>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</si>
  <si>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</si>
  <si>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</si>
  <si>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</si>
  <si>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</si>
  <si>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</si>
  <si>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</si>
  <si>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</si>
  <si>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</si>
  <si>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</si>
  <si>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</si>
  <si>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</si>
  <si>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</si>
  <si>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</si>
  <si>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</si>
  <si>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</si>
  <si>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</si>
  <si>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</si>
  <si>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</si>
  <si>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</si>
  <si>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</si>
  <si>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</si>
  <si>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</si>
  <si>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</si>
  <si>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</si>
  <si>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</si>
  <si>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</si>
  <si>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</si>
  <si>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</si>
  <si>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</si>
  <si>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</si>
  <si>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</si>
  <si>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</si>
  <si>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</si>
  <si>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</si>
  <si>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</si>
  <si>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</si>
  <si>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</si>
  <si>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</si>
  <si>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</si>
  <si>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</si>
  <si>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</si>
  <si>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</si>
  <si>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</si>
  <si>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</si>
  <si>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</si>
  <si>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</si>
  <si>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</si>
  <si>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</si>
  <si>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</si>
  <si>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</si>
  <si>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</si>
  <si>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</si>
  <si>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</si>
  <si>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</si>
  <si>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</si>
  <si>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</si>
  <si>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</si>
  <si>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</si>
  <si>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</si>
  <si>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</si>
  <si>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</si>
  <si>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</si>
  <si>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</si>
  <si>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</si>
  <si>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</si>
  <si>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</si>
  <si>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</si>
  <si>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</si>
  <si>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</si>
  <si>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</si>
  <si>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</si>
  <si>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</si>
  <si>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</si>
  <si>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</si>
  <si>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</si>
  <si>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</si>
  <si>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</si>
  <si>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</si>
  <si>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</si>
  <si>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</si>
  <si>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</si>
  <si>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</si>
  <si>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</si>
  <si>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</si>
  <si>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</si>
  <si>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</si>
  <si>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</si>
  <si>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</si>
  <si>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</si>
  <si>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</si>
  <si>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</si>
  <si>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</si>
  <si>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</si>
  <si>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</si>
  <si>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</si>
  <si>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</si>
  <si>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</si>
  <si>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</si>
  <si>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</si>
  <si>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</si>
  <si>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</si>
  <si>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</si>
  <si>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</si>
  <si>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</si>
  <si>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</si>
  <si>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</si>
  <si>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</si>
  <si>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</si>
  <si>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</si>
  <si>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</si>
  <si>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</si>
  <si>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</si>
  <si>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</si>
  <si>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</si>
  <si>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</si>
  <si>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</si>
  <si>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</si>
  <si>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</si>
  <si>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</si>
  <si>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</si>
  <si>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</si>
  <si>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</si>
  <si>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</si>
  <si>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</si>
  <si>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</si>
  <si>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</si>
  <si>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</si>
  <si>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</si>
  <si>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</si>
  <si>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</si>
  <si>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</si>
  <si>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</si>
  <si>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</si>
  <si>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</si>
  <si>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</si>
  <si>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</si>
  <si>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</si>
  <si>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</si>
  <si>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</si>
  <si>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</si>
  <si>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</si>
  <si>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</si>
  <si>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</si>
  <si>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</si>
  <si>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</si>
  <si>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</si>
  <si>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</si>
  <si>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</si>
  <si>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</si>
  <si>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</si>
  <si>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</si>
  <si>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</si>
  <si>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</si>
  <si>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</si>
  <si>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</si>
  <si>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</si>
  <si>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</si>
  <si>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</si>
  <si>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</si>
  <si>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</si>
  <si>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</si>
  <si>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</si>
  <si>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</si>
  <si>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</si>
  <si>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</si>
  <si>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</si>
  <si>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</si>
  <si>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</si>
  <si>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</si>
  <si>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</si>
  <si>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</si>
  <si>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</si>
  <si>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</si>
  <si>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</si>
  <si>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</si>
  <si>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</si>
  <si>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</si>
  <si>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</si>
  <si>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</si>
  <si>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</si>
  <si>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</si>
  <si>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</si>
  <si>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</si>
  <si>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</si>
  <si>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</si>
  <si>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</si>
  <si>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</si>
  <si>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</si>
  <si>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</si>
  <si>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</si>
  <si>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</si>
  <si>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</si>
  <si>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</si>
  <si>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</si>
  <si>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</si>
  <si>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</si>
  <si>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</si>
  <si>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</si>
  <si>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</si>
  <si>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</si>
  <si>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</si>
  <si>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</si>
  <si>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</si>
  <si>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</si>
  <si>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</si>
  <si>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</si>
  <si>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</si>
  <si>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</si>
  <si>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</si>
  <si>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</si>
  <si>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</si>
  <si>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</si>
  <si>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</si>
  <si>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</si>
  <si>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</si>
  <si>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</si>
  <si>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</si>
  <si>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</si>
  <si>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</si>
  <si>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</si>
  <si>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</si>
  <si>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</si>
  <si>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</si>
  <si>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</si>
  <si>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</si>
  <si>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</si>
  <si>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</si>
  <si>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</si>
  <si>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</si>
  <si>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</si>
  <si>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</si>
  <si>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</si>
  <si>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</si>
  <si>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</si>
  <si>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</si>
  <si>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</si>
  <si>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</si>
  <si>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</si>
  <si>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</si>
  <si>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</si>
  <si>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</si>
  <si>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</si>
  <si>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</si>
  <si>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</si>
  <si>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</si>
  <si>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</si>
  <si>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</si>
  <si>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</si>
  <si>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</si>
  <si>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</si>
  <si>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</si>
  <si>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</si>
  <si>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</si>
  <si>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</si>
  <si>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</si>
  <si>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</si>
  <si>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</si>
  <si>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</si>
  <si>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</si>
  <si>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</si>
  <si>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</si>
  <si>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</si>
  <si>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</si>
  <si>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</si>
  <si>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</si>
  <si>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</si>
  <si>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</si>
  <si>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</si>
  <si>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</si>
  <si>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</si>
  <si>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</si>
  <si>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</si>
  <si>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</si>
  <si>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</si>
  <si>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</si>
  <si>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</si>
  <si>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</si>
  <si>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</si>
  <si>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</si>
  <si>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</si>
  <si>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</si>
  <si>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</si>
  <si>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</si>
  <si>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</si>
  <si>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</si>
  <si>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</si>
  <si>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</si>
  <si>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</si>
  <si>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</si>
  <si>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</si>
  <si>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</si>
  <si>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</si>
  <si>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</si>
  <si>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</si>
  <si>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</si>
  <si>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</si>
  <si>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</si>
  <si>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</si>
  <si>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</si>
  <si>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</si>
  <si>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</si>
  <si>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</si>
  <si>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</si>
  <si>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</si>
  <si>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</si>
  <si>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</si>
  <si>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</si>
  <si>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</si>
  <si>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</si>
  <si>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</si>
  <si>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</si>
  <si>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</si>
  <si>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</si>
  <si>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</si>
  <si>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</si>
  <si>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</si>
  <si>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</si>
  <si>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</si>
  <si>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</si>
  <si>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</si>
  <si>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</si>
  <si>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</si>
  <si>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</si>
  <si>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</si>
  <si>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</si>
  <si>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</si>
  <si>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</si>
  <si>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</si>
  <si>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</si>
  <si>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</si>
  <si>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</si>
  <si>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</si>
  <si>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</si>
  <si>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</si>
  <si>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</si>
  <si>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</si>
  <si>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</si>
  <si>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</si>
  <si>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</si>
  <si>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</si>
  <si>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</si>
  <si>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</si>
  <si>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</si>
  <si>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</si>
  <si>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</si>
  <si>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</si>
  <si>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</si>
  <si>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</si>
  <si>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</si>
  <si>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</si>
  <si>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</si>
  <si>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</si>
  <si>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</si>
  <si>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</si>
  <si>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</si>
  <si>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</si>
  <si>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</si>
  <si>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</si>
  <si>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</si>
  <si>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</si>
  <si>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</si>
  <si>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</si>
  <si>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</si>
  <si>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</si>
  <si>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</si>
  <si>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</si>
  <si>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</si>
  <si>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</si>
  <si>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</si>
  <si>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</si>
  <si>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</si>
  <si>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</si>
  <si>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</si>
  <si>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</si>
  <si>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</si>
  <si>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</si>
  <si>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</si>
  <si>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</si>
  <si>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</si>
  <si>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</si>
  <si>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</si>
  <si>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</si>
  <si>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</si>
  <si>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</si>
  <si>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</si>
  <si>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</si>
  <si>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</si>
  <si>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</si>
  <si>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</si>
  <si>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</si>
  <si>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</si>
  <si>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</si>
  <si>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</si>
  <si>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</si>
  <si>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</si>
  <si>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</si>
  <si>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</si>
  <si>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</si>
  <si>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</si>
  <si>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</si>
  <si>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</si>
  <si>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</si>
  <si>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</si>
  <si>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</si>
  <si>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</si>
  <si>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</si>
  <si>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</si>
  <si>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</si>
  <si>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</si>
  <si>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</si>
  <si>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</si>
  <si>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</si>
  <si>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</si>
  <si>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</si>
  <si>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</si>
  <si>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</si>
  <si>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</si>
  <si>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</si>
  <si>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</si>
  <si>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</si>
  <si>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</si>
  <si>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</si>
  <si>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</si>
  <si>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</si>
  <si>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</si>
  <si>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</si>
  <si>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</si>
  <si>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</si>
  <si>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</si>
  <si>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</si>
  <si>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</si>
  <si>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</si>
  <si>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</si>
  <si>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</si>
  <si>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</si>
  <si>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</si>
  <si>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</si>
  <si>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</si>
  <si>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</si>
  <si>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</si>
  <si>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</si>
  <si>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</si>
  <si>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</si>
  <si>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</si>
  <si>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</si>
  <si>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</si>
  <si>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</si>
  <si>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</si>
  <si>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</si>
  <si>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</si>
  <si>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</si>
  <si>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</si>
  <si>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</si>
  <si>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</si>
  <si>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</si>
  <si>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</si>
  <si>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</si>
  <si>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</si>
  <si>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</si>
  <si>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</si>
  <si>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</si>
  <si>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</si>
  <si>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</si>
  <si>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</si>
  <si>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</si>
  <si>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</si>
  <si>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</si>
  <si>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</si>
  <si>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</si>
  <si>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</si>
  <si>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</si>
  <si>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</si>
  <si>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</si>
  <si>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</si>
  <si>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</si>
  <si>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</si>
  <si>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</si>
  <si>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</si>
  <si>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</si>
  <si>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</si>
  <si>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</si>
  <si>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</si>
  <si>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</si>
  <si>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</si>
  <si>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</si>
  <si>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</si>
  <si>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</si>
  <si>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</si>
  <si>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</si>
  <si>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</si>
  <si>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</si>
  <si>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</si>
  <si>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</si>
  <si>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</si>
  <si>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</si>
  <si>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</si>
  <si>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</si>
  <si>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</si>
  <si>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</si>
  <si>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</si>
  <si>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</si>
  <si>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</si>
  <si>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</si>
  <si>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</si>
  <si>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</si>
  <si>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</si>
  <si>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</si>
  <si>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</si>
  <si>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</si>
  <si>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</si>
  <si>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</si>
  <si>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</si>
  <si>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</si>
  <si>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</si>
  <si>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</si>
  <si>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</si>
  <si>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</si>
  <si>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</si>
  <si>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</si>
  <si>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</si>
  <si>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</si>
  <si>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</si>
  <si>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</si>
  <si>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</si>
  <si>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</si>
  <si>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</si>
  <si>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</si>
  <si>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</si>
  <si>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</si>
  <si>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</si>
  <si>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</si>
  <si>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</si>
  <si>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</si>
  <si>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</si>
  <si>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</si>
  <si>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</si>
  <si>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</si>
  <si>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</si>
  <si>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</si>
  <si>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</si>
  <si>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</si>
  <si>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</si>
  <si>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</si>
  <si>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</si>
  <si>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</si>
  <si>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</si>
  <si>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</si>
  <si>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</si>
  <si>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</si>
  <si>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</si>
  <si>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</si>
  <si>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</si>
  <si>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</si>
  <si>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</si>
  <si>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</si>
  <si>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</si>
  <si>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</si>
  <si>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</si>
  <si>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</si>
  <si>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</si>
  <si>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</si>
  <si>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</si>
  <si>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</si>
  <si>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</si>
  <si>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</si>
  <si>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</si>
  <si>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</si>
  <si>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</si>
  <si>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</si>
  <si>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</si>
  <si>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</si>
  <si>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</si>
  <si>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</si>
  <si>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</si>
  <si>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</si>
  <si>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</si>
  <si>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</si>
  <si>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</si>
  <si>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</si>
  <si>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</si>
  <si>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</si>
  <si>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</si>
  <si>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</si>
  <si>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</si>
  <si>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</si>
  <si>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</si>
  <si>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</si>
  <si>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</si>
  <si>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</si>
  <si>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</si>
  <si>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</si>
  <si>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</si>
  <si>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</si>
  <si>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</si>
  <si>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</si>
  <si>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</si>
  <si>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</si>
  <si>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</si>
  <si>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</si>
  <si>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</si>
  <si>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</si>
  <si>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</si>
  <si>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</si>
  <si>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</si>
  <si>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</si>
  <si>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</si>
  <si>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</si>
  <si>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</si>
  <si>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</si>
  <si>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</si>
  <si>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</si>
  <si>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</si>
  <si>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</si>
  <si>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</si>
  <si>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</si>
  <si>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</si>
  <si>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</si>
  <si>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</si>
  <si>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</si>
  <si>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</si>
  <si>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</si>
  <si>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</si>
  <si>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</si>
  <si>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</si>
  <si>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</si>
  <si>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</si>
  <si>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</si>
  <si>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</si>
  <si>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</si>
  <si>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</si>
  <si>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</si>
  <si>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</si>
  <si>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</si>
  <si>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</si>
  <si>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</si>
  <si>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</si>
  <si>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</si>
  <si>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</si>
  <si>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</si>
  <si>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</si>
  <si>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</si>
  <si>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</si>
  <si>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</si>
  <si>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</si>
  <si>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</si>
  <si>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</si>
  <si>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</si>
  <si>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</si>
  <si>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</si>
  <si>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</si>
  <si>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</si>
  <si>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</si>
  <si>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</si>
  <si>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</si>
  <si>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</si>
  <si>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</si>
  <si>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</si>
  <si>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</si>
  <si>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</si>
  <si>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</si>
  <si>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</si>
  <si>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</si>
  <si>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</si>
  <si>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</si>
  <si>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</si>
  <si>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</si>
  <si>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</si>
  <si>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</si>
  <si>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</si>
  <si>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</si>
  <si>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</si>
  <si>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</si>
  <si>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</si>
  <si>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</si>
  <si>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</si>
  <si>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</si>
  <si>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</si>
  <si>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</si>
  <si>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</si>
  <si>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</si>
  <si>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</si>
  <si>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</si>
  <si>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</si>
  <si>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</si>
  <si>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</si>
  <si>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</si>
  <si>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</si>
  <si>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</si>
  <si>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</si>
  <si>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</si>
  <si>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</si>
  <si>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</si>
  <si>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</si>
  <si>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</si>
  <si>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</si>
  <si>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</si>
  <si>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</si>
  <si>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</si>
  <si>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</si>
  <si>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</si>
  <si>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</si>
  <si>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</si>
  <si>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</si>
  <si>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</si>
  <si>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</si>
  <si>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</si>
  <si>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</si>
  <si>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</si>
  <si>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</si>
  <si>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</si>
  <si>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</si>
  <si>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</si>
  <si>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</si>
  <si>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</si>
  <si>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</si>
  <si>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</si>
  <si>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</si>
  <si>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</si>
  <si>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</si>
  <si>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</si>
  <si>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</si>
  <si>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</si>
  <si>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</si>
  <si>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</si>
  <si>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</si>
  <si>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</si>
  <si>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</si>
  <si>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</si>
  <si>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</si>
  <si>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</si>
  <si>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</si>
  <si>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</si>
  <si>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</si>
  <si>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</si>
  <si>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</si>
  <si>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</si>
  <si>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</si>
  <si>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</si>
  <si>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</si>
  <si>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</si>
  <si>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</si>
  <si>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</si>
  <si>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</si>
  <si>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</si>
  <si>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</si>
  <si>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</si>
  <si>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</si>
  <si>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</si>
  <si>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</si>
  <si>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</si>
  <si>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</si>
  <si>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</si>
  <si>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</si>
  <si>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</si>
  <si>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</si>
  <si>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</si>
  <si>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</si>
  <si>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</si>
  <si>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</si>
  <si>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</si>
  <si>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</si>
  <si>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</si>
  <si>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</si>
  <si>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</si>
  <si>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</si>
  <si>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</si>
  <si>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</si>
  <si>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</si>
  <si>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</si>
  <si>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</si>
  <si>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</si>
  <si>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</si>
  <si>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</si>
  <si>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</si>
  <si>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</si>
  <si>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</si>
  <si>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</si>
  <si>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</si>
  <si>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</si>
  <si>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</si>
  <si>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</si>
  <si>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</si>
  <si>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</si>
  <si>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</si>
  <si>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</si>
  <si>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</si>
  <si>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</si>
  <si>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</si>
  <si>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</si>
  <si>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</si>
  <si>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</si>
  <si>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</si>
  <si>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</si>
  <si>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</si>
  <si>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</si>
  <si>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</si>
  <si>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</si>
  <si>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</si>
  <si>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</si>
  <si>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</si>
  <si>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</si>
  <si>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</si>
  <si>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</si>
  <si>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</si>
  <si>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</si>
  <si>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</si>
  <si>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</si>
  <si>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</si>
  <si>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</si>
  <si>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</si>
  <si>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</si>
  <si>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</si>
  <si>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</si>
  <si>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</si>
  <si>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</si>
  <si>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</si>
  <si>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</si>
  <si>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</si>
  <si>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</si>
  <si>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</si>
  <si>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</si>
  <si>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</si>
  <si>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</si>
  <si>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</si>
  <si>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</si>
  <si>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</si>
  <si>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</si>
  <si>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</si>
  <si>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</si>
  <si>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</si>
  <si>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</si>
  <si>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</si>
  <si>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</si>
  <si>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</si>
  <si>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</si>
  <si>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</si>
  <si>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</si>
  <si>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</si>
  <si>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</si>
  <si>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</si>
  <si>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</si>
  <si>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</si>
  <si>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</si>
  <si>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</si>
  <si>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</si>
  <si>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</si>
  <si>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</si>
  <si>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</si>
  <si>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</si>
  <si>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</si>
  <si>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</si>
  <si>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</si>
  <si>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</si>
  <si>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</si>
  <si>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</si>
  <si>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</si>
  <si>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</si>
  <si>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</si>
  <si>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</si>
  <si>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</si>
  <si>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</si>
  <si>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</si>
  <si>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</si>
  <si>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</si>
  <si>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</si>
  <si>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</si>
  <si>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</si>
  <si>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</si>
  <si>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</si>
  <si>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</si>
  <si>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</si>
  <si>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</si>
  <si>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</si>
  <si>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</si>
  <si>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</si>
  <si>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</si>
  <si>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</si>
  <si>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</si>
  <si>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</si>
  <si>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</si>
  <si>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</si>
  <si>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</si>
  <si>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</si>
  <si>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</si>
  <si>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</si>
  <si>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</si>
  <si>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</si>
  <si>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</si>
  <si>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</si>
  <si>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</si>
  <si>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</si>
  <si>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</si>
  <si>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</si>
  <si>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</si>
  <si>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</si>
  <si>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</si>
  <si>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</si>
  <si>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</si>
  <si>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</si>
  <si>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</si>
  <si>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</si>
  <si>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</si>
  <si>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</si>
  <si>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</si>
  <si>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</si>
  <si>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</si>
  <si>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</si>
  <si>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</si>
  <si>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</si>
  <si>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</si>
  <si>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</si>
  <si>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</si>
  <si>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</si>
  <si>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</si>
  <si>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</si>
  <si>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</si>
  <si>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</si>
  <si>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</si>
  <si>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</si>
  <si>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</si>
  <si>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</si>
  <si>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</si>
  <si>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</si>
  <si>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</si>
  <si>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</si>
  <si>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</si>
  <si>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</si>
  <si>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</si>
  <si>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</si>
  <si>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</si>
  <si>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</si>
  <si>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</si>
  <si>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</si>
  <si>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</si>
  <si>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</si>
  <si>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</si>
  <si>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</si>
  <si>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</si>
  <si>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</si>
  <si>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</si>
  <si>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</si>
  <si>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</si>
  <si>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</si>
  <si>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</si>
  <si>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</si>
  <si>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</si>
  <si>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</si>
  <si>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</si>
  <si>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</si>
  <si>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</si>
  <si>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</si>
  <si>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</si>
  <si>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</si>
  <si>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</si>
  <si>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</si>
  <si>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</si>
  <si>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</si>
  <si>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</si>
  <si>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</si>
  <si>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</si>
  <si>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</si>
  <si>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</si>
  <si>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</si>
  <si>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</si>
  <si>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</si>
  <si>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</si>
  <si>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</si>
  <si>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</si>
  <si>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</si>
  <si>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</si>
  <si>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</si>
  <si>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</si>
  <si>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</si>
  <si>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</si>
  <si>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</si>
  <si>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</si>
  <si>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</si>
  <si>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</si>
  <si>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</si>
  <si>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</si>
  <si>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</si>
  <si>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</si>
  <si>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</si>
  <si>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</si>
  <si>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</si>
  <si>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</si>
  <si>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</si>
  <si>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</si>
  <si>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</si>
  <si>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</si>
  <si>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</si>
  <si>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</si>
  <si>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</si>
  <si>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</si>
  <si>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</si>
  <si>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</si>
  <si>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</si>
  <si>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</si>
  <si>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</si>
  <si>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</si>
  <si>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</si>
  <si>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</si>
  <si>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</si>
  <si>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</si>
  <si>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</si>
  <si>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</si>
  <si>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</si>
  <si>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</si>
  <si>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</si>
  <si>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</si>
  <si>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</si>
  <si>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</si>
  <si>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</si>
  <si>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</si>
  <si>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</si>
  <si>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</si>
  <si>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</si>
  <si>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</si>
  <si>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</si>
  <si>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</si>
  <si>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</si>
  <si>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</si>
  <si>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</si>
  <si>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</si>
  <si>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</si>
  <si>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</si>
  <si>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</si>
  <si>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</si>
  <si>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</si>
  <si>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</si>
  <si>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</si>
  <si>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</si>
  <si>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</si>
  <si>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</si>
  <si>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</si>
  <si>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</si>
  <si>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</si>
  <si>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</si>
  <si>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</si>
  <si>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</si>
  <si>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</si>
  <si>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</si>
  <si>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</si>
  <si>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</si>
  <si>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</si>
  <si>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</si>
  <si>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</si>
  <si>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</si>
  <si>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</si>
  <si>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</si>
  <si>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</si>
  <si>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</si>
  <si>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</si>
  <si>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</si>
  <si>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</si>
  <si>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</si>
  <si>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</si>
  <si>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</si>
  <si>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</si>
  <si>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</si>
  <si>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</si>
  <si>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</si>
  <si>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</si>
  <si>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</si>
  <si>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</si>
  <si>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</si>
  <si>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</si>
  <si>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</si>
  <si>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</si>
  <si>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</si>
  <si>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</si>
  <si>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</si>
  <si>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</si>
  <si>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</si>
  <si>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</si>
  <si>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</si>
  <si>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</si>
  <si>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</si>
  <si>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</si>
  <si>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</si>
  <si>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</si>
  <si>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</si>
  <si>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</si>
  <si>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</si>
  <si>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</si>
  <si>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</si>
  <si>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</si>
  <si>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</si>
  <si>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</si>
  <si>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</si>
  <si>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</si>
  <si>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</si>
  <si>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</si>
  <si>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</si>
  <si>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</si>
  <si>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</si>
  <si>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</si>
  <si>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</si>
  <si>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</si>
  <si>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</si>
  <si>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</si>
  <si>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</si>
  <si>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</si>
  <si>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</si>
  <si>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</si>
  <si>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</si>
  <si>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</si>
  <si>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</si>
  <si>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</si>
  <si>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</si>
  <si>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</si>
  <si>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</si>
  <si>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</si>
  <si>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</si>
  <si>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</si>
  <si>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</si>
  <si>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</si>
  <si>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</si>
  <si>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</si>
  <si>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</si>
  <si>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</si>
  <si>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</si>
  <si>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</si>
  <si>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</si>
  <si>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</si>
  <si>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</si>
  <si>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</si>
  <si>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</si>
  <si>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</si>
  <si>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</si>
  <si>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</si>
  <si>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</si>
  <si>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</si>
  <si>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</si>
  <si>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</si>
  <si>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</si>
  <si>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</si>
  <si>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</si>
  <si>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</si>
  <si>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</si>
  <si>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</si>
  <si>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</si>
  <si>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</si>
  <si>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</si>
  <si>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</si>
  <si>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</si>
  <si>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</si>
  <si>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</si>
  <si>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</si>
  <si>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</si>
  <si>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</si>
  <si>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</si>
  <si>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</si>
  <si>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</si>
  <si>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</si>
  <si>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</si>
  <si>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</si>
  <si>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</si>
  <si>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</si>
  <si>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</si>
  <si>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</si>
  <si>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</si>
  <si>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</si>
  <si>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</si>
  <si>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</si>
  <si>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</si>
  <si>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</si>
  <si>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</si>
  <si>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</si>
  <si>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</si>
  <si>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</si>
  <si>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</si>
  <si>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</si>
  <si>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</si>
  <si>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</si>
  <si>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</si>
  <si>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</si>
  <si>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</si>
  <si>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</si>
  <si>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</si>
  <si>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</si>
  <si>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</si>
  <si>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</si>
  <si>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</si>
  <si>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</si>
  <si>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</si>
  <si>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</si>
  <si>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</si>
  <si>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</si>
  <si>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</si>
  <si>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</si>
  <si>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</si>
  <si>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</si>
  <si>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</si>
  <si>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</si>
  <si>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</si>
  <si>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</si>
  <si>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</si>
  <si>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</si>
  <si>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</si>
  <si>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</si>
  <si>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</si>
  <si>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</si>
  <si>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</si>
  <si>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</si>
  <si>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</si>
  <si>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</si>
  <si>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</si>
  <si>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</si>
  <si>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</si>
  <si>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</si>
  <si>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</si>
  <si>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</si>
  <si>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</si>
  <si>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</si>
  <si>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</si>
  <si>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</si>
  <si>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</si>
  <si>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</si>
  <si>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</si>
  <si>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</si>
  <si>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</si>
  <si>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</si>
  <si>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</si>
  <si>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</si>
  <si>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</si>
  <si>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</si>
  <si>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</si>
  <si>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</si>
  <si>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</si>
  <si>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</si>
  <si>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</si>
  <si>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</si>
  <si>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</si>
  <si>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</si>
  <si>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</si>
  <si>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</si>
  <si>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</si>
  <si>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</si>
  <si>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</si>
  <si>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</si>
  <si>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</si>
  <si>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</si>
  <si>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</si>
  <si>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</si>
  <si>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</si>
  <si>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</si>
  <si>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</si>
  <si>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</si>
  <si>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</si>
  <si>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</si>
  <si>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</si>
  <si>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</si>
  <si>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</si>
  <si>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</si>
  <si>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</si>
  <si>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</si>
  <si>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</si>
  <si>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</si>
  <si>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</si>
  <si>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</si>
  <si>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</si>
  <si>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</si>
  <si>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</si>
  <si>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</si>
  <si>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</si>
  <si>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</si>
  <si>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</si>
  <si>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</si>
  <si>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</si>
  <si>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</si>
  <si>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</si>
  <si>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</si>
  <si>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</si>
  <si>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</si>
  <si>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</si>
  <si>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</si>
  <si>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</si>
  <si>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</si>
  <si>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</si>
  <si>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</si>
  <si>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</si>
  <si>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</si>
  <si>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</si>
  <si>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</si>
  <si>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</si>
  <si>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</si>
  <si>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</si>
  <si>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</si>
  <si>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</si>
  <si>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</si>
  <si>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</si>
  <si>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</si>
  <si>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</si>
  <si>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</si>
  <si>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</si>
  <si>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</si>
  <si>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</si>
  <si>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</si>
  <si>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</si>
  <si>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</si>
  <si>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</si>
  <si>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</si>
  <si>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</si>
  <si>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</si>
  <si>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</si>
  <si>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</si>
  <si>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</si>
  <si>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</si>
  <si>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</si>
  <si>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</si>
  <si>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</si>
  <si>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</si>
  <si>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</si>
  <si>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</si>
  <si>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</si>
  <si>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</si>
  <si>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</si>
  <si>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</si>
  <si>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</si>
  <si>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</si>
  <si>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</si>
  <si>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</si>
  <si>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</si>
  <si>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</si>
  <si>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</si>
  <si>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</si>
  <si>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</si>
  <si>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</si>
  <si>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</si>
  <si>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</si>
  <si>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</si>
  <si>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</si>
  <si>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</si>
  <si>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</si>
  <si>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</si>
  <si>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</si>
  <si>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</si>
  <si>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</si>
  <si>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</si>
  <si>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</si>
  <si>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</si>
  <si>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</si>
  <si>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</si>
  <si>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</si>
  <si>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</si>
  <si>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</si>
  <si>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</si>
  <si>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</si>
  <si>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</si>
  <si>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</si>
  <si>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</si>
  <si>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</si>
  <si>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</si>
  <si>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</si>
  <si>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</si>
  <si>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</si>
  <si>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</si>
  <si>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</si>
  <si>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</si>
  <si>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</si>
  <si>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</si>
  <si>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</si>
  <si>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</si>
  <si>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</si>
  <si>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</si>
  <si>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</si>
  <si>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</si>
  <si>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</si>
  <si>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</si>
  <si>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</si>
  <si>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</si>
  <si>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</si>
  <si>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</si>
  <si>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</si>
  <si>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</si>
  <si>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</si>
  <si>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</si>
  <si>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</si>
  <si>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</si>
  <si>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</si>
  <si>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</si>
  <si>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</si>
  <si>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</si>
  <si>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</si>
  <si>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</si>
  <si>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</si>
  <si>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</si>
  <si>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</si>
  <si>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</si>
  <si>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</si>
  <si>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</si>
  <si>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</si>
  <si>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</si>
  <si>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</si>
  <si>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</si>
  <si>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</si>
  <si>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</si>
  <si>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</si>
  <si>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</si>
  <si>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</si>
  <si>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</si>
  <si>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</si>
  <si>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</si>
  <si>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</si>
  <si>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</si>
  <si>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</si>
  <si>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</si>
  <si>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</si>
  <si>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</si>
  <si>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</si>
  <si>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</si>
  <si>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</si>
  <si>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</si>
  <si>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</si>
  <si>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</si>
  <si>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</si>
  <si>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</si>
  <si>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</si>
  <si>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</si>
  <si>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</si>
  <si>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</si>
  <si>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</si>
  <si>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</si>
  <si>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</si>
  <si>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</si>
  <si>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</si>
  <si>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</si>
  <si>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</si>
  <si>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</si>
  <si>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</si>
  <si>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</si>
  <si>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</si>
  <si>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</si>
  <si>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</si>
  <si>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</si>
  <si>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</si>
  <si>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</si>
  <si>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</si>
  <si>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</si>
  <si>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</si>
  <si>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</si>
  <si>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</si>
  <si>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</si>
  <si>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</si>
  <si>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</si>
  <si>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</si>
  <si>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</si>
  <si>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</si>
  <si>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</si>
  <si>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</si>
  <si>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</si>
  <si>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</si>
  <si>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</si>
  <si>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</si>
  <si>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</si>
  <si>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</si>
  <si>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</si>
  <si>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</si>
  <si>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</si>
  <si>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</si>
  <si>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</si>
  <si>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</si>
  <si>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</si>
  <si>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</si>
  <si>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</si>
  <si>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</si>
  <si>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</si>
  <si>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</si>
  <si>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</si>
  <si>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</si>
  <si>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</si>
  <si>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</si>
  <si>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</si>
  <si>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</si>
  <si>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</si>
  <si>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</si>
  <si>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</si>
  <si>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</si>
  <si>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</si>
  <si>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</si>
  <si>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</si>
  <si>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</si>
  <si>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</si>
  <si>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</si>
  <si>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</si>
  <si>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</si>
  <si>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</si>
  <si>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</si>
  <si>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</si>
  <si>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</si>
  <si>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</si>
  <si>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</si>
  <si>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</si>
  <si>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</si>
  <si>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</si>
  <si>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</si>
  <si>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</si>
  <si>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</si>
  <si>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</si>
  <si>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</si>
  <si>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</si>
  <si>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</si>
  <si>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</si>
  <si>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</si>
  <si>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</si>
  <si>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</si>
  <si>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</si>
  <si>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</si>
  <si>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</si>
  <si>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</si>
  <si>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</si>
  <si>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</si>
  <si>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</si>
  <si>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</si>
  <si>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</si>
  <si>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</si>
  <si>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</si>
  <si>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</si>
  <si>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</si>
  <si>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</si>
  <si>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</si>
  <si>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</si>
  <si>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</si>
  <si>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</si>
  <si>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</si>
  <si>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</si>
  <si>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</si>
  <si>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</si>
  <si>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</si>
  <si>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</si>
  <si>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</si>
  <si>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</si>
  <si>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</si>
  <si>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</si>
  <si>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</si>
  <si>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</si>
  <si>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</si>
  <si>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</si>
  <si>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</si>
  <si>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</si>
  <si>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</si>
  <si>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</si>
  <si>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</si>
  <si>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</si>
  <si>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</si>
  <si>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</si>
  <si>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</si>
  <si>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</si>
  <si>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</si>
  <si>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</si>
  <si>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</si>
  <si>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</si>
  <si>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</si>
  <si>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</si>
  <si>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</si>
  <si>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</si>
  <si>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</si>
  <si>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</si>
  <si>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</si>
  <si>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</si>
  <si>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</si>
  <si>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</si>
  <si>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</si>
  <si>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</si>
  <si>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</si>
  <si>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</si>
  <si>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</si>
  <si>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</si>
  <si>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</si>
  <si>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</si>
  <si>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</si>
  <si>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</si>
  <si>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</si>
  <si>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</si>
  <si>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</si>
  <si>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</si>
  <si>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</si>
  <si>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</si>
  <si>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</si>
  <si>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</si>
  <si>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</si>
  <si>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</si>
  <si>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</si>
  <si>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</si>
  <si>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</si>
  <si>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</si>
  <si>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</si>
  <si>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</si>
  <si>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</si>
  <si>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</si>
  <si>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</si>
  <si>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</si>
  <si>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</si>
  <si>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</si>
  <si>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</si>
  <si>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</si>
  <si>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</si>
  <si>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</si>
  <si>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</si>
  <si>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</si>
  <si>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</si>
  <si>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</si>
  <si>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</si>
  <si>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</si>
  <si>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</si>
  <si>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</si>
  <si>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</si>
  <si>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</si>
  <si>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</si>
  <si>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</si>
  <si>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</si>
  <si>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</si>
  <si>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</si>
  <si>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</si>
  <si>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</si>
  <si>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</si>
  <si>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</si>
  <si>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</si>
  <si>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</si>
  <si>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</si>
  <si>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</si>
  <si>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</si>
  <si>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</si>
  <si>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</si>
  <si>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</si>
  <si>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</si>
  <si>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</si>
  <si>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</si>
  <si>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</si>
  <si>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</si>
  <si>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</si>
  <si>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</si>
  <si>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</si>
  <si>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</si>
  <si>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</si>
  <si>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</si>
  <si>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</si>
  <si>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</si>
  <si>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</si>
  <si>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</si>
  <si>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</si>
  <si>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</si>
  <si>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</si>
  <si>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</si>
  <si>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</si>
  <si>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</si>
  <si>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</si>
  <si>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</si>
  <si>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</si>
  <si>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</si>
  <si>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</si>
  <si>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</si>
  <si>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</si>
  <si>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</si>
  <si>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</si>
  <si>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</si>
  <si>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</si>
  <si>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</si>
  <si>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</si>
  <si>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</si>
  <si>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</si>
  <si>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</si>
  <si>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</si>
  <si>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</si>
  <si>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</si>
  <si>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</si>
  <si>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</si>
  <si>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</si>
  <si>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</si>
  <si>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</si>
  <si>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</si>
  <si>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</si>
  <si>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</si>
  <si>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</si>
  <si>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</si>
  <si>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</si>
  <si>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</si>
  <si>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</si>
  <si>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</si>
  <si>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</si>
  <si>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</si>
  <si>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</si>
  <si>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</si>
  <si>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</si>
  <si>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</si>
  <si>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</si>
  <si>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</si>
  <si>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</si>
  <si>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</si>
  <si>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</si>
  <si>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</si>
  <si>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</si>
  <si>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</si>
  <si>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</si>
  <si>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</si>
  <si>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</si>
  <si>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</si>
  <si>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</si>
  <si>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</si>
  <si>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</si>
  <si>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</si>
  <si>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</si>
  <si>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</si>
  <si>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</si>
  <si>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</si>
  <si>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</si>
  <si>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</si>
  <si>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</si>
  <si>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</si>
  <si>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</si>
  <si>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</si>
  <si>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</si>
  <si>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</si>
  <si>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</si>
  <si>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</si>
  <si>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</si>
  <si>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</si>
  <si>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</si>
  <si>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</si>
  <si>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</si>
  <si>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</si>
  <si>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</si>
  <si>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</si>
  <si>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</si>
  <si>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</si>
  <si>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</si>
  <si>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</si>
  <si>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</si>
  <si>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</si>
  <si>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</si>
  <si>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</si>
  <si>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</si>
  <si>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</si>
  <si>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</si>
  <si>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</si>
  <si>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</si>
  <si>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</si>
  <si>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</si>
  <si>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</si>
  <si>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</si>
  <si>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</si>
  <si>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</si>
  <si>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</si>
  <si>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</si>
  <si>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</si>
  <si>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</si>
  <si>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</si>
  <si>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</si>
  <si>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</si>
  <si>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</si>
  <si>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</si>
  <si>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</si>
  <si>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</si>
  <si>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</si>
  <si>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</si>
  <si>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</si>
  <si>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</si>
  <si>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</si>
  <si>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</si>
  <si>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</si>
  <si>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</si>
  <si>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</si>
  <si>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</si>
  <si>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</si>
  <si>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</si>
  <si>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</si>
  <si>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</si>
  <si>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</si>
  <si>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</si>
  <si>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</si>
  <si>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</si>
  <si>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</si>
  <si>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</si>
  <si>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</si>
  <si>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</si>
  <si>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</si>
  <si>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</si>
  <si>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</si>
  <si>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</si>
  <si>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</si>
  <si>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</si>
  <si>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</si>
  <si>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</si>
  <si>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</si>
  <si>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</si>
  <si>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</si>
  <si>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</si>
  <si>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</si>
  <si>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</si>
  <si>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</si>
  <si>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</si>
  <si>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</si>
  <si>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</si>
  <si>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</si>
  <si>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</si>
  <si>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</si>
  <si>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</si>
  <si>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</si>
  <si>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</si>
  <si>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</si>
  <si>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</si>
  <si>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</si>
  <si>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</si>
  <si>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</si>
  <si>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</si>
  <si>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</si>
  <si>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</si>
  <si>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</si>
  <si>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</si>
  <si>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</si>
  <si>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</si>
  <si>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</si>
  <si>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</si>
  <si>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</si>
  <si>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</si>
  <si>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</si>
  <si>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</si>
  <si>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</si>
  <si>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</si>
  <si>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</si>
  <si>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</si>
  <si>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</si>
  <si>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</si>
  <si>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</si>
  <si>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</si>
  <si>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</si>
  <si>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</si>
  <si>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</si>
  <si>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</si>
  <si>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</si>
  <si>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</si>
  <si>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</si>
  <si>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</si>
  <si>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</si>
  <si>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</si>
  <si>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</si>
  <si>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</si>
  <si>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</si>
  <si>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</si>
  <si>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</si>
  <si>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</si>
  <si>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</si>
  <si>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</si>
  <si>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</si>
  <si>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</si>
  <si>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</si>
  <si>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</si>
  <si>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</si>
  <si>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</si>
  <si>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</si>
  <si>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</si>
  <si>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</si>
  <si>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</si>
  <si>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</si>
  <si>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</si>
  <si>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</si>
  <si>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</si>
  <si>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</si>
  <si>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</si>
  <si>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</si>
  <si>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</si>
  <si>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</si>
  <si>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</si>
  <si>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</si>
  <si>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</si>
  <si>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</si>
  <si>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</si>
  <si>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</si>
  <si>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</si>
  <si>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</si>
  <si>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</si>
  <si>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</si>
  <si>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</si>
  <si>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</si>
  <si>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</si>
  <si>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</si>
  <si>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</si>
  <si>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</si>
  <si>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</si>
  <si>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</si>
  <si>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</si>
  <si>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</si>
  <si>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</si>
  <si>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</si>
  <si>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</si>
  <si>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</si>
  <si>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</si>
  <si>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</si>
  <si>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</si>
  <si>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</si>
  <si>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</si>
  <si>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</si>
  <si>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</si>
  <si>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</si>
  <si>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</si>
  <si>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</si>
  <si>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</si>
  <si>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</si>
  <si>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</si>
  <si>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</si>
  <si>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</si>
  <si>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</si>
  <si>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</si>
  <si>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</si>
  <si>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</si>
  <si>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</si>
  <si>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</si>
  <si>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</si>
  <si>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</si>
  <si>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</si>
  <si>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</si>
  <si>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</si>
  <si>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</si>
  <si>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</si>
  <si>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</si>
  <si>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</si>
  <si>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</si>
  <si>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</si>
  <si>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</si>
  <si>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</si>
  <si>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</si>
  <si>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</si>
  <si>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</si>
  <si>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</si>
  <si>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</si>
  <si>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</si>
  <si>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</si>
  <si>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</si>
  <si>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</si>
  <si>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</si>
  <si>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</si>
  <si>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</si>
  <si>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</si>
  <si>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</si>
  <si>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</si>
  <si>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</si>
  <si>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</si>
  <si>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</si>
  <si>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</si>
  <si>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</si>
  <si>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</si>
  <si>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</si>
  <si>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</si>
  <si>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</si>
  <si>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</si>
  <si>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</si>
  <si>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</si>
  <si>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</si>
  <si>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</si>
  <si>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</si>
  <si>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</si>
  <si>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</si>
  <si>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</si>
  <si>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</si>
  <si>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</si>
  <si>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</si>
  <si>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</si>
  <si>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</si>
  <si>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</si>
  <si>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</si>
  <si>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</si>
  <si>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</si>
  <si>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</si>
  <si>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</si>
  <si>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</si>
  <si>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</si>
  <si>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</si>
  <si>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</si>
  <si>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</si>
  <si>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</si>
  <si>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</si>
  <si>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</si>
  <si>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</si>
  <si>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</si>
  <si>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</si>
  <si>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</si>
  <si>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</si>
  <si>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</si>
  <si>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</si>
  <si>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</si>
  <si>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</si>
  <si>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</si>
  <si>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</si>
  <si>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</si>
  <si>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</si>
  <si>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</si>
  <si>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</si>
  <si>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</si>
  <si>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</si>
  <si>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</si>
  <si>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</si>
  <si>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</si>
  <si>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</si>
  <si>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</si>
  <si>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</si>
  <si>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</si>
  <si>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</si>
  <si>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</si>
  <si>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</si>
  <si>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</si>
  <si>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</si>
  <si>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</si>
  <si>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</si>
  <si>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</si>
  <si>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</si>
  <si>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</si>
  <si>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</si>
  <si>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</si>
  <si>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</si>
  <si>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</si>
  <si>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</si>
  <si>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</si>
  <si>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</si>
  <si>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</si>
  <si>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</si>
  <si>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</si>
  <si>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</si>
  <si>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</si>
  <si>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</si>
  <si>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</si>
  <si>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</si>
  <si>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</si>
  <si>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</si>
  <si>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</si>
  <si>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</si>
  <si>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</si>
  <si>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</si>
  <si>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</si>
  <si>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</si>
  <si>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</si>
  <si>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</si>
  <si>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</si>
  <si>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</si>
  <si>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</si>
  <si>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</si>
  <si>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</si>
  <si>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</si>
  <si>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</si>
  <si>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</si>
  <si>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</si>
  <si>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</si>
  <si>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</si>
  <si>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</si>
  <si>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</si>
  <si>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</si>
  <si>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</si>
  <si>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</si>
  <si>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</si>
  <si>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</si>
  <si>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</si>
  <si>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</si>
  <si>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</si>
  <si>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</si>
  <si>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</si>
  <si>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</si>
  <si>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</si>
  <si>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</si>
  <si>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</si>
  <si>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</si>
  <si>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</si>
  <si>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</si>
  <si>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</si>
  <si>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</si>
  <si>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</si>
  <si>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</si>
  <si>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</si>
  <si>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</si>
  <si>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</si>
  <si>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</si>
  <si>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</si>
  <si>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</si>
  <si>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</si>
  <si>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</si>
  <si>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</si>
  <si>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</si>
  <si>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</si>
  <si>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</si>
  <si>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</si>
  <si>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</si>
  <si>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</si>
  <si>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</si>
  <si>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</si>
  <si>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</si>
  <si>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</si>
  <si>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</si>
  <si>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</si>
  <si>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</si>
  <si>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</si>
  <si>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</si>
  <si>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</si>
  <si>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</si>
  <si>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</si>
  <si>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</si>
  <si>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</si>
  <si>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</si>
  <si>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</si>
  <si>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</si>
  <si>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</si>
  <si>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</si>
  <si>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</si>
  <si>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</si>
  <si>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</si>
  <si>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</si>
  <si>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</si>
  <si>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</si>
  <si>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</si>
  <si>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</si>
  <si>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</si>
  <si>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</si>
  <si>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</si>
  <si>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</si>
  <si>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</si>
  <si>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</si>
  <si>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</si>
  <si>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</si>
  <si>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</si>
  <si>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</si>
  <si>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</si>
  <si>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</si>
  <si>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</si>
  <si>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</si>
  <si>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</si>
  <si>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</si>
  <si>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</si>
  <si>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</si>
  <si>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</si>
  <si>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</si>
  <si>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</si>
  <si>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</si>
  <si>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</si>
  <si>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</si>
  <si>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</si>
  <si>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</si>
  <si>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</si>
  <si>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</si>
  <si>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</si>
  <si>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</si>
  <si>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</si>
  <si>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</si>
  <si>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</si>
  <si>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</si>
  <si>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</si>
  <si>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</si>
  <si>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</si>
  <si>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</si>
  <si>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</si>
  <si>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</si>
  <si>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</si>
  <si>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</si>
  <si>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</si>
  <si>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</si>
  <si>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</si>
  <si>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</si>
  <si>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</si>
  <si>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</si>
  <si>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</si>
  <si>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</si>
  <si>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</si>
  <si>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</si>
  <si>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</si>
  <si>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</si>
  <si>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</si>
  <si>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</si>
  <si>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</si>
  <si>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</si>
  <si>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</si>
  <si>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</si>
  <si>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</si>
  <si>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</si>
  <si>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</si>
  <si>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</si>
  <si>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</si>
  <si>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</si>
  <si>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</si>
  <si>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</si>
  <si>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</si>
  <si>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</si>
  <si>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</si>
  <si>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</si>
  <si>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</si>
  <si>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</si>
  <si>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</si>
  <si>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</si>
  <si>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</si>
  <si>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</si>
  <si>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</si>
  <si>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</si>
  <si>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</si>
  <si>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</si>
  <si>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</si>
  <si>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</si>
  <si>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</si>
  <si>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</si>
  <si>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</si>
  <si>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</si>
  <si>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</si>
  <si>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</si>
  <si>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</si>
  <si>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</si>
  <si>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</si>
  <si>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</si>
  <si>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</si>
  <si>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</si>
  <si>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</si>
  <si>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</si>
  <si>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</si>
  <si>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</si>
  <si>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</si>
  <si>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</si>
  <si>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</si>
  <si>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</si>
  <si>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</si>
  <si>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</si>
  <si>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</si>
  <si>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</si>
  <si>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</si>
  <si>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</si>
  <si>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</si>
  <si>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</si>
  <si>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</si>
  <si>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</si>
  <si>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</si>
  <si>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</si>
  <si>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</si>
  <si>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</si>
  <si>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</si>
  <si>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</si>
  <si>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</si>
  <si>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</si>
  <si>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</si>
  <si>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</si>
  <si>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</si>
  <si>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</si>
  <si>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</si>
  <si>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</si>
  <si>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</si>
  <si>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</si>
  <si>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</si>
  <si>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</si>
  <si>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</si>
  <si>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</si>
  <si>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</si>
  <si>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</si>
  <si>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</si>
  <si>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</si>
  <si>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</si>
  <si>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</si>
  <si>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</si>
  <si>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</si>
  <si>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</si>
  <si>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</si>
  <si>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</si>
  <si>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</si>
  <si>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</si>
  <si>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</si>
  <si>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</si>
  <si>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</si>
  <si>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</si>
  <si>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</si>
  <si>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</si>
  <si>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</si>
  <si>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</si>
  <si>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</si>
  <si>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</si>
  <si>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</si>
  <si>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</si>
  <si>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</si>
  <si>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</si>
  <si>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</si>
  <si>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</si>
  <si>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</si>
  <si>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</si>
  <si>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</si>
  <si>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</si>
  <si>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</si>
  <si>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</si>
  <si>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</si>
  <si>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</si>
  <si>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</si>
  <si>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</si>
  <si>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</si>
  <si>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</si>
  <si>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</si>
  <si>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</si>
  <si>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</si>
  <si>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</si>
  <si>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</si>
  <si>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</si>
  <si>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</si>
  <si>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</si>
  <si>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</si>
  <si>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</si>
  <si>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</si>
  <si>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</si>
  <si>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</si>
  <si>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</si>
  <si>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</si>
  <si>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</si>
  <si>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</si>
  <si>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</si>
  <si>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</si>
  <si>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</si>
  <si>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</si>
  <si>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</si>
  <si>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</si>
  <si>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</si>
  <si>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</si>
  <si>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</si>
  <si>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</si>
  <si>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</si>
  <si>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</si>
  <si>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</si>
  <si>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</si>
  <si>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</si>
  <si>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</si>
  <si>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</si>
  <si>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</si>
  <si>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</si>
  <si>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</si>
  <si>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</si>
  <si>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</si>
  <si>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</si>
  <si>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</si>
  <si>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</si>
  <si>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</si>
  <si>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</si>
  <si>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</si>
  <si>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</si>
  <si>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</si>
  <si>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</si>
  <si>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</si>
  <si>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</si>
  <si>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</si>
  <si>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</si>
  <si>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</si>
  <si>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</si>
  <si>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</si>
  <si>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</si>
  <si>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</si>
  <si>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</si>
  <si>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</si>
  <si>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</si>
  <si>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</si>
  <si>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</si>
  <si>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</si>
  <si>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</si>
  <si>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</si>
  <si>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</si>
  <si>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</si>
  <si>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</si>
  <si>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</si>
  <si>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</si>
  <si>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</si>
  <si>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</si>
  <si>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</si>
  <si>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</si>
  <si>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</si>
  <si>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</si>
  <si>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</si>
  <si>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</si>
  <si>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</si>
  <si>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</si>
  <si>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</si>
  <si>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</si>
  <si>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</si>
  <si>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</si>
  <si>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</si>
  <si>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</si>
  <si>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</si>
  <si>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</si>
  <si>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</si>
  <si>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</si>
  <si>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</si>
  <si>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</si>
  <si>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</si>
  <si>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</si>
  <si>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</si>
  <si>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</si>
  <si>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</si>
  <si>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</si>
  <si>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</si>
  <si>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</si>
  <si>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</si>
  <si>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</si>
  <si>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</si>
  <si>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</si>
  <si>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</si>
  <si>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</si>
  <si>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</si>
  <si>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</si>
  <si>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</si>
  <si>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</si>
  <si>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</si>
  <si>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</si>
  <si>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</si>
  <si>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</si>
  <si>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</si>
  <si>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</si>
  <si>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</si>
  <si>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</si>
  <si>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</si>
  <si>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</si>
  <si>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</si>
  <si>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</si>
  <si>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</si>
  <si>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</si>
  <si>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</si>
  <si>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</si>
  <si>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</si>
  <si>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</si>
  <si>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</si>
  <si>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</si>
  <si>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</si>
  <si>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</si>
  <si>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</si>
  <si>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</si>
  <si>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</si>
  <si>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</si>
  <si>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</si>
  <si>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</si>
  <si>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</si>
  <si>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</si>
  <si>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</si>
  <si>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</si>
  <si>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</si>
  <si>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</si>
  <si>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</si>
  <si>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</si>
  <si>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</si>
  <si>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</si>
  <si>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</si>
  <si>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</si>
  <si>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</si>
  <si>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</si>
  <si>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</si>
  <si>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</si>
  <si>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</si>
  <si>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</si>
  <si>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</si>
  <si>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</si>
  <si>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</si>
  <si>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</si>
  <si>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</si>
  <si>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</si>
  <si>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</si>
  <si>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</si>
  <si>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</si>
  <si>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</si>
  <si>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</si>
  <si>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</si>
  <si>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</si>
  <si>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</si>
  <si>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</si>
  <si>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</si>
  <si>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</si>
  <si>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</si>
  <si>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</si>
  <si>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</si>
  <si>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</si>
  <si>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</si>
  <si>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</si>
  <si>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</si>
  <si>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</si>
  <si>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</si>
  <si>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</si>
  <si>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</si>
  <si>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</si>
  <si>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</si>
  <si>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</si>
  <si>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</si>
  <si>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</si>
  <si>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</si>
  <si>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</si>
  <si>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</si>
  <si>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</si>
  <si>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</si>
  <si>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</si>
  <si>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</si>
  <si>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</si>
  <si>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</si>
  <si>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</si>
  <si>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</si>
  <si>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</si>
  <si>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</si>
  <si>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</si>
  <si>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</si>
  <si>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</si>
  <si>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</si>
  <si>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</si>
  <si>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</si>
  <si>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</si>
  <si>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</si>
  <si>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</si>
  <si>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</si>
  <si>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</si>
  <si>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</si>
  <si>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</si>
  <si>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</si>
  <si>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</si>
  <si>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</si>
  <si>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</si>
  <si>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</si>
  <si>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</si>
  <si>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</si>
  <si>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</si>
  <si>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</si>
  <si>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</si>
  <si>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</si>
  <si>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</si>
  <si>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</si>
  <si>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</si>
  <si>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</si>
  <si>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</si>
  <si>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</si>
  <si>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</si>
  <si>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</si>
  <si>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</si>
  <si>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</si>
  <si>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</si>
  <si>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</si>
  <si>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</si>
  <si>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</si>
  <si>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</si>
  <si>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</si>
  <si>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</si>
  <si>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</si>
  <si>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</si>
  <si>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</si>
  <si>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</si>
  <si>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</si>
  <si>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</si>
  <si>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</si>
  <si>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</si>
  <si>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</si>
  <si>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</si>
  <si>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</si>
  <si>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</si>
  <si>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</si>
  <si>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</si>
  <si>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</si>
  <si>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</si>
  <si>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</si>
  <si>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</si>
  <si>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</si>
  <si>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</si>
  <si>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</si>
  <si>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</si>
  <si>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</si>
  <si>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</si>
  <si>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</si>
  <si>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</si>
  <si>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</si>
  <si>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</si>
  <si>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</si>
  <si>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</si>
  <si>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</si>
  <si>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</si>
  <si>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</si>
  <si>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</si>
  <si>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</si>
  <si>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</si>
  <si>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</si>
  <si>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</si>
  <si>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</si>
  <si>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</si>
  <si>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</si>
  <si>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</si>
  <si>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</si>
  <si>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</si>
  <si>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</si>
  <si>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</si>
  <si>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</si>
  <si>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</si>
  <si>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</si>
  <si>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</si>
  <si>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</si>
  <si>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</si>
  <si>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</si>
  <si>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</si>
  <si>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</si>
  <si>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</si>
  <si>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</si>
  <si>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</si>
  <si>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</si>
  <si>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</si>
  <si>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</si>
  <si>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</si>
  <si>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</si>
  <si>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</si>
  <si>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</si>
  <si>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</si>
  <si>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</si>
  <si>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</si>
  <si>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</si>
  <si>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</si>
  <si>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</si>
  <si>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</si>
  <si>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</si>
  <si>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</si>
  <si>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</si>
  <si>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</si>
  <si>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</si>
  <si>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</si>
  <si>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</si>
  <si>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</si>
  <si>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</si>
  <si>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</si>
  <si>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</si>
  <si>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</si>
  <si>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</si>
  <si>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</si>
  <si>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</si>
  <si>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</si>
  <si>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</si>
  <si>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</si>
  <si>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</si>
  <si>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</si>
  <si>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</si>
  <si>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</si>
  <si>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</si>
  <si>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</si>
  <si>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</si>
  <si>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</si>
  <si>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</si>
  <si>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</si>
  <si>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</si>
  <si>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</si>
  <si>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</si>
  <si>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</si>
  <si>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</si>
  <si>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</si>
  <si>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</si>
  <si>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</si>
  <si>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</si>
  <si>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</si>
  <si>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</si>
  <si>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</si>
  <si>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</si>
  <si>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</si>
  <si>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</si>
  <si>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</si>
  <si>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</si>
  <si>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</si>
  <si>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</si>
  <si>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</si>
  <si>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</si>
  <si>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</si>
  <si>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</si>
  <si>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</si>
  <si>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</si>
  <si>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</si>
  <si>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</si>
  <si>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</si>
  <si>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</si>
  <si>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</si>
  <si>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</si>
  <si>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</si>
  <si>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</si>
  <si>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</si>
  <si>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</si>
  <si>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</si>
  <si>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</si>
  <si>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</si>
  <si>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</si>
  <si>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</si>
  <si>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</si>
  <si>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</si>
  <si>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</si>
  <si>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</si>
  <si>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</si>
  <si>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</si>
  <si>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</si>
  <si>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</si>
  <si>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</si>
  <si>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</si>
  <si>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</si>
  <si>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</si>
  <si>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</si>
  <si>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</si>
  <si>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</si>
  <si>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</si>
  <si>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</si>
  <si>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</si>
  <si>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</si>
  <si>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</si>
  <si>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</si>
  <si>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</si>
  <si>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</si>
  <si>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</si>
  <si>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</si>
  <si>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</si>
  <si>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</si>
  <si>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</si>
  <si>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</si>
  <si>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</si>
  <si>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</si>
  <si>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</si>
  <si>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</si>
  <si>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</si>
  <si>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</si>
  <si>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</si>
  <si>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</si>
  <si>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</si>
  <si>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</si>
  <si>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</si>
  <si>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</si>
  <si>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</si>
  <si>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</si>
  <si>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</si>
  <si>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</si>
  <si>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</si>
  <si>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</si>
  <si>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</si>
  <si>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</si>
  <si>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</si>
  <si>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</si>
  <si>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</si>
  <si>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</si>
  <si>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</si>
  <si>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</si>
  <si>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</si>
  <si>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</si>
  <si>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</si>
  <si>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</si>
  <si>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</si>
  <si>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</si>
  <si>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</si>
  <si>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</si>
  <si>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</si>
  <si>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</si>
  <si>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</si>
  <si>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</si>
  <si>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</si>
  <si>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</si>
  <si>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</si>
  <si>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</si>
  <si>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</si>
  <si>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</si>
  <si>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</si>
  <si>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</si>
  <si>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</si>
  <si>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</si>
  <si>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</si>
  <si>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</si>
  <si>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</si>
  <si>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</si>
  <si>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</si>
  <si>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</si>
  <si>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</si>
  <si>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</si>
  <si>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</si>
  <si>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</si>
  <si>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</si>
  <si>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</si>
  <si>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</si>
  <si>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</si>
  <si>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</si>
  <si>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</si>
  <si>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</si>
  <si>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</si>
  <si>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</si>
  <si>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</si>
  <si>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</si>
  <si>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</si>
  <si>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</si>
  <si>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</si>
  <si>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</si>
  <si>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</si>
  <si>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</si>
  <si>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</si>
  <si>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</si>
  <si>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</si>
  <si>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</si>
  <si>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</si>
  <si>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</si>
  <si>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</si>
  <si>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</si>
  <si>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</si>
  <si>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</si>
  <si>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</si>
  <si>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</si>
  <si>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</si>
  <si>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</si>
  <si>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</si>
  <si>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</si>
  <si>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</si>
  <si>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</si>
  <si>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</si>
  <si>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</si>
  <si>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</si>
  <si>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</si>
  <si>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</si>
  <si>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</si>
  <si>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</si>
  <si>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</si>
  <si>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</si>
  <si>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</si>
  <si>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</si>
  <si>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</si>
  <si>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</si>
  <si>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</si>
  <si>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</si>
  <si>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</si>
  <si>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</si>
  <si>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</si>
  <si>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</si>
  <si>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</si>
  <si>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</si>
  <si>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</si>
  <si>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</si>
  <si>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</si>
  <si>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</si>
  <si>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</si>
  <si>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</si>
  <si>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</si>
  <si>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</si>
  <si>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</si>
  <si>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</si>
  <si>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</si>
  <si>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</si>
  <si>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</si>
  <si>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</si>
  <si>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</si>
  <si>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</si>
  <si>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</si>
  <si>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</si>
  <si>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</si>
  <si>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</si>
  <si>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</si>
  <si>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</si>
  <si>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</si>
  <si>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</si>
  <si>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</si>
  <si>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</si>
  <si>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</si>
  <si>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</si>
  <si>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</si>
  <si>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</si>
  <si>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</si>
  <si>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</si>
  <si>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</si>
  <si>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</si>
  <si>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</si>
  <si>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</si>
  <si>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</si>
  <si>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</si>
  <si>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</si>
  <si>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</si>
  <si>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</si>
  <si>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</si>
  <si>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</si>
  <si>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</si>
  <si>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</si>
  <si>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</si>
  <si>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</si>
  <si>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</si>
  <si>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</si>
  <si>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</si>
  <si>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</si>
  <si>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</si>
  <si>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</si>
  <si>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</si>
  <si>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</si>
  <si>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</si>
  <si>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</si>
  <si>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</si>
  <si>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</si>
  <si>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</si>
  <si>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</si>
  <si>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</si>
  <si>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</si>
  <si>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</si>
  <si>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</si>
  <si>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</si>
  <si>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</si>
  <si>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</si>
  <si>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</si>
  <si>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</si>
  <si>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</si>
  <si>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</si>
  <si>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</si>
  <si>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</si>
  <si>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</si>
  <si>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</si>
  <si>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</si>
  <si>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</si>
  <si>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</si>
  <si>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</si>
  <si>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</si>
  <si>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</si>
  <si>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</si>
  <si>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</si>
  <si>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</si>
  <si>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</si>
  <si>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</si>
  <si>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</si>
  <si>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</si>
  <si>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</si>
  <si>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</si>
  <si>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</si>
  <si>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</si>
  <si>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</si>
  <si>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</si>
  <si>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</si>
  <si>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</si>
  <si>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</si>
  <si>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</si>
  <si>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</si>
  <si>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</si>
  <si>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</si>
  <si>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</si>
  <si>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</si>
  <si>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</si>
  <si>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</si>
  <si>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</si>
  <si>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</si>
  <si>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</si>
  <si>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</si>
  <si>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</si>
  <si>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</si>
  <si>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</si>
  <si>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</si>
  <si>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</si>
  <si>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</si>
  <si>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</si>
  <si>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</si>
  <si>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</si>
  <si>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</si>
  <si>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</si>
  <si>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</si>
  <si>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</si>
  <si>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</si>
  <si>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</si>
  <si>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</si>
  <si>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</si>
  <si>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</si>
  <si>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</si>
  <si>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</si>
  <si>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</si>
  <si>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</si>
  <si>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</si>
  <si>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</si>
  <si>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</si>
  <si>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</si>
  <si>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</si>
  <si>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</si>
  <si>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</si>
  <si>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</si>
  <si>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</si>
  <si>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</si>
  <si>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</si>
  <si>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</si>
  <si>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</si>
  <si>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</si>
  <si>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</si>
  <si>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</si>
  <si>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</si>
  <si>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</si>
  <si>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</si>
  <si>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</si>
  <si>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</si>
  <si>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</si>
  <si>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</si>
  <si>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</si>
  <si>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</si>
  <si>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</si>
  <si>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</si>
  <si>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</si>
  <si>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</si>
  <si>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</si>
  <si>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</si>
  <si>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</si>
  <si>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</si>
  <si>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</si>
  <si>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</si>
  <si>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</si>
  <si>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</si>
  <si>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</si>
  <si>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</si>
  <si>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</si>
  <si>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</si>
  <si>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</si>
  <si>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</si>
  <si>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</si>
  <si>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</si>
  <si>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</si>
  <si>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</si>
  <si>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</si>
  <si>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</si>
  <si>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</si>
  <si>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</si>
  <si>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</si>
  <si>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</si>
  <si>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</si>
  <si>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</si>
  <si>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</si>
  <si>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</si>
  <si>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</si>
  <si>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</si>
  <si>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</si>
  <si>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</si>
  <si>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</si>
  <si>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</si>
  <si>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</si>
  <si>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</si>
  <si>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</si>
  <si>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</si>
  <si>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</si>
  <si>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</si>
  <si>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</si>
  <si>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</si>
  <si>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</si>
  <si>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</si>
  <si>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</si>
  <si>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</si>
  <si>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</si>
  <si>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</si>
  <si>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</si>
  <si>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</si>
  <si>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</si>
  <si>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</si>
  <si>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</si>
  <si>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</si>
  <si>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</si>
  <si>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</si>
  <si>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</si>
  <si>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</si>
  <si>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</si>
  <si>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</si>
  <si>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</si>
  <si>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</si>
  <si>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</si>
  <si>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</si>
  <si>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</si>
  <si>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</si>
  <si>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</si>
  <si>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</si>
  <si>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</si>
  <si>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</si>
  <si>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</si>
  <si>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</si>
  <si>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</si>
  <si>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</si>
  <si>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</si>
  <si>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</si>
  <si>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</si>
  <si>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</si>
  <si>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</si>
  <si>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</si>
  <si>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</si>
  <si>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</si>
  <si>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</si>
  <si>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</si>
  <si>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</si>
  <si>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</si>
  <si>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</si>
  <si>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</si>
  <si>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</si>
  <si>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</si>
  <si>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</si>
  <si>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</si>
  <si>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</si>
  <si>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</si>
  <si>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</si>
  <si>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</si>
  <si>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</si>
  <si>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</si>
  <si>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</si>
  <si>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</si>
  <si>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</si>
  <si>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</si>
  <si>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</si>
  <si>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</si>
  <si>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</si>
  <si>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</si>
  <si>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</si>
  <si>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</si>
  <si>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</si>
  <si>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</si>
  <si>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</si>
  <si>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</si>
  <si>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</si>
  <si>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</si>
  <si>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</si>
  <si>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</si>
  <si>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</si>
  <si>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</si>
  <si>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</si>
  <si>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</si>
  <si>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</si>
  <si>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</si>
  <si>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</si>
  <si>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</si>
  <si>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</si>
  <si>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</si>
  <si>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</si>
  <si>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</si>
  <si>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</si>
  <si>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</si>
  <si>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</si>
  <si>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</si>
  <si>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</si>
  <si>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</si>
  <si>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</si>
  <si>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</si>
  <si>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</si>
  <si>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</si>
  <si>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</si>
  <si>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</si>
  <si>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</si>
  <si>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</si>
  <si>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</si>
  <si>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</si>
  <si>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</si>
  <si>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</si>
  <si>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</si>
  <si>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</si>
  <si>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</si>
  <si>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</si>
  <si>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</si>
  <si>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</si>
  <si>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</si>
  <si>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</si>
  <si>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</si>
  <si>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</si>
  <si>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</si>
  <si>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</si>
  <si>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</si>
  <si>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</si>
  <si>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</si>
  <si>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</si>
  <si>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</si>
  <si>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</si>
  <si>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</si>
  <si>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</si>
  <si>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</si>
  <si>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</si>
  <si>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</si>
  <si>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</si>
  <si>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</si>
  <si>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</si>
  <si>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</si>
  <si>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</si>
  <si>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</si>
  <si>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</si>
  <si>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</si>
  <si>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</si>
  <si>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</si>
  <si>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</si>
  <si>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</si>
  <si>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</si>
  <si>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</si>
  <si>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</si>
  <si>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</si>
  <si>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</si>
  <si>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</si>
  <si>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</si>
  <si>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</si>
  <si>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</si>
  <si>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</si>
  <si>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</si>
  <si>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</si>
  <si>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</si>
  <si>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</si>
  <si>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</si>
  <si>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</si>
  <si>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</si>
  <si>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</si>
  <si>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</si>
  <si>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</si>
  <si>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</si>
  <si>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</si>
  <si>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</si>
  <si>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</si>
  <si>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</si>
  <si>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</si>
  <si>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</si>
  <si>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</si>
  <si>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</si>
  <si>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</si>
  <si>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</si>
  <si>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</si>
  <si>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</si>
  <si>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</si>
  <si>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</si>
  <si>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</si>
  <si>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</si>
  <si>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</si>
  <si>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</si>
  <si>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</si>
  <si>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</si>
  <si>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</si>
  <si>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</si>
  <si>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</si>
  <si>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</si>
  <si>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</si>
  <si>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</si>
  <si>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</si>
  <si>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</si>
  <si>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</si>
  <si>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</si>
  <si>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</si>
  <si>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</si>
  <si>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</si>
  <si>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</si>
  <si>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</si>
  <si>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</si>
  <si>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</si>
  <si>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</si>
  <si>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</si>
  <si>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</si>
  <si>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</si>
  <si>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</si>
  <si>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</si>
  <si>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</si>
  <si>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</si>
  <si>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</si>
  <si>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</si>
  <si>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</si>
  <si>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</si>
  <si>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</si>
  <si>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</si>
  <si>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</si>
  <si>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</si>
  <si>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</si>
  <si>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</si>
  <si>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</si>
  <si>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</si>
  <si>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</si>
  <si>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</si>
  <si>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</si>
  <si>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</si>
  <si>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</si>
  <si>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</si>
  <si>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</si>
  <si>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</si>
  <si>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</si>
  <si>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</si>
  <si>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</si>
  <si>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</si>
  <si>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</si>
  <si>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</si>
  <si>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</si>
  <si>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</si>
  <si>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</si>
  <si>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</si>
  <si>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</si>
  <si>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</si>
  <si>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</si>
  <si>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</si>
  <si>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</si>
  <si>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</si>
  <si>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</si>
  <si>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</si>
  <si>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</si>
  <si>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</si>
  <si>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</si>
  <si>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</si>
  <si>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</si>
  <si>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</si>
  <si>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</si>
  <si>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</si>
  <si>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</si>
  <si>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</si>
  <si>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</si>
  <si>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</si>
  <si>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</si>
  <si>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</si>
  <si>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</si>
  <si>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</si>
  <si>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</si>
  <si>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</si>
  <si>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</si>
  <si>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</si>
  <si>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</si>
  <si>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</si>
  <si>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</si>
  <si>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</si>
  <si>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</si>
  <si>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</si>
  <si>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</si>
  <si>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</si>
  <si>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</si>
  <si>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</si>
  <si>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</si>
  <si>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</si>
  <si>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</si>
  <si>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</si>
  <si>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</si>
  <si>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</si>
  <si>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</si>
  <si>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</si>
  <si>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</si>
  <si>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</si>
  <si>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</si>
  <si>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</si>
  <si>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</si>
  <si>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</si>
  <si>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</si>
  <si>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</si>
  <si>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</si>
  <si>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</si>
  <si>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</si>
  <si>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</si>
  <si>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</si>
  <si>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</si>
  <si>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</si>
  <si>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</si>
  <si>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</si>
  <si>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</si>
  <si>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</si>
  <si>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</si>
  <si>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</si>
  <si>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</si>
  <si>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</si>
  <si>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</si>
  <si>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</si>
  <si>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</si>
  <si>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</si>
  <si>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</si>
  <si>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</si>
  <si>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</si>
  <si>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</si>
  <si>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</si>
  <si>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</si>
  <si>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</si>
  <si>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</si>
  <si>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</si>
  <si>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</si>
  <si>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</si>
  <si>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</si>
  <si>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</si>
  <si>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</si>
  <si>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</si>
  <si>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</si>
  <si>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</si>
  <si>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</si>
  <si>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</si>
  <si>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</si>
  <si>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</si>
  <si>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</si>
  <si>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</si>
  <si>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</si>
  <si>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</si>
  <si>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</si>
  <si>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</si>
  <si>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</si>
  <si>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</si>
  <si>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</si>
  <si>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</si>
  <si>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</si>
  <si>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</si>
  <si>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</si>
  <si>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</si>
  <si>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</si>
  <si>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</si>
  <si>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</si>
  <si>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</si>
  <si>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</si>
  <si>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</si>
  <si>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</si>
  <si>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</si>
  <si>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</si>
  <si>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</si>
  <si>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</si>
  <si>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</si>
  <si>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</si>
  <si>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</si>
  <si>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</si>
  <si>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</si>
  <si>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</si>
  <si>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</si>
  <si>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</si>
  <si>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</si>
  <si>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</si>
  <si>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</si>
  <si>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</si>
  <si>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</si>
  <si>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</si>
  <si>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</si>
  <si>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</si>
  <si>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</si>
  <si>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</si>
  <si>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</si>
  <si>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</si>
  <si>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</si>
  <si>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</si>
  <si>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</si>
  <si>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</si>
  <si>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</si>
  <si>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</si>
  <si>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</si>
  <si>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</si>
  <si>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</si>
  <si>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</si>
  <si>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</si>
  <si>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</si>
  <si>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</si>
  <si>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</si>
  <si>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</si>
  <si>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</si>
  <si>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</si>
  <si>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</si>
  <si>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</si>
  <si>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</si>
  <si>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</si>
  <si>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</si>
  <si>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</si>
  <si>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</si>
  <si>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</si>
  <si>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</si>
  <si>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</si>
  <si>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</si>
  <si>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</si>
  <si>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</si>
  <si>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</si>
  <si>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</si>
  <si>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</si>
  <si>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</si>
  <si>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</si>
  <si>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</si>
  <si>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</si>
  <si>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</si>
  <si>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</si>
  <si>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</si>
  <si>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</si>
  <si>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</si>
  <si>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</si>
  <si>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</si>
  <si>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</si>
  <si>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</si>
  <si>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</si>
  <si>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</si>
  <si>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</si>
  <si>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</si>
  <si>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</si>
  <si>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</si>
  <si>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</si>
  <si>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</si>
  <si>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</si>
  <si>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</si>
  <si>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</si>
  <si>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</si>
  <si>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</si>
  <si>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</si>
  <si>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</si>
  <si>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</si>
  <si>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</si>
  <si>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</si>
  <si>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</si>
  <si>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</si>
  <si>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</si>
  <si>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</si>
  <si>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</si>
  <si>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</si>
  <si>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</si>
  <si>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</si>
  <si>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</si>
  <si>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</si>
  <si>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</si>
  <si>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</si>
  <si>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</si>
  <si>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</si>
  <si>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</si>
  <si>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</si>
  <si>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</si>
  <si>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</si>
  <si>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</si>
  <si>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</si>
  <si>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</si>
  <si>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</si>
  <si>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</si>
  <si>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</si>
  <si>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</si>
  <si>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</si>
  <si>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</si>
  <si>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</si>
  <si>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</si>
  <si>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</si>
  <si>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</si>
  <si>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</si>
  <si>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</si>
  <si>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</si>
  <si>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</si>
  <si>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</si>
  <si>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</si>
  <si>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</si>
  <si>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</si>
  <si>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</si>
  <si>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</si>
  <si>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</si>
  <si>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</si>
  <si>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</si>
  <si>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</si>
  <si>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</si>
  <si>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</si>
  <si>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</si>
  <si>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</si>
  <si>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</si>
  <si>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</si>
  <si>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</si>
  <si>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</si>
  <si>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</si>
  <si>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</si>
  <si>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</si>
  <si>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</si>
  <si>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</si>
  <si>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</si>
  <si>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</si>
  <si>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</si>
  <si>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</si>
  <si>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</si>
  <si>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</si>
  <si>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</si>
  <si>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</si>
  <si>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</si>
  <si>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</si>
  <si>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</si>
  <si>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</si>
  <si>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</si>
  <si>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</si>
  <si>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</si>
  <si>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</si>
  <si>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</si>
  <si>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</si>
  <si>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</si>
  <si>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</si>
  <si>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</si>
  <si>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</si>
  <si>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</si>
  <si>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</si>
  <si>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</si>
  <si>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</si>
  <si>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</si>
  <si>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</si>
  <si>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</si>
  <si>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</si>
  <si>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</si>
  <si>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</si>
  <si>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</si>
  <si>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</si>
  <si>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</si>
  <si>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</si>
  <si>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</si>
  <si>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</si>
  <si>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</si>
  <si>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</si>
  <si>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</si>
  <si>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</si>
  <si>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</si>
  <si>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</si>
  <si>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</si>
  <si>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</si>
  <si>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</si>
  <si>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</si>
  <si>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</si>
  <si>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</si>
  <si>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</si>
  <si>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</si>
  <si>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</si>
  <si>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</si>
  <si>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</si>
  <si>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</si>
  <si>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</si>
  <si>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</si>
  <si>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</si>
  <si>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</si>
  <si>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</si>
  <si>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</si>
  <si>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</si>
  <si>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</si>
  <si>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</si>
  <si>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</si>
  <si>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</si>
  <si>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</si>
  <si>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</si>
  <si>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</si>
  <si>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</si>
  <si>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</si>
  <si>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</si>
  <si>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</si>
  <si>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</si>
  <si>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</si>
  <si>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</si>
  <si>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</si>
  <si>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</si>
  <si>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</si>
  <si>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</si>
  <si>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</si>
  <si>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</si>
  <si>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</si>
  <si>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</si>
  <si>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</si>
  <si>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</si>
  <si>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</si>
  <si>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</si>
  <si>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</si>
  <si>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</si>
  <si>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</si>
  <si>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</si>
  <si>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</si>
  <si>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</si>
  <si>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</si>
  <si>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</si>
  <si>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</si>
  <si>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</si>
  <si>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</si>
  <si>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</si>
  <si>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</si>
  <si>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</si>
  <si>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</si>
  <si>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</si>
  <si>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</si>
  <si>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</si>
  <si>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</si>
  <si>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</si>
  <si>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</si>
  <si>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</si>
  <si>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</si>
  <si>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</si>
  <si>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</si>
  <si>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</si>
  <si>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</si>
  <si>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</si>
  <si>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</si>
  <si>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</si>
  <si>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</si>
  <si>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</si>
  <si>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</si>
  <si>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</si>
  <si>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</si>
  <si>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</si>
  <si>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</si>
  <si>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</si>
  <si>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</si>
  <si>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</si>
  <si>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</si>
  <si>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</si>
  <si>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</si>
  <si>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</si>
  <si>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</si>
  <si>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</si>
  <si>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</si>
  <si>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</si>
  <si>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</si>
  <si>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</si>
  <si>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</si>
  <si>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</si>
  <si>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</si>
  <si>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</si>
  <si>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</si>
  <si>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</si>
  <si>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</si>
  <si>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</si>
  <si>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</si>
  <si>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</si>
  <si>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</si>
  <si>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</si>
  <si>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</si>
  <si>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</si>
  <si>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</si>
  <si>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</si>
  <si>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</si>
  <si>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</si>
  <si>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</si>
  <si>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</si>
  <si>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</si>
  <si>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</si>
  <si>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</si>
  <si>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</si>
  <si>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</si>
  <si>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</si>
  <si>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</si>
  <si>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</si>
  <si>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</si>
  <si>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</si>
  <si>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</si>
  <si>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</si>
  <si>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</si>
  <si>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</si>
  <si>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</si>
  <si>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</si>
  <si>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</si>
  <si>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</si>
  <si>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</si>
  <si>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</si>
  <si>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</si>
  <si>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</si>
  <si>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</si>
  <si>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</si>
  <si>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</si>
  <si>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</si>
  <si>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</si>
  <si>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</si>
  <si>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</si>
  <si>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</si>
  <si>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</si>
  <si>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</si>
  <si>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</si>
  <si>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</si>
  <si>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</si>
  <si>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</si>
  <si>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</si>
  <si>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</si>
  <si>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</si>
  <si>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</si>
  <si>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</si>
  <si>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</si>
  <si>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</si>
  <si>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</si>
  <si>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</si>
  <si>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</si>
  <si>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</si>
  <si>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</si>
  <si>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</si>
  <si>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</si>
  <si>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</si>
  <si>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</si>
  <si>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</si>
  <si>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</si>
  <si>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</si>
  <si>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</si>
  <si>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</si>
  <si>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</si>
  <si>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</si>
  <si>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</si>
  <si>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</si>
  <si>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</si>
  <si>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</si>
  <si>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</si>
  <si>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</si>
  <si>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</si>
  <si>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</si>
  <si>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</si>
  <si>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</si>
  <si>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</si>
  <si>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</si>
  <si>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</si>
  <si>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</si>
  <si>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</si>
  <si>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</si>
  <si>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</si>
  <si>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</si>
  <si>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</si>
  <si>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</si>
  <si>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</si>
  <si>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</si>
  <si>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</si>
  <si>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</si>
  <si>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</si>
  <si>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</si>
  <si>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</si>
  <si>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</si>
  <si>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</si>
  <si>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</si>
  <si>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</si>
  <si>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</si>
  <si>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</si>
  <si>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</si>
  <si>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</si>
  <si>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</si>
  <si>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</si>
  <si>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</si>
  <si>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</si>
  <si>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</si>
  <si>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</si>
  <si>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</si>
  <si>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</si>
  <si>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</si>
  <si>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</si>
  <si>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</si>
  <si>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</si>
  <si>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</si>
  <si>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</si>
  <si>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</si>
  <si>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</si>
  <si>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</si>
  <si>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</si>
  <si>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</si>
  <si>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</si>
  <si>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</si>
  <si>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</si>
  <si>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</si>
  <si>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</si>
  <si>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</si>
  <si>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</si>
  <si>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</si>
  <si>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</si>
  <si>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</si>
  <si>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</si>
  <si>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</si>
  <si>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</si>
  <si>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</si>
  <si>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</si>
  <si>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</si>
  <si>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</si>
  <si>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</si>
  <si>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</si>
  <si>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</si>
  <si>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</si>
  <si>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</si>
  <si>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</si>
  <si>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</si>
  <si>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</si>
  <si>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</si>
  <si>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</si>
  <si>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</si>
  <si>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</si>
  <si>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</si>
  <si>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</si>
  <si>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</si>
  <si>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</si>
  <si>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</si>
  <si>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</si>
  <si>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</si>
  <si>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</si>
  <si>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</si>
  <si>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</si>
  <si>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</si>
  <si>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</si>
  <si>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</si>
  <si>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</si>
  <si>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</si>
  <si>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</si>
  <si>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</si>
  <si>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</si>
  <si>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</si>
  <si>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</si>
  <si>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</si>
  <si>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</si>
  <si>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</si>
  <si>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</si>
  <si>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</si>
  <si>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</si>
  <si>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</si>
  <si>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</si>
  <si>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</si>
  <si>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</si>
  <si>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</si>
  <si>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</si>
  <si>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</si>
  <si>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</si>
  <si>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</si>
  <si>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</si>
  <si>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</si>
  <si>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</si>
  <si>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</si>
  <si>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</si>
  <si>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</si>
  <si>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</si>
  <si>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</si>
  <si>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</si>
  <si>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</si>
  <si>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</si>
  <si>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</si>
  <si>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</si>
  <si>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</si>
  <si>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</si>
  <si>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</si>
  <si>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</si>
  <si>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</si>
  <si>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</si>
  <si>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</si>
  <si>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</si>
  <si>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</si>
  <si>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</si>
  <si>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</si>
  <si>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</si>
  <si>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</si>
  <si>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</si>
  <si>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</si>
  <si>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</si>
  <si>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</si>
  <si>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</si>
  <si>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</si>
  <si>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</si>
  <si>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</si>
  <si>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</si>
  <si>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</si>
  <si>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</si>
  <si>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</si>
  <si>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</si>
  <si>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</si>
  <si>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</si>
  <si>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</si>
  <si>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</si>
  <si>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</si>
  <si>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</si>
  <si>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</si>
  <si>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</si>
  <si>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</si>
  <si>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</si>
  <si>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</si>
  <si>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</si>
  <si>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</si>
  <si>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</si>
  <si>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</si>
  <si>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</si>
  <si>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</si>
  <si>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</si>
  <si>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</si>
  <si>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</si>
  <si>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</si>
  <si>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</si>
  <si>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</si>
  <si>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</si>
  <si>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</si>
  <si>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</si>
  <si>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</si>
  <si>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</si>
  <si>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</si>
  <si>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</si>
  <si>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</si>
  <si>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</si>
  <si>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</si>
  <si>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</si>
  <si>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</si>
  <si>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</si>
  <si>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</si>
  <si>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</si>
  <si>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</si>
  <si>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</si>
  <si>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</si>
  <si>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</si>
  <si>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</si>
  <si>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</si>
  <si>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</si>
  <si>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</si>
  <si>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</si>
  <si>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</si>
  <si>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</si>
  <si>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</si>
  <si>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</si>
  <si>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</si>
  <si>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</si>
  <si>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</si>
  <si>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</si>
  <si>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</si>
  <si>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</si>
  <si>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</si>
  <si>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</si>
  <si>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</si>
  <si>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</si>
  <si>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</si>
  <si>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</si>
  <si>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</si>
  <si>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</si>
  <si>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</si>
  <si>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</si>
  <si>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</si>
  <si>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</si>
  <si>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</si>
  <si>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</si>
  <si>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</si>
  <si>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</si>
  <si>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</si>
  <si>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</si>
  <si>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</si>
  <si>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</si>
  <si>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</si>
  <si>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</si>
  <si>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</si>
  <si>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</si>
  <si>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</si>
  <si>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</si>
  <si>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</si>
  <si>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</si>
  <si>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</si>
  <si>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</si>
  <si>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</si>
  <si>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</si>
  <si>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</si>
  <si>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</si>
  <si>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</si>
  <si>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</si>
  <si>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</si>
  <si>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</si>
  <si>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</si>
  <si>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</si>
  <si>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</si>
  <si>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</si>
  <si>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</si>
  <si>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</si>
  <si>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</si>
  <si>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</si>
  <si>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</si>
  <si>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</si>
  <si>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</si>
  <si>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</si>
  <si>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</si>
  <si>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</si>
  <si>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</si>
  <si>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</si>
  <si>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</si>
  <si>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</si>
  <si>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</si>
  <si>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</si>
  <si>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</si>
  <si>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</si>
  <si>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</si>
  <si>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</si>
  <si>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</si>
  <si>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</si>
  <si>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</si>
  <si>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</si>
  <si>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</si>
  <si>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</si>
  <si>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</si>
  <si>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</si>
  <si>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</si>
  <si>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</si>
  <si>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</si>
  <si>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</si>
  <si>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</si>
  <si>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</si>
  <si>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</si>
  <si>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</si>
  <si>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</si>
  <si>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</si>
  <si>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</si>
  <si>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</si>
  <si>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</si>
  <si>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</si>
  <si>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</si>
  <si>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</si>
  <si>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</si>
  <si>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</si>
  <si>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</si>
  <si>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</si>
  <si>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</si>
  <si>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</si>
  <si>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</si>
  <si>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</si>
  <si>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</si>
  <si>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</si>
  <si>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</si>
  <si>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</si>
  <si>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</si>
  <si>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</si>
  <si>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</si>
  <si>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</si>
  <si>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</si>
  <si>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</si>
  <si>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</si>
  <si>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</si>
  <si>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</si>
  <si>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</si>
  <si>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</si>
  <si>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</si>
  <si>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</si>
  <si>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</si>
  <si>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</si>
  <si>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</si>
  <si>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</si>
  <si>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</si>
  <si>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</si>
  <si>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</si>
  <si>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</si>
  <si>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</si>
  <si>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</si>
  <si>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</si>
  <si>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</si>
  <si>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</si>
  <si>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</si>
  <si>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</si>
  <si>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</si>
  <si>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</si>
  <si>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</si>
  <si>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</si>
  <si>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</si>
  <si>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</si>
  <si>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</si>
  <si>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</si>
  <si>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</si>
  <si>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</si>
  <si>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</si>
  <si>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</si>
  <si>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</si>
  <si>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</si>
  <si>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</si>
  <si>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</si>
  <si>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</si>
  <si>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</si>
  <si>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</si>
  <si>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</si>
  <si>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</si>
  <si>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</si>
  <si>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</si>
  <si>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</si>
  <si>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</si>
  <si>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</si>
  <si>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</si>
  <si>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</si>
  <si>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</si>
  <si>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</si>
  <si>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</si>
  <si>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</si>
  <si>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</si>
  <si>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</si>
  <si>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</si>
  <si>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</si>
  <si>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</si>
  <si>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</si>
  <si>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</si>
  <si>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</si>
  <si>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</si>
  <si>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</si>
  <si>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</si>
  <si>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</si>
  <si>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</si>
  <si>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</si>
  <si>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</si>
  <si>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</si>
  <si>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</si>
  <si>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</si>
  <si>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</si>
  <si>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</si>
  <si>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</si>
  <si>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</si>
  <si>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</si>
  <si>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</si>
  <si>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</si>
  <si>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</si>
  <si>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</si>
  <si>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</si>
  <si>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</si>
  <si>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</si>
  <si>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</si>
  <si>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</si>
  <si>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</si>
  <si>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</si>
  <si>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</si>
  <si>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</si>
  <si>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</si>
  <si>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</si>
  <si>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</si>
  <si>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</si>
  <si>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</si>
  <si>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</si>
  <si>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</si>
  <si>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</si>
  <si>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</si>
  <si>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</si>
  <si>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</si>
  <si>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</si>
  <si>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</si>
  <si>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</si>
  <si>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</si>
  <si>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</si>
  <si>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</si>
  <si>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</si>
  <si>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</si>
  <si>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</si>
  <si>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</si>
  <si>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</si>
  <si>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</si>
  <si>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</si>
  <si>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</si>
  <si>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</si>
  <si>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</si>
  <si>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</si>
  <si>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</si>
  <si>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</si>
  <si>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</si>
  <si>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</si>
  <si>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</si>
  <si>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</si>
  <si>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</si>
  <si>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</si>
  <si>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</si>
  <si>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</si>
  <si>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</si>
  <si>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</si>
  <si>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</si>
  <si>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</si>
  <si>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</si>
  <si>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</si>
  <si>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</si>
  <si>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</si>
  <si>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</si>
  <si>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</si>
  <si>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</si>
  <si>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</si>
  <si>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</si>
  <si>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</si>
  <si>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</si>
  <si>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</si>
  <si>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</si>
  <si>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</si>
  <si>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</si>
  <si>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</si>
  <si>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</si>
  <si>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</si>
  <si>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</si>
  <si>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</si>
  <si>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</si>
  <si>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</si>
  <si>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</si>
  <si>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</si>
  <si>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</si>
  <si>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</si>
  <si>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</si>
  <si>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</si>
  <si>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</si>
  <si>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</si>
  <si>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</si>
  <si>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</si>
  <si>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</si>
  <si>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</si>
  <si>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</si>
  <si>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</si>
  <si>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</si>
  <si>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</si>
  <si>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</si>
  <si>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</si>
  <si>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</si>
  <si>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</si>
  <si>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</si>
  <si>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</si>
  <si>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</si>
  <si>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</si>
  <si>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</si>
  <si>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</si>
  <si>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</si>
  <si>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</si>
  <si>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</si>
  <si>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</si>
  <si>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</si>
  <si>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</si>
  <si>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</si>
  <si>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</si>
  <si>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</si>
  <si>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</si>
  <si>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</si>
  <si>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</si>
  <si>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</si>
  <si>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</si>
  <si>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</si>
  <si>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</si>
  <si>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</si>
  <si>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</si>
  <si>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</si>
  <si>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</si>
  <si>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</si>
  <si>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</si>
  <si>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</si>
  <si>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</si>
  <si>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</si>
  <si>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</si>
  <si>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</si>
  <si>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</si>
  <si>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</si>
  <si>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</si>
  <si>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</si>
  <si>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</si>
  <si>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</si>
  <si>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</si>
  <si>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</si>
  <si>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</si>
  <si>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</si>
  <si>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</si>
  <si>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</si>
  <si>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</si>
  <si>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</si>
  <si>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</si>
  <si>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</si>
  <si>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</si>
  <si>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</si>
  <si>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</si>
  <si>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</si>
  <si>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</si>
  <si>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</si>
  <si>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</si>
  <si>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</si>
  <si>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</si>
  <si>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</si>
  <si>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</si>
  <si>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</si>
  <si>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</si>
  <si>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</si>
  <si>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</si>
  <si>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</si>
  <si>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</si>
  <si>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</si>
  <si>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</si>
  <si>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</si>
  <si>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</si>
  <si>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</si>
  <si>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</si>
  <si>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</si>
  <si>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</si>
  <si>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</si>
  <si>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</si>
  <si>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</si>
  <si>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</si>
  <si>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</si>
  <si>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</si>
  <si>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</si>
  <si>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</si>
  <si>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</si>
  <si>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</si>
  <si>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</si>
  <si>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</si>
  <si>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</si>
  <si>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</si>
  <si>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</si>
  <si>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</si>
  <si>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</si>
  <si>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</si>
  <si>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</si>
  <si>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</si>
  <si>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</si>
  <si>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</si>
  <si>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</si>
  <si>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</si>
  <si>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</si>
  <si>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</si>
  <si>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</si>
  <si>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</si>
  <si>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</si>
  <si>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</si>
  <si>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</si>
  <si>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</si>
  <si>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</si>
  <si>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</si>
  <si>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</si>
  <si>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</si>
  <si>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</si>
  <si>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</si>
  <si>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</si>
  <si>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</si>
  <si>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</si>
  <si>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</si>
  <si>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</si>
  <si>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</si>
  <si>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</si>
  <si>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</si>
  <si>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</si>
  <si>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</si>
  <si>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</si>
  <si>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</si>
  <si>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</si>
  <si>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</si>
  <si>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</si>
  <si>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</si>
  <si>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</si>
  <si>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</si>
  <si>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</si>
  <si>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</si>
  <si>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</si>
  <si>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</si>
  <si>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</si>
  <si>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</si>
  <si>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</si>
  <si>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</si>
  <si>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</si>
  <si>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</si>
  <si>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</si>
  <si>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</si>
  <si>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</si>
  <si>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</si>
  <si>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</si>
  <si>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</si>
  <si>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</si>
  <si>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</si>
  <si>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</si>
  <si>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</si>
  <si>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</si>
  <si>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</si>
  <si>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</si>
  <si>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</si>
  <si>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</si>
  <si>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</si>
  <si>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</si>
  <si>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</si>
  <si>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</si>
  <si>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</si>
  <si>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</si>
  <si>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</si>
  <si>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</si>
  <si>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</si>
  <si>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</si>
  <si>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</si>
  <si>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</si>
  <si>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</si>
  <si>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</si>
  <si>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</si>
  <si>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</si>
  <si>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</si>
  <si>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</si>
  <si>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</si>
  <si>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</si>
  <si>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</si>
  <si>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</si>
  <si>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</si>
  <si>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</si>
  <si>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</si>
  <si>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</si>
  <si>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</si>
  <si>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</si>
  <si>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</si>
  <si>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</si>
  <si>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</si>
  <si>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</si>
  <si>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</si>
  <si>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</si>
  <si>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</si>
  <si>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</si>
  <si>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</si>
  <si>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</si>
  <si>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</si>
  <si>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</si>
  <si>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</si>
  <si>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</si>
  <si>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</si>
  <si>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</si>
  <si>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</si>
  <si>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</si>
  <si>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</si>
  <si>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</si>
  <si>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</si>
  <si>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</si>
  <si>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</si>
  <si>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</si>
  <si>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</si>
  <si>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</si>
  <si>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</si>
  <si>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</si>
  <si>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</si>
  <si>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</si>
  <si>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</si>
  <si>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</si>
  <si>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</si>
  <si>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</si>
  <si>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</si>
  <si>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</si>
  <si>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</si>
  <si>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</si>
  <si>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</si>
  <si>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</si>
  <si>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</si>
  <si>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</si>
  <si>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</si>
  <si>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</si>
  <si>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</si>
  <si>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</si>
  <si>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</si>
  <si>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</si>
  <si>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</si>
  <si>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</si>
  <si>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</si>
  <si>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</si>
  <si>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</si>
  <si>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</si>
  <si>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</si>
  <si>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</si>
  <si>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</si>
  <si>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</si>
  <si>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</si>
  <si>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</si>
  <si>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</si>
  <si>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</si>
  <si>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</si>
  <si>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</si>
  <si>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</si>
  <si>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</si>
  <si>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</si>
  <si>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</si>
  <si>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</si>
  <si>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</si>
  <si>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</si>
  <si>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</si>
  <si>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</si>
  <si>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</si>
  <si>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</si>
  <si>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</si>
  <si>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</si>
  <si>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</si>
  <si>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</si>
  <si>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</si>
  <si>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</si>
  <si>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</si>
  <si>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</si>
  <si>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</si>
  <si>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</si>
  <si>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</si>
  <si>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</si>
  <si>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</si>
  <si>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</si>
  <si>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</si>
  <si>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</si>
  <si>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</si>
  <si>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</si>
  <si>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</si>
  <si>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</si>
  <si>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</si>
  <si>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</si>
  <si>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</si>
  <si>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</si>
  <si>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</si>
  <si>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</si>
  <si>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</si>
  <si>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</si>
  <si>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</si>
  <si>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</si>
  <si>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</si>
  <si>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</si>
  <si>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</si>
  <si>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</si>
  <si>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</si>
  <si>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</si>
  <si>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</si>
  <si>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</si>
  <si>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</si>
  <si>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</si>
  <si>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</si>
  <si>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</si>
  <si>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</si>
  <si>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</si>
  <si>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</si>
  <si>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</si>
  <si>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</si>
  <si>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</si>
  <si>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</si>
  <si>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</si>
  <si>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</si>
  <si>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</si>
  <si>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</si>
  <si>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</si>
  <si>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</si>
  <si>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</si>
  <si>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</si>
  <si>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</si>
  <si>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</si>
  <si>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</si>
  <si>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</si>
  <si>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</si>
  <si>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</si>
  <si>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</si>
  <si>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</si>
  <si>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</si>
  <si>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</si>
  <si>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</si>
  <si>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</si>
  <si>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</si>
  <si>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</si>
  <si>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</si>
  <si>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</si>
  <si>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</si>
  <si>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</si>
  <si>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</si>
  <si>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</si>
  <si>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</si>
  <si>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</si>
  <si>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</si>
  <si>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</si>
  <si>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</si>
  <si>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</si>
  <si>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</si>
  <si>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</si>
  <si>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</si>
  <si>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</si>
  <si>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</si>
  <si>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</si>
  <si>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</si>
  <si>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</si>
  <si>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</si>
  <si>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</si>
  <si>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</si>
  <si>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</si>
  <si>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</si>
  <si>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</si>
  <si>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</si>
  <si>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</si>
  <si>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</si>
  <si>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</si>
  <si>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</si>
  <si>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</si>
  <si>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</si>
  <si>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</si>
  <si>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</si>
  <si>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</si>
  <si>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</si>
  <si>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</si>
  <si>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</si>
  <si>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</si>
  <si>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</si>
  <si>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</si>
  <si>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</si>
  <si>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</si>
  <si>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</si>
  <si>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</si>
  <si>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</si>
  <si>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</si>
  <si>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</si>
  <si>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</si>
  <si>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</si>
  <si>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</si>
  <si>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</si>
  <si>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</si>
  <si>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</si>
  <si>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</si>
  <si>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</si>
  <si>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</si>
  <si>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</si>
  <si>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</si>
  <si>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</si>
  <si>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</si>
  <si>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</si>
  <si>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</si>
  <si>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</si>
  <si>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</si>
  <si>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</si>
  <si>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</si>
  <si>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</si>
  <si>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</si>
  <si>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</si>
  <si>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</si>
  <si>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</si>
  <si>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</si>
  <si>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</si>
  <si>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</si>
  <si>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</si>
  <si>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</si>
  <si>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</si>
  <si>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</si>
  <si>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</si>
  <si>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</si>
  <si>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</si>
  <si>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</si>
  <si>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</si>
  <si>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</si>
  <si>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</si>
  <si>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</si>
  <si>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</si>
  <si>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</si>
  <si>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</si>
  <si>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</si>
  <si>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</si>
  <si>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</si>
  <si>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</si>
  <si>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</si>
  <si>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</si>
  <si>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</si>
  <si>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</si>
  <si>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</si>
  <si>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</si>
  <si>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</si>
  <si>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</si>
  <si>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</si>
  <si>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</si>
  <si>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</si>
  <si>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</si>
  <si>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</si>
  <si>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</si>
  <si>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</si>
  <si>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</si>
  <si>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</si>
  <si>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</si>
  <si>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</si>
  <si>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</si>
  <si>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</si>
  <si>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</si>
  <si>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</si>
  <si>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</si>
  <si>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</si>
  <si>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</si>
  <si>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</si>
  <si>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</si>
  <si>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</si>
  <si>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</si>
  <si>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</si>
  <si>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</si>
  <si>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</si>
  <si>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</si>
  <si>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</si>
  <si>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</si>
  <si>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</si>
  <si>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</si>
  <si>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</si>
  <si>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</si>
  <si>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</si>
  <si>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</si>
  <si>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</si>
  <si>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</si>
  <si>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</si>
  <si>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</si>
  <si>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</si>
  <si>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</si>
  <si>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</si>
  <si>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</si>
  <si>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</si>
  <si>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</si>
  <si>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</si>
  <si>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</si>
  <si>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</si>
  <si>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</si>
  <si>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</si>
  <si>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</si>
  <si>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</si>
  <si>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</si>
  <si>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</si>
  <si>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</si>
  <si>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</si>
  <si>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</si>
  <si>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</si>
  <si>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</si>
  <si>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</si>
  <si>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</si>
  <si>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</si>
  <si>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</si>
  <si>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</si>
  <si>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</si>
  <si>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</si>
  <si>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</si>
  <si>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</si>
  <si>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</si>
  <si>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</si>
  <si>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</si>
  <si>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</si>
  <si>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</si>
  <si>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</si>
  <si>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</si>
  <si>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</si>
  <si>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</si>
  <si>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</si>
  <si>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</si>
  <si>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</si>
  <si>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</si>
  <si>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</si>
  <si>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</si>
  <si>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</si>
  <si>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</si>
  <si>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</si>
  <si>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</si>
  <si>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</si>
  <si>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</si>
  <si>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</si>
  <si>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</si>
  <si>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</si>
  <si>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</si>
  <si>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</si>
  <si>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</si>
  <si>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</si>
  <si>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</si>
  <si>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</si>
  <si>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</si>
  <si>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</si>
  <si>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</si>
  <si>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</si>
  <si>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</si>
  <si>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</si>
  <si>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</si>
  <si>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</si>
  <si>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</si>
  <si>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</si>
  <si>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</si>
  <si>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</si>
  <si>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</si>
  <si>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</si>
  <si>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</si>
  <si>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</si>
  <si>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</si>
  <si>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</si>
  <si>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</si>
  <si>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</si>
  <si>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</si>
  <si>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</si>
  <si>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</si>
  <si>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</si>
  <si>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</si>
  <si>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</si>
  <si>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</si>
  <si>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</si>
  <si>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</si>
  <si>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</si>
  <si>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</si>
  <si>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</si>
  <si>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</si>
  <si>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</si>
  <si>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</si>
  <si>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</si>
  <si>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</si>
  <si>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</si>
  <si>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</si>
  <si>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</si>
  <si>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</si>
  <si>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</si>
  <si>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</si>
  <si>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</si>
  <si>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</si>
  <si>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</si>
  <si>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</si>
  <si>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</si>
  <si>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</si>
  <si>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</si>
  <si>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</si>
  <si>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</si>
  <si>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</si>
  <si>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</si>
  <si>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</si>
  <si>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</si>
  <si>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</si>
  <si>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</si>
  <si>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</si>
  <si>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</si>
  <si>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</si>
  <si>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</si>
  <si>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</si>
  <si>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</si>
  <si>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</si>
  <si>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</si>
  <si>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</si>
  <si>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</si>
  <si>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</si>
  <si>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</si>
  <si>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</si>
  <si>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</si>
  <si>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</si>
  <si>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</si>
  <si>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</si>
  <si>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</si>
  <si>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</si>
  <si>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</si>
  <si>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</si>
  <si>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</si>
  <si>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</si>
  <si>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</si>
  <si>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</si>
  <si>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</si>
  <si>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</si>
  <si>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</si>
  <si>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</si>
  <si>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</si>
  <si>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</si>
  <si>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</si>
  <si>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</si>
  <si>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</si>
  <si>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</si>
  <si>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</si>
  <si>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</si>
  <si>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</si>
  <si>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</si>
  <si>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</si>
  <si>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</si>
  <si>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</si>
  <si>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</si>
  <si>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</si>
  <si>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</si>
  <si>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</si>
  <si>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</si>
  <si>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</si>
  <si>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</si>
  <si>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</si>
  <si>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</si>
  <si>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</si>
  <si>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</si>
  <si>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</si>
  <si>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</si>
  <si>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</si>
  <si>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</si>
  <si>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</si>
  <si>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</si>
  <si>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</si>
  <si>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</si>
  <si>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</si>
  <si>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</si>
  <si>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</si>
  <si>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</si>
  <si>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</si>
  <si>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</si>
  <si>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</si>
  <si>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</si>
  <si>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</si>
  <si>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</si>
  <si>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</si>
  <si>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</si>
  <si>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</si>
  <si>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</si>
  <si>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</si>
  <si>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</si>
  <si>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</si>
  <si>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</si>
  <si>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</si>
  <si>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</si>
  <si>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</si>
  <si>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</si>
  <si>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</si>
  <si>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</si>
  <si>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</si>
  <si>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</si>
  <si>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</si>
  <si>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</si>
  <si>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</si>
  <si>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</si>
  <si>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</si>
  <si>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</si>
  <si>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</si>
  <si>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</si>
  <si>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</si>
  <si>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</si>
  <si>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</si>
  <si>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</si>
  <si>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</si>
  <si>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</si>
  <si>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</si>
  <si>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</si>
  <si>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</si>
  <si>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</si>
  <si>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</si>
  <si>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</si>
  <si>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</si>
  <si>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</si>
  <si>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</si>
  <si>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</si>
  <si>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</si>
  <si>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</si>
  <si>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</si>
  <si>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</si>
  <si>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</si>
  <si>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</si>
  <si>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</si>
  <si>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</si>
  <si>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</si>
  <si>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</si>
  <si>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</si>
  <si>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</si>
  <si>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</si>
  <si>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</si>
  <si>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</si>
  <si>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</si>
  <si>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</si>
  <si>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</si>
  <si>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</si>
  <si>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</si>
  <si>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</si>
  <si>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</si>
  <si>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</si>
  <si>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</si>
  <si>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</si>
  <si>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</si>
  <si>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</si>
  <si>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</si>
  <si>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</si>
  <si>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</si>
  <si>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</si>
  <si>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</si>
  <si>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</si>
  <si>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</si>
  <si>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</si>
  <si>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</si>
  <si>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</si>
  <si>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</si>
  <si>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</si>
  <si>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</si>
  <si>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</si>
  <si>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</si>
  <si>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</si>
  <si>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</si>
  <si>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</si>
  <si>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</si>
  <si>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</si>
  <si>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</si>
  <si>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</si>
  <si>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</si>
  <si>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</si>
  <si>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</si>
  <si>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</si>
  <si>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</si>
  <si>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</si>
  <si>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</si>
  <si>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</si>
  <si>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</si>
  <si>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</si>
  <si>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</si>
  <si>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</si>
  <si>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</si>
  <si>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</si>
  <si>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</si>
  <si>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</si>
  <si>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</si>
  <si>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</si>
  <si>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</si>
  <si>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</si>
  <si>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</si>
  <si>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</si>
  <si>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</si>
  <si>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</si>
  <si>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</si>
  <si>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</si>
  <si>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</si>
  <si>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</si>
  <si>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</si>
  <si>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</si>
  <si>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</si>
  <si>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</si>
  <si>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</si>
  <si>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</si>
  <si>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</si>
  <si>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</si>
  <si>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</si>
  <si>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</si>
  <si>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</si>
  <si>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</si>
  <si>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</si>
  <si>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</si>
  <si>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</si>
  <si>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</si>
  <si>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</si>
  <si>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</si>
  <si>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</si>
  <si>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</si>
  <si>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</si>
  <si>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</si>
  <si>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</si>
  <si>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</si>
  <si>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</si>
  <si>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</si>
  <si>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</si>
  <si>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</si>
  <si>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</si>
  <si>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</si>
  <si>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</si>
  <si>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</si>
  <si>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</si>
  <si>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</si>
  <si>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</si>
  <si>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</si>
  <si>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</si>
  <si>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</si>
  <si>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</si>
  <si>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</si>
  <si>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</si>
  <si>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</si>
  <si>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</si>
  <si>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</si>
  <si>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</si>
  <si>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</si>
  <si>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</si>
  <si>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</si>
  <si>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</si>
  <si>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</si>
  <si>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</si>
  <si>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</si>
  <si>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</si>
  <si>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</si>
  <si>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</si>
  <si>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</si>
  <si>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</si>
  <si>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</si>
  <si>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</si>
  <si>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</si>
  <si>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</si>
  <si>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</si>
  <si>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</si>
  <si>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</si>
  <si>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</si>
  <si>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</si>
  <si>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</si>
  <si>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</si>
  <si>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</si>
  <si>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</si>
  <si>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</si>
  <si>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</si>
  <si>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</si>
  <si>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</si>
  <si>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</si>
  <si>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</si>
  <si>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</si>
  <si>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</si>
  <si>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</si>
  <si>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</si>
  <si>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</si>
  <si>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</si>
  <si>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</si>
  <si>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</si>
  <si>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</si>
  <si>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</si>
  <si>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</si>
  <si>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</si>
  <si>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</si>
  <si>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</si>
  <si>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</si>
  <si>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</si>
  <si>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</si>
  <si>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</si>
  <si>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</si>
  <si>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</si>
  <si>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</si>
  <si>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</si>
  <si>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</si>
  <si>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</si>
  <si>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</si>
  <si>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</si>
  <si>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</si>
  <si>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</si>
  <si>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</si>
  <si>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</si>
  <si>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</si>
  <si>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</si>
  <si>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</si>
  <si>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</si>
  <si>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</si>
  <si>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</si>
  <si>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</si>
  <si>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</si>
  <si>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</si>
  <si>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</si>
  <si>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</si>
  <si>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</si>
  <si>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</si>
  <si>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</si>
  <si>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</si>
  <si>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</si>
  <si>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</si>
  <si>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</si>
  <si>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</si>
  <si>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</si>
  <si>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</si>
  <si>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</si>
  <si>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</si>
  <si>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</si>
  <si>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</si>
  <si>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</si>
  <si>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</si>
  <si>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</si>
  <si>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</si>
  <si>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</si>
  <si>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</si>
  <si>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</si>
  <si>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</si>
  <si>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</si>
  <si>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</si>
  <si>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</si>
  <si>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</si>
  <si>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</si>
  <si>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</si>
  <si>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</si>
  <si>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</si>
  <si>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</si>
  <si>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</si>
  <si>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</si>
  <si>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</si>
  <si>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</si>
  <si>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</si>
  <si>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</si>
  <si>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</si>
  <si>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</si>
  <si>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</si>
  <si>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</si>
  <si>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</si>
  <si>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</si>
  <si>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</si>
  <si>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</si>
  <si>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</si>
  <si>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</si>
  <si>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</si>
  <si>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</si>
  <si>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</si>
  <si>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</si>
  <si>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</si>
  <si>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</si>
  <si>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</si>
  <si>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</si>
  <si>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</si>
  <si>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</si>
  <si>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</si>
  <si>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</si>
  <si>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</si>
  <si>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</si>
  <si>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</si>
  <si>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</si>
  <si>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</si>
  <si>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</si>
  <si>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</si>
  <si>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</si>
  <si>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</si>
  <si>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</si>
  <si>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</si>
  <si>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</si>
  <si>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</si>
  <si>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</si>
  <si>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</si>
  <si>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</si>
  <si>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</si>
  <si>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</si>
  <si>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</si>
  <si>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</si>
  <si>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</si>
  <si>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</si>
  <si>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</si>
  <si>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</si>
  <si>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</si>
  <si>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</si>
  <si>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</si>
  <si>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</si>
  <si>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</si>
  <si>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</si>
  <si>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</si>
  <si>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</si>
  <si>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</si>
  <si>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</si>
  <si>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</si>
  <si>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</si>
  <si>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</si>
  <si>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</si>
  <si>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</si>
  <si>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</si>
  <si>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</si>
  <si>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</si>
  <si>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</si>
  <si>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</si>
  <si>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</si>
  <si>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</si>
  <si>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</si>
  <si>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</si>
  <si>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</si>
  <si>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</si>
  <si>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</si>
  <si>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</si>
  <si>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</si>
  <si>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</si>
  <si>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</si>
  <si>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</si>
  <si>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</si>
  <si>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</si>
  <si>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</si>
  <si>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</si>
  <si>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</si>
  <si>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</si>
  <si>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</si>
  <si>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</si>
  <si>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</si>
  <si>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</si>
  <si>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</si>
  <si>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</si>
  <si>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</si>
  <si>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</si>
  <si>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</si>
  <si>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</si>
  <si>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</si>
  <si>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</si>
  <si>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</si>
  <si>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</si>
  <si>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</si>
  <si>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</si>
  <si>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</si>
  <si>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</si>
  <si>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</si>
  <si>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</si>
  <si>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</si>
  <si>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</si>
  <si>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</si>
  <si>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</si>
  <si>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</si>
  <si>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</si>
  <si>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</si>
  <si>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</si>
  <si>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</si>
  <si>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</si>
  <si>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</si>
  <si>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</si>
  <si>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</si>
  <si>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</si>
  <si>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</si>
  <si>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</si>
  <si>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</si>
  <si>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</si>
  <si>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</si>
  <si>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</si>
  <si>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</si>
  <si>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</si>
  <si>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</si>
  <si>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</si>
  <si>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</si>
  <si>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</si>
  <si>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</si>
  <si>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</si>
  <si>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</si>
  <si>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</si>
  <si>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</si>
  <si>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</si>
  <si>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</si>
  <si>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</si>
  <si>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</si>
  <si>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</si>
  <si>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</si>
  <si>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</si>
  <si>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</si>
  <si>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</si>
  <si>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</si>
  <si>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</si>
  <si>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</si>
  <si>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</si>
  <si>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</si>
  <si>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</si>
  <si>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</si>
  <si>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</si>
  <si>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</si>
  <si>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</si>
  <si>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</si>
  <si>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</si>
  <si>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</si>
  <si>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</si>
  <si>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</si>
  <si>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</si>
  <si>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</si>
  <si>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</si>
  <si>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</si>
  <si>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</si>
  <si>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</si>
  <si>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</si>
  <si>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</si>
  <si>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</si>
  <si>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</si>
  <si>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</si>
  <si>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</si>
  <si>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</si>
  <si>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</si>
  <si>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</si>
  <si>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</si>
  <si>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</si>
  <si>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</si>
  <si>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</si>
  <si>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</si>
  <si>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</si>
  <si>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</si>
  <si>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</si>
  <si>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</si>
  <si>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</si>
  <si>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</si>
  <si>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</si>
  <si>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</si>
  <si>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</si>
  <si>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</si>
  <si>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</si>
  <si>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</si>
  <si>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</si>
  <si>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</si>
  <si>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</si>
  <si>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</si>
  <si>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</si>
  <si>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</si>
  <si>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</si>
  <si>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</si>
  <si>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</si>
  <si>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</si>
  <si>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</si>
  <si>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</si>
  <si>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</si>
  <si>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</si>
  <si>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</si>
  <si>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</si>
  <si>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</si>
  <si>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</si>
  <si>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</si>
  <si>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</si>
  <si>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</si>
  <si>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</si>
  <si>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</si>
  <si>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</si>
  <si>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</si>
  <si>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</si>
  <si>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</si>
  <si>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</si>
  <si>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</si>
  <si>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</si>
  <si>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</si>
  <si>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</si>
  <si>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</si>
  <si>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</si>
  <si>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</si>
  <si>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</si>
  <si>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</si>
  <si>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</si>
  <si>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</si>
  <si>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</si>
  <si>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</si>
  <si>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</si>
  <si>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</si>
  <si>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</si>
  <si>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</si>
  <si>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</si>
  <si>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</si>
  <si>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</si>
  <si>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</si>
  <si>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</si>
  <si>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</si>
  <si>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</si>
  <si>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</si>
  <si>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</si>
  <si>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</si>
  <si>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</si>
  <si>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</si>
  <si>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</si>
  <si>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</si>
  <si>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</si>
  <si>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</si>
  <si>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</si>
  <si>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</si>
  <si>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</si>
  <si>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</si>
  <si>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</si>
  <si>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</si>
  <si>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</si>
  <si>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</si>
  <si>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</si>
  <si>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</si>
  <si>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</si>
  <si>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</si>
  <si>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</si>
  <si>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</si>
  <si>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</si>
  <si>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</si>
  <si>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</si>
  <si>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</si>
  <si>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</si>
  <si>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</si>
  <si>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</si>
  <si>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</si>
  <si>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</si>
  <si>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</si>
  <si>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</si>
  <si>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</si>
  <si>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</si>
  <si>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</si>
  <si>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</si>
  <si>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</si>
  <si>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</si>
  <si>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</si>
  <si>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</si>
  <si>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</si>
  <si>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</si>
  <si>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</si>
  <si>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</si>
  <si>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</si>
  <si>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</si>
  <si>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</si>
  <si>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</si>
  <si>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</si>
  <si>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</si>
  <si>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</si>
  <si>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</si>
  <si>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</si>
  <si>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</si>
  <si>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</si>
  <si>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</si>
  <si>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</si>
  <si>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</si>
  <si>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</si>
  <si>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</si>
  <si>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</si>
  <si>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</si>
  <si>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</si>
  <si>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</si>
  <si>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</si>
  <si>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</si>
  <si>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</si>
  <si>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</si>
  <si>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</si>
  <si>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</si>
  <si>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</si>
  <si>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</si>
  <si>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</si>
  <si>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</si>
  <si>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</si>
  <si>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</si>
  <si>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</si>
  <si>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</si>
  <si>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</si>
  <si>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</si>
  <si>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</si>
  <si>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</si>
  <si>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</si>
  <si>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</si>
  <si>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</si>
  <si>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</si>
  <si>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</si>
  <si>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</si>
  <si>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</si>
  <si>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</si>
  <si>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</si>
  <si>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</si>
  <si>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</si>
  <si>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</si>
  <si>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</si>
  <si>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</si>
  <si>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</si>
  <si>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</si>
  <si>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</si>
  <si>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</si>
  <si>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</si>
  <si>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</si>
  <si>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</si>
  <si>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</si>
  <si>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</si>
  <si>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</si>
  <si>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</si>
  <si>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</si>
  <si>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</si>
  <si>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</si>
  <si>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</si>
  <si>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</si>
  <si>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</si>
  <si>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</si>
  <si>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</si>
  <si>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</si>
  <si>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</si>
  <si>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</si>
  <si>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</si>
  <si>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</si>
  <si>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</si>
  <si>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</si>
  <si>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</si>
  <si>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</si>
  <si>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</si>
  <si>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</si>
  <si>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</si>
  <si>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</si>
  <si>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</si>
  <si>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</si>
  <si>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</si>
  <si>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</si>
  <si>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</si>
  <si>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</si>
  <si>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</si>
  <si>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</si>
  <si>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</si>
  <si>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</si>
  <si>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</si>
  <si>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</si>
  <si>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</si>
  <si>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</si>
  <si>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</si>
  <si>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</si>
  <si>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</si>
  <si>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</si>
  <si>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</si>
  <si>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</si>
  <si>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</si>
  <si>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</si>
  <si>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</si>
  <si>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</si>
  <si>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</si>
  <si>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</si>
  <si>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</si>
  <si>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</si>
  <si>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</si>
  <si>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</si>
  <si>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</si>
  <si>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</si>
  <si>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</si>
  <si>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</si>
  <si>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</si>
  <si>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</si>
  <si>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</si>
  <si>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</si>
  <si>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</si>
  <si>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</si>
  <si>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</si>
  <si>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</si>
  <si>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</si>
  <si>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</si>
  <si>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</si>
  <si>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</si>
  <si>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</si>
  <si>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</si>
  <si>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</si>
  <si>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</si>
  <si>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</si>
  <si>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</si>
  <si>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</si>
  <si>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</si>
  <si>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</si>
  <si>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</si>
  <si>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</si>
  <si>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</si>
  <si>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</si>
  <si>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</si>
  <si>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</si>
  <si>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</si>
  <si>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</si>
  <si>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</si>
  <si>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</si>
  <si>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</si>
  <si>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</si>
  <si>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</si>
  <si>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</si>
  <si>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</si>
  <si>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</si>
  <si>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</si>
  <si>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</si>
  <si>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</si>
  <si>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</si>
  <si>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</si>
  <si>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</si>
  <si>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</si>
  <si>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</si>
  <si>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</si>
  <si>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</si>
  <si>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</si>
  <si>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</si>
  <si>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</si>
  <si>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</si>
  <si>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</si>
  <si>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</si>
  <si>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</si>
  <si>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</si>
  <si>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</si>
  <si>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</si>
  <si>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</si>
  <si>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</si>
  <si>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</si>
  <si>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</si>
  <si>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</si>
  <si>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</si>
  <si>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</si>
  <si>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</si>
  <si>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</si>
  <si>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</si>
  <si>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</si>
  <si>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</si>
  <si>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</si>
  <si>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</si>
  <si>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</si>
  <si>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</si>
  <si>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</si>
  <si>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</si>
  <si>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</si>
  <si>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</si>
  <si>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</si>
  <si>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</si>
  <si>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</si>
  <si>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</si>
  <si>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</si>
  <si>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</si>
  <si>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</si>
  <si>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</si>
  <si>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</si>
  <si>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</si>
  <si>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</si>
  <si>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</si>
  <si>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</si>
  <si>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</si>
  <si>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</si>
  <si>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</si>
  <si>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</si>
  <si>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</si>
  <si>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</si>
  <si>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</si>
  <si>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</si>
  <si>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</si>
  <si>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</si>
  <si>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</si>
  <si>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</si>
  <si>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</si>
  <si>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</si>
  <si>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</si>
  <si>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</si>
  <si>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</si>
  <si>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</si>
  <si>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</si>
  <si>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</si>
  <si>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</si>
  <si>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</si>
  <si>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</si>
  <si>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</si>
  <si>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</si>
  <si>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</si>
  <si>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</si>
  <si>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</si>
  <si>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</si>
  <si>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</si>
  <si>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</si>
  <si>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</si>
  <si>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</si>
  <si>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</si>
  <si>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</si>
  <si>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</si>
  <si>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</si>
  <si>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</si>
  <si>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</si>
  <si>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</si>
  <si>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</si>
  <si>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</si>
  <si>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</si>
  <si>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</si>
  <si>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</si>
  <si>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</si>
  <si>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</si>
  <si>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</si>
  <si>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</si>
  <si>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</si>
  <si>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</si>
  <si>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</si>
  <si>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</si>
  <si>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</si>
  <si>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</si>
  <si>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</si>
  <si>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</si>
  <si>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</si>
  <si>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</si>
  <si>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</si>
  <si>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</si>
  <si>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</si>
  <si>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</si>
  <si>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</si>
  <si>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</si>
  <si>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</si>
  <si>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</si>
  <si>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</si>
  <si>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</si>
  <si>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</si>
  <si>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</si>
  <si>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</si>
  <si>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</si>
  <si>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</si>
  <si>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</si>
  <si>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</si>
  <si>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</si>
  <si>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</si>
  <si>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</si>
  <si>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</si>
  <si>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</si>
  <si>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</si>
  <si>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</si>
  <si>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</si>
  <si>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</si>
  <si>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</si>
  <si>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</si>
  <si>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</si>
  <si>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</si>
  <si>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</si>
  <si>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</si>
  <si>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</si>
  <si>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</si>
  <si>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</si>
  <si>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</si>
  <si>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</si>
  <si>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</si>
  <si>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</si>
  <si>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</si>
  <si>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</si>
  <si>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</si>
  <si>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</si>
  <si>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</si>
  <si>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</si>
  <si>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</si>
  <si>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</si>
  <si>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</si>
  <si>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</si>
  <si>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</si>
  <si>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</si>
  <si>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</si>
  <si>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</si>
  <si>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</si>
  <si>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</si>
  <si>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</si>
  <si>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</si>
  <si>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</si>
  <si>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</si>
  <si>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</si>
  <si>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</si>
  <si>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</si>
  <si>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</si>
  <si>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</si>
  <si>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</si>
  <si>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</si>
  <si>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</si>
  <si>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</si>
  <si>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</si>
  <si>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</si>
  <si>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</si>
  <si>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</si>
  <si>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</si>
  <si>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</si>
  <si>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</si>
  <si>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</si>
  <si>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</si>
  <si>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</si>
  <si>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</si>
  <si>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</si>
  <si>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</si>
  <si>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</si>
  <si>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</si>
  <si>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</si>
  <si>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</si>
  <si>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</si>
  <si>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</si>
  <si>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</si>
  <si>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</si>
  <si>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</si>
  <si>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</si>
  <si>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</si>
  <si>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</si>
  <si>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</si>
  <si>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</si>
  <si>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</si>
  <si>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</si>
  <si>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</si>
  <si>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</si>
  <si>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</si>
  <si>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</si>
  <si>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</si>
  <si>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</si>
  <si>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</si>
  <si>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</si>
  <si>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</si>
  <si>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</si>
  <si>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</si>
  <si>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</si>
  <si>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</si>
  <si>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</si>
  <si>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</si>
  <si>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</si>
  <si>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</si>
  <si>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</si>
  <si>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</si>
  <si>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</si>
  <si>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</si>
  <si>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</si>
  <si>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</si>
  <si>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</si>
  <si>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</si>
  <si>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</si>
  <si>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</si>
  <si>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</si>
  <si>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</si>
  <si>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</si>
  <si>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</si>
  <si>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</si>
  <si>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</si>
  <si>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</si>
  <si>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</si>
  <si>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</si>
  <si>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</si>
  <si>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</si>
  <si>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</si>
  <si>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</si>
  <si>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</si>
  <si>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</si>
  <si>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</si>
  <si>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</si>
  <si>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</si>
  <si>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</si>
  <si>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</si>
  <si>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</si>
  <si>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</si>
  <si>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</si>
  <si>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</si>
  <si>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</si>
  <si>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</si>
  <si>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</si>
  <si>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</si>
  <si>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</si>
  <si>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</si>
  <si>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</si>
  <si>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</si>
  <si>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</si>
  <si>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</si>
  <si>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</si>
  <si>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</si>
  <si>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</si>
  <si>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</si>
  <si>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</si>
  <si>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</si>
  <si>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</si>
  <si>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</si>
  <si>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</si>
  <si>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</si>
  <si>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</si>
  <si>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</si>
  <si>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</si>
  <si>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</si>
  <si>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</si>
  <si>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</si>
  <si>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</si>
  <si>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</si>
  <si>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</si>
  <si>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</si>
  <si>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</si>
  <si>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</si>
  <si>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</si>
  <si>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</si>
  <si>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</si>
  <si>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</si>
  <si>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</si>
  <si>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</si>
  <si>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</si>
  <si>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</si>
  <si>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</si>
  <si>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</si>
  <si>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</si>
  <si>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</si>
  <si>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</si>
  <si>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</si>
  <si>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</si>
  <si>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</si>
  <si>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</si>
  <si>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</si>
  <si>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</si>
  <si>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</si>
  <si>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</si>
  <si>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</si>
  <si>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</si>
  <si>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</si>
  <si>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</si>
  <si>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</si>
  <si>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</si>
  <si>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</si>
  <si>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</si>
  <si>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</si>
  <si>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</si>
  <si>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</si>
  <si>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</si>
  <si>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</si>
  <si>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</si>
  <si>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</si>
  <si>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</si>
  <si>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</si>
  <si>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</si>
  <si>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</si>
  <si>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</si>
  <si>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</si>
  <si>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</si>
  <si>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</si>
  <si>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</si>
  <si>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</si>
  <si>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</si>
  <si>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</si>
  <si>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</si>
  <si>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</si>
  <si>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</si>
  <si>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</si>
  <si>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</si>
  <si>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</si>
  <si>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</si>
  <si>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</si>
  <si>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</si>
  <si>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</si>
  <si>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</si>
  <si>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</si>
  <si>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</si>
  <si>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</si>
  <si>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</si>
  <si>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</si>
  <si>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</si>
  <si>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</si>
  <si>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</si>
  <si>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</si>
  <si>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</si>
  <si>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</si>
  <si>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</si>
  <si>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</si>
  <si>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</si>
  <si>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</si>
  <si>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</si>
  <si>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</si>
  <si>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</si>
  <si>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</si>
  <si>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</si>
  <si>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</si>
  <si>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</si>
  <si>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</si>
  <si>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</si>
  <si>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</si>
  <si>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</si>
  <si>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</si>
  <si>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</si>
  <si>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</si>
  <si>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</si>
  <si>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</si>
  <si>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</si>
  <si>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</si>
  <si>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</si>
  <si>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</si>
  <si>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</si>
  <si>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</si>
  <si>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</si>
  <si>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</si>
  <si>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</si>
  <si>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</si>
  <si>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</si>
  <si>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</si>
  <si>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</si>
  <si>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</si>
  <si>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</si>
  <si>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</si>
  <si>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</si>
  <si>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</si>
  <si>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</si>
  <si>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</si>
  <si>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</si>
  <si>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</si>
  <si>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</si>
  <si>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</si>
  <si>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</si>
  <si>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</si>
  <si>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</si>
  <si>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</si>
  <si>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</si>
  <si>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</si>
  <si>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</si>
  <si>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</si>
  <si>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</si>
  <si>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</si>
  <si>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</si>
  <si>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</si>
  <si>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</si>
  <si>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</si>
  <si>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</si>
  <si>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</si>
  <si>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</si>
  <si>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</si>
  <si>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</si>
  <si>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</si>
  <si>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</si>
  <si>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</si>
  <si>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</si>
  <si>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</si>
  <si>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</si>
  <si>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</si>
  <si>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</si>
  <si>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</si>
  <si>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</si>
  <si>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</si>
  <si>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</si>
  <si>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</si>
  <si>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</si>
  <si>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</si>
  <si>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</si>
  <si>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</si>
  <si>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</si>
  <si>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</si>
  <si>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</si>
  <si>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</si>
  <si>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</si>
  <si>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</si>
  <si>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</si>
  <si>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</si>
  <si>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</si>
  <si>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</si>
  <si>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</si>
  <si>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</si>
  <si>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</si>
  <si>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</si>
  <si>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</si>
  <si>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</si>
  <si>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</si>
  <si>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</si>
  <si>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</si>
  <si>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</si>
  <si>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</si>
  <si>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</si>
  <si>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</si>
  <si>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</si>
  <si>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</si>
  <si>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</si>
  <si>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</si>
  <si>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</si>
  <si>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</si>
  <si>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</si>
  <si>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</si>
  <si>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</si>
  <si>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</si>
  <si>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</si>
  <si>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</si>
  <si>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</si>
  <si>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</si>
  <si>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</si>
  <si>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</si>
  <si>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</si>
  <si>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</si>
  <si>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</si>
  <si>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</si>
  <si>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</si>
  <si>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</si>
  <si>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</si>
  <si>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</si>
  <si>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</si>
  <si>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</si>
  <si>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</si>
  <si>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</si>
  <si>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</si>
  <si>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</si>
  <si>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</si>
  <si>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</si>
  <si>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</si>
  <si>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</si>
  <si>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</si>
  <si>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</si>
  <si>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</si>
  <si>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</si>
  <si>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</si>
  <si>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</si>
  <si>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</si>
  <si>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</si>
  <si>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</si>
  <si>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</si>
  <si>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</si>
  <si>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</si>
  <si>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</si>
  <si>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</si>
  <si>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</si>
  <si>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</si>
  <si>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</si>
  <si>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</si>
  <si>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</si>
  <si>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</si>
  <si>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</si>
  <si>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</si>
  <si>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</si>
  <si>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</si>
  <si>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</si>
  <si>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</si>
  <si>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</si>
  <si>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</si>
  <si>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</si>
  <si>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</si>
  <si>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</si>
  <si>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</si>
  <si>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</si>
  <si>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</si>
  <si>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</si>
  <si>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</si>
  <si>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</si>
  <si>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</si>
  <si>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</si>
  <si>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</si>
  <si>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</si>
  <si>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</si>
  <si>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</si>
  <si>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</si>
  <si>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</si>
  <si>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</si>
  <si>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</si>
  <si>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</si>
  <si>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</si>
  <si>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</si>
  <si>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</si>
  <si>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</si>
  <si>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</si>
  <si>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</si>
  <si>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</si>
  <si>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</si>
  <si>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</si>
  <si>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</si>
  <si>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</si>
  <si>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</si>
  <si>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</si>
  <si>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</si>
  <si>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</si>
  <si>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</si>
  <si>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</si>
  <si>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</si>
  <si>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</si>
  <si>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</si>
  <si>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</si>
  <si>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</si>
  <si>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</si>
  <si>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</si>
  <si>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</si>
  <si>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</si>
  <si>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</si>
  <si>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</si>
  <si>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</si>
  <si>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</si>
  <si>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</si>
  <si>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</si>
  <si>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</si>
  <si>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</si>
  <si>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</si>
  <si>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</si>
  <si>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</si>
  <si>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</si>
  <si>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</si>
  <si>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</si>
  <si>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</si>
  <si>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</si>
  <si>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</si>
  <si>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</si>
  <si>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</si>
  <si>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</si>
  <si>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</si>
  <si>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</si>
  <si>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</si>
  <si>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</si>
  <si>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</si>
  <si>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</si>
  <si>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</si>
  <si>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</si>
  <si>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</si>
  <si>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</si>
  <si>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</si>
  <si>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</si>
  <si>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</si>
  <si>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</si>
  <si>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</si>
  <si>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</si>
  <si>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</si>
  <si>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</si>
  <si>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</si>
  <si>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</si>
  <si>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</si>
  <si>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</si>
  <si>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</si>
  <si>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</si>
  <si>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</si>
  <si>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</si>
  <si>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</si>
  <si>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</si>
  <si>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</si>
  <si>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</si>
  <si>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</si>
  <si>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</si>
  <si>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</si>
  <si>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</si>
  <si>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</si>
  <si>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</si>
  <si>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</si>
  <si>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</si>
  <si>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</si>
  <si>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</si>
  <si>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</si>
  <si>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</si>
  <si>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</si>
  <si>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</si>
  <si>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</si>
  <si>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</si>
  <si>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</si>
  <si>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</si>
  <si>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</si>
  <si>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</si>
  <si>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</si>
  <si>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</si>
  <si>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</si>
  <si>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</si>
  <si>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</si>
  <si>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</si>
  <si>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</si>
  <si>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</si>
  <si>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</si>
  <si>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</si>
  <si>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</si>
  <si>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</si>
  <si>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</si>
  <si>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</si>
  <si>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</si>
  <si>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</si>
  <si>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</si>
  <si>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</si>
  <si>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</si>
  <si>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</si>
  <si>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</si>
  <si>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</si>
  <si>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</si>
  <si>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</si>
  <si>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</si>
  <si>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</si>
  <si>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</si>
  <si>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</si>
  <si>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</si>
  <si>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</si>
  <si>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</si>
  <si>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</si>
  <si>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</si>
  <si>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</si>
  <si>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</si>
  <si>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</si>
  <si>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</si>
  <si>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</si>
  <si>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</si>
  <si>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</si>
  <si>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</si>
  <si>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</si>
  <si>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</si>
  <si>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</si>
  <si>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</si>
  <si>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</si>
  <si>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</si>
  <si>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</si>
  <si>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</si>
  <si>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</si>
  <si>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</si>
  <si>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</si>
  <si>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</si>
  <si>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</si>
  <si>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</si>
  <si>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</si>
  <si>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</si>
  <si>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</si>
  <si>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</si>
  <si>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</si>
  <si>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</si>
  <si>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</si>
  <si>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</si>
  <si>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</si>
  <si>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</si>
  <si>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</si>
  <si>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Standared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</si>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</sst>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1" applyNumberFormat="1" applyFont="1"/>
    <xf numFmtId="165" fontId="0" fillId="0" borderId="0" xfId="0" applyNumberFormat="1"/>
    <xf numFmtId="9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0.17388451443569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E-4D63-964A-6AD81D81A46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E-4D63-964A-6AD81D81A46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2E-4D63-964A-6AD81D81A461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2E-4D63-964A-6AD81D81A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957376"/>
        <c:axId val="571955408"/>
      </c:lineChart>
      <c:catAx>
        <c:axId val="5719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55408"/>
        <c:crosses val="autoZero"/>
        <c:auto val="1"/>
        <c:lblAlgn val="ctr"/>
        <c:lblOffset val="100"/>
        <c:noMultiLvlLbl val="0"/>
      </c:catAx>
      <c:valAx>
        <c:axId val="5719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Challenge.xlsx]Outcome Based on Launch Length!PivotTable1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Length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Length'!$B$5:$B$6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Based on Launch Length'!$A$7:$A$57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 Based on Launch Length'!$B$7:$B$57</c:f>
              <c:numCache>
                <c:formatCode>General</c:formatCode>
                <c:ptCount val="38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4">
                  <c:v>3</c:v>
                </c:pt>
                <c:pt idx="6">
                  <c:v>1</c:v>
                </c:pt>
                <c:pt idx="8">
                  <c:v>2</c:v>
                </c:pt>
                <c:pt idx="10">
                  <c:v>2</c:v>
                </c:pt>
                <c:pt idx="13">
                  <c:v>3</c:v>
                </c:pt>
                <c:pt idx="16">
                  <c:v>3</c:v>
                </c:pt>
                <c:pt idx="17">
                  <c:v>1</c:v>
                </c:pt>
                <c:pt idx="20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8-4EE7-9944-95C755034AFA}"/>
            </c:ext>
          </c:extLst>
        </c:ser>
        <c:ser>
          <c:idx val="1"/>
          <c:order val="1"/>
          <c:tx>
            <c:strRef>
              <c:f>'Outcome Based on Launch Length'!$C$5:$C$6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 Based on Launch Length'!$A$7:$A$57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 Based on Launch Length'!$C$7:$C$57</c:f>
              <c:numCache>
                <c:formatCode>General</c:formatCode>
                <c:ptCount val="38"/>
                <c:pt idx="0">
                  <c:v>2</c:v>
                </c:pt>
                <c:pt idx="1">
                  <c:v>25</c:v>
                </c:pt>
                <c:pt idx="2">
                  <c:v>6</c:v>
                </c:pt>
                <c:pt idx="3">
                  <c:v>1</c:v>
                </c:pt>
                <c:pt idx="4">
                  <c:v>26</c:v>
                </c:pt>
                <c:pt idx="5">
                  <c:v>12</c:v>
                </c:pt>
                <c:pt idx="6">
                  <c:v>2</c:v>
                </c:pt>
                <c:pt idx="7">
                  <c:v>20</c:v>
                </c:pt>
                <c:pt idx="8">
                  <c:v>11</c:v>
                </c:pt>
                <c:pt idx="9">
                  <c:v>3</c:v>
                </c:pt>
                <c:pt idx="10">
                  <c:v>28</c:v>
                </c:pt>
                <c:pt idx="11">
                  <c:v>9</c:v>
                </c:pt>
                <c:pt idx="12">
                  <c:v>7</c:v>
                </c:pt>
                <c:pt idx="13">
                  <c:v>33</c:v>
                </c:pt>
                <c:pt idx="14">
                  <c:v>12</c:v>
                </c:pt>
                <c:pt idx="15">
                  <c:v>3</c:v>
                </c:pt>
                <c:pt idx="16">
                  <c:v>36</c:v>
                </c:pt>
                <c:pt idx="17">
                  <c:v>10</c:v>
                </c:pt>
                <c:pt idx="18">
                  <c:v>2</c:v>
                </c:pt>
                <c:pt idx="19">
                  <c:v>35</c:v>
                </c:pt>
                <c:pt idx="20">
                  <c:v>13</c:v>
                </c:pt>
                <c:pt idx="22">
                  <c:v>6</c:v>
                </c:pt>
                <c:pt idx="23">
                  <c:v>28</c:v>
                </c:pt>
                <c:pt idx="24">
                  <c:v>13</c:v>
                </c:pt>
                <c:pt idx="25">
                  <c:v>4</c:v>
                </c:pt>
                <c:pt idx="26">
                  <c:v>28</c:v>
                </c:pt>
                <c:pt idx="27">
                  <c:v>2</c:v>
                </c:pt>
                <c:pt idx="29">
                  <c:v>8</c:v>
                </c:pt>
                <c:pt idx="30">
                  <c:v>31</c:v>
                </c:pt>
                <c:pt idx="31">
                  <c:v>11</c:v>
                </c:pt>
                <c:pt idx="32">
                  <c:v>7</c:v>
                </c:pt>
                <c:pt idx="33">
                  <c:v>5</c:v>
                </c:pt>
                <c:pt idx="34">
                  <c:v>19</c:v>
                </c:pt>
                <c:pt idx="35">
                  <c:v>29</c:v>
                </c:pt>
                <c:pt idx="36">
                  <c:v>5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8-4EE7-9944-95C755034AFA}"/>
            </c:ext>
          </c:extLst>
        </c:ser>
        <c:ser>
          <c:idx val="2"/>
          <c:order val="2"/>
          <c:tx>
            <c:strRef>
              <c:f>'Outcome Based on Launch Length'!$D$5:$D$6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 Based on Launch Length'!$A$7:$A$57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 Based on Launch Length'!$D$7:$D$57</c:f>
              <c:numCache>
                <c:formatCode>General</c:formatCode>
                <c:ptCount val="38"/>
                <c:pt idx="2">
                  <c:v>2</c:v>
                </c:pt>
                <c:pt idx="4">
                  <c:v>6</c:v>
                </c:pt>
                <c:pt idx="5">
                  <c:v>2</c:v>
                </c:pt>
                <c:pt idx="6">
                  <c:v>2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8-4EE7-9944-95C755034AFA}"/>
            </c:ext>
          </c:extLst>
        </c:ser>
        <c:ser>
          <c:idx val="3"/>
          <c:order val="3"/>
          <c:tx>
            <c:strRef>
              <c:f>'Outcome Based on Launch Length'!$E$5:$E$6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 Based on Launch Length'!$A$7:$A$57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 Based on Launch Length'!$E$7:$E$57</c:f>
              <c:numCache>
                <c:formatCode>General</c:formatCode>
                <c:ptCount val="38"/>
                <c:pt idx="0">
                  <c:v>9</c:v>
                </c:pt>
                <c:pt idx="1">
                  <c:v>39</c:v>
                </c:pt>
                <c:pt idx="2">
                  <c:v>8</c:v>
                </c:pt>
                <c:pt idx="3">
                  <c:v>11</c:v>
                </c:pt>
                <c:pt idx="4">
                  <c:v>47</c:v>
                </c:pt>
                <c:pt idx="5">
                  <c:v>13</c:v>
                </c:pt>
                <c:pt idx="6">
                  <c:v>8</c:v>
                </c:pt>
                <c:pt idx="7">
                  <c:v>41</c:v>
                </c:pt>
                <c:pt idx="8">
                  <c:v>7</c:v>
                </c:pt>
                <c:pt idx="9">
                  <c:v>8</c:v>
                </c:pt>
                <c:pt idx="10">
                  <c:v>54</c:v>
                </c:pt>
                <c:pt idx="11">
                  <c:v>9</c:v>
                </c:pt>
                <c:pt idx="12">
                  <c:v>14</c:v>
                </c:pt>
                <c:pt idx="13">
                  <c:v>86</c:v>
                </c:pt>
                <c:pt idx="14">
                  <c:v>11</c:v>
                </c:pt>
                <c:pt idx="15">
                  <c:v>6</c:v>
                </c:pt>
                <c:pt idx="16">
                  <c:v>82</c:v>
                </c:pt>
                <c:pt idx="17">
                  <c:v>12</c:v>
                </c:pt>
                <c:pt idx="18">
                  <c:v>16</c:v>
                </c:pt>
                <c:pt idx="19">
                  <c:v>65</c:v>
                </c:pt>
                <c:pt idx="20">
                  <c:v>5</c:v>
                </c:pt>
                <c:pt idx="21">
                  <c:v>1</c:v>
                </c:pt>
                <c:pt idx="22">
                  <c:v>17</c:v>
                </c:pt>
                <c:pt idx="23">
                  <c:v>50</c:v>
                </c:pt>
                <c:pt idx="24">
                  <c:v>5</c:v>
                </c:pt>
                <c:pt idx="25">
                  <c:v>7</c:v>
                </c:pt>
                <c:pt idx="26">
                  <c:v>49</c:v>
                </c:pt>
                <c:pt idx="27">
                  <c:v>3</c:v>
                </c:pt>
                <c:pt idx="28">
                  <c:v>1</c:v>
                </c:pt>
                <c:pt idx="29">
                  <c:v>10</c:v>
                </c:pt>
                <c:pt idx="30">
                  <c:v>49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42</c:v>
                </c:pt>
                <c:pt idx="35">
                  <c:v>26</c:v>
                </c:pt>
                <c:pt idx="36">
                  <c:v>6</c:v>
                </c:pt>
                <c:pt idx="3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8-4EE7-9944-95C75503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754984"/>
        <c:axId val="615753672"/>
      </c:lineChart>
      <c:catAx>
        <c:axId val="61575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53672"/>
        <c:crosses val="autoZero"/>
        <c:auto val="1"/>
        <c:lblAlgn val="ctr"/>
        <c:lblOffset val="100"/>
        <c:noMultiLvlLbl val="0"/>
      </c:catAx>
      <c:valAx>
        <c:axId val="61575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5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006125027959987E-2"/>
          <c:y val="5.5438608883789049E-2"/>
          <c:w val="0.93153767053640735"/>
          <c:h val="0.82849707201205447"/>
        </c:manualLayout>
      </c:layout>
      <c:lineChart>
        <c:grouping val="standard"/>
        <c:varyColors val="0"/>
        <c:ser>
          <c:idx val="1"/>
          <c:order val="0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'Outcomed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'Outcomed Bases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D-4B7D-91F5-914807A1124B}"/>
            </c:ext>
          </c:extLst>
        </c:ser>
        <c:ser>
          <c:idx val="2"/>
          <c:order val="1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'Outcomed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'Outcomed Bases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D-4B7D-91F5-914807A1124B}"/>
            </c:ext>
          </c:extLst>
        </c:ser>
        <c:ser>
          <c:idx val="0"/>
          <c:order val="2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'Outcomed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'Outcomed Bases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3D-4B7D-91F5-914807A11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512168"/>
        <c:axId val="414506920"/>
      </c:lineChart>
      <c:catAx>
        <c:axId val="41451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06920"/>
        <c:crosses val="autoZero"/>
        <c:auto val="1"/>
        <c:lblAlgn val="ctr"/>
        <c:lblOffset val="100"/>
        <c:noMultiLvlLbl val="0"/>
      </c:catAx>
      <c:valAx>
        <c:axId val="41450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1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D-43D3-AC9B-5DFC52003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D-43D3-AC9B-5DFC52003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2D-43D3-AC9B-5DFC52003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2D-43D3-AC9B-5DFC52003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462024"/>
        <c:axId val="636464320"/>
      </c:barChart>
      <c:catAx>
        <c:axId val="63646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4320"/>
        <c:crosses val="autoZero"/>
        <c:auto val="1"/>
        <c:lblAlgn val="ctr"/>
        <c:lblOffset val="100"/>
        <c:noMultiLvlLbl val="0"/>
      </c:catAx>
      <c:valAx>
        <c:axId val="6364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Challenge.xlsx]Subcategory Statistics!PivotTable10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8-4045-98DD-E13CBDBB2B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8-4045-98DD-E13CBDBB2B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58-4045-98DD-E13CBDBB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791080"/>
        <c:axId val="742790096"/>
      </c:barChart>
      <c:catAx>
        <c:axId val="74279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90096"/>
        <c:crosses val="autoZero"/>
        <c:auto val="1"/>
        <c:lblAlgn val="ctr"/>
        <c:lblOffset val="100"/>
        <c:noMultiLvlLbl val="0"/>
      </c:catAx>
      <c:valAx>
        <c:axId val="7427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9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6199122-5C42-4FBA-B6C7-57B6A042D7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E7EB4A-5501-488F-8DD3-9D271B37B2C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14286</xdr:colOff>
      <xdr:row>2</xdr:row>
      <xdr:rowOff>26193</xdr:rowOff>
    </xdr:from>
    <xdr:to>
      <xdr:col>19</xdr:col>
      <xdr:colOff>338136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4F54E-6465-43A6-8C5A-0FD5C83BE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454817</xdr:colOff>
      <xdr:row>4</xdr:row>
      <xdr:rowOff>40481</xdr:rowOff>
    </xdr:from>
    <xdr:to>
      <xdr:col>20</xdr:col>
      <xdr:colOff>519113</xdr:colOff>
      <xdr:row>19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067FF-AC68-4E1A-839D-B1458EDA4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337261</xdr:colOff>
      <xdr:row>15</xdr:row>
      <xdr:rowOff>30142</xdr:rowOff>
    </xdr:from>
    <xdr:to>
      <xdr:col>6</xdr:col>
      <xdr:colOff>1235839</xdr:colOff>
      <xdr:row>43</xdr:row>
      <xdr:rowOff>6026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A349-587A-4DE9-969E-F5639DBDE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2</xdr:row>
      <xdr:rowOff>152400</xdr:rowOff>
    </xdr:from>
    <xdr:to>
      <xdr:col>9</xdr:col>
      <xdr:colOff>200025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6DAE6D-4A07-4402-AF5B-52529A702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7325" y="514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326230</xdr:colOff>
      <xdr:row>0</xdr:row>
      <xdr:rowOff>169067</xdr:rowOff>
    </xdr:from>
    <xdr:to>
      <xdr:col>13</xdr:col>
      <xdr:colOff>647699</xdr:colOff>
      <xdr:row>19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7389E-12ED-45AE-83B1-5E4B1C854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176210</xdr:colOff>
      <xdr:row>8</xdr:row>
      <xdr:rowOff>33338</xdr:rowOff>
    </xdr:from>
    <xdr:to>
      <xdr:col>17</xdr:col>
      <xdr:colOff>128587</xdr:colOff>
      <xdr:row>27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E0B4F-E86A-491B-A592-B009AFC06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.S.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Edinburgh Research"/>
      <sheetName val="Category Statistics"/>
      <sheetName val="Subcategory Statistics"/>
      <sheetName val="Outcomes Based on Launch Date"/>
      <sheetName val="Succrssful U.S. Kickstarter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3400</v>
          </cell>
          <cell r="E159">
            <v>4050</v>
          </cell>
        </row>
        <row r="160">
          <cell r="D160">
            <v>3000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3000</v>
          </cell>
          <cell r="E212">
            <v>3105</v>
          </cell>
        </row>
        <row r="213">
          <cell r="D213">
            <v>2500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2500</v>
          </cell>
          <cell r="E248">
            <v>2560</v>
          </cell>
        </row>
        <row r="249">
          <cell r="D249">
            <v>2000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2100</v>
          </cell>
          <cell r="E275">
            <v>2140</v>
          </cell>
        </row>
        <row r="276">
          <cell r="D276">
            <v>1500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2000</v>
          </cell>
          <cell r="E294">
            <v>2015</v>
          </cell>
        </row>
        <row r="295">
          <cell r="D295">
            <v>1600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1200</v>
          </cell>
          <cell r="E344">
            <v>1200</v>
          </cell>
        </row>
        <row r="345">
          <cell r="D345">
            <v>1000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Edinburgh Research"/>
      <sheetName val="Category Statistics"/>
      <sheetName val="Subcategory Statistics"/>
      <sheetName val="Outcomes Based on Launch Date"/>
      <sheetName val="Succrssful U.S. Kickstarters"/>
    </sheetNames>
    <sheetDataSet>
      <sheetData sheetId="0"/>
      <sheetData sheetId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60000</v>
          </cell>
          <cell r="E118">
            <v>135</v>
          </cell>
        </row>
        <row r="119">
          <cell r="D119">
            <v>2500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15000</v>
          </cell>
          <cell r="E122">
            <v>125</v>
          </cell>
        </row>
        <row r="123">
          <cell r="D123">
            <v>10000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5000</v>
          </cell>
          <cell r="E128">
            <v>100</v>
          </cell>
        </row>
        <row r="129">
          <cell r="D129">
            <v>2000</v>
          </cell>
          <cell r="E129">
            <v>100</v>
          </cell>
        </row>
        <row r="130">
          <cell r="D130">
            <v>1000</v>
          </cell>
          <cell r="E130">
            <v>100</v>
          </cell>
        </row>
        <row r="131">
          <cell r="D131">
            <v>1000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500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5500</v>
          </cell>
          <cell r="E145">
            <v>50</v>
          </cell>
        </row>
        <row r="146">
          <cell r="D146">
            <v>4500</v>
          </cell>
          <cell r="E146">
            <v>50</v>
          </cell>
        </row>
        <row r="147">
          <cell r="D147">
            <v>1000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7500</v>
          </cell>
          <cell r="E149">
            <v>45</v>
          </cell>
        </row>
        <row r="150">
          <cell r="D150">
            <v>5000</v>
          </cell>
          <cell r="E150">
            <v>45</v>
          </cell>
        </row>
        <row r="151">
          <cell r="D151">
            <v>3000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150000</v>
          </cell>
          <cell r="E165">
            <v>25</v>
          </cell>
        </row>
        <row r="166">
          <cell r="D166">
            <v>26000</v>
          </cell>
          <cell r="E166">
            <v>25</v>
          </cell>
        </row>
        <row r="167">
          <cell r="D167">
            <v>15000</v>
          </cell>
          <cell r="E167">
            <v>25</v>
          </cell>
        </row>
        <row r="168">
          <cell r="D168">
            <v>5000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3000</v>
          </cell>
          <cell r="E170">
            <v>25</v>
          </cell>
        </row>
        <row r="171">
          <cell r="D171">
            <v>1000</v>
          </cell>
          <cell r="E171">
            <v>25</v>
          </cell>
        </row>
        <row r="172">
          <cell r="D172">
            <v>1250</v>
          </cell>
          <cell r="E172">
            <v>23</v>
          </cell>
        </row>
        <row r="173">
          <cell r="D173">
            <v>500</v>
          </cell>
          <cell r="E173">
            <v>23</v>
          </cell>
        </row>
        <row r="174">
          <cell r="D174">
            <v>10000</v>
          </cell>
          <cell r="E174">
            <v>21</v>
          </cell>
        </row>
        <row r="175">
          <cell r="D175">
            <v>2000</v>
          </cell>
          <cell r="E175">
            <v>21</v>
          </cell>
        </row>
        <row r="176">
          <cell r="D176">
            <v>180000</v>
          </cell>
          <cell r="E176">
            <v>20</v>
          </cell>
        </row>
        <row r="177">
          <cell r="D177">
            <v>110000</v>
          </cell>
          <cell r="E177">
            <v>20</v>
          </cell>
        </row>
        <row r="178">
          <cell r="D178">
            <v>50000</v>
          </cell>
          <cell r="E178">
            <v>20</v>
          </cell>
        </row>
        <row r="179">
          <cell r="D179">
            <v>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15000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2000</v>
          </cell>
          <cell r="E184">
            <v>11</v>
          </cell>
        </row>
        <row r="185">
          <cell r="D185">
            <v>8000</v>
          </cell>
          <cell r="E185">
            <v>10</v>
          </cell>
        </row>
        <row r="186">
          <cell r="D186">
            <v>3500</v>
          </cell>
          <cell r="E186">
            <v>10</v>
          </cell>
        </row>
        <row r="187">
          <cell r="D187">
            <v>800</v>
          </cell>
          <cell r="E187">
            <v>10</v>
          </cell>
        </row>
        <row r="188">
          <cell r="D188">
            <v>200</v>
          </cell>
          <cell r="E188">
            <v>10</v>
          </cell>
        </row>
        <row r="189">
          <cell r="D189">
            <v>100</v>
          </cell>
          <cell r="E189">
            <v>10</v>
          </cell>
        </row>
        <row r="190">
          <cell r="D190">
            <v>28000</v>
          </cell>
          <cell r="E190">
            <v>7</v>
          </cell>
        </row>
        <row r="191">
          <cell r="D191">
            <v>20000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3000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2000</v>
          </cell>
          <cell r="E197">
            <v>5</v>
          </cell>
        </row>
        <row r="198">
          <cell r="D198">
            <v>50000</v>
          </cell>
          <cell r="E198">
            <v>3</v>
          </cell>
        </row>
        <row r="199">
          <cell r="D199">
            <v>10000</v>
          </cell>
          <cell r="E199">
            <v>3</v>
          </cell>
        </row>
        <row r="200">
          <cell r="D200">
            <v>1500</v>
          </cell>
          <cell r="E200">
            <v>3</v>
          </cell>
        </row>
        <row r="201">
          <cell r="D201">
            <v>150</v>
          </cell>
          <cell r="E201">
            <v>3</v>
          </cell>
        </row>
        <row r="202">
          <cell r="D202">
            <v>30000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2500</v>
          </cell>
          <cell r="E204">
            <v>2</v>
          </cell>
        </row>
        <row r="205">
          <cell r="D205">
            <v>15000</v>
          </cell>
          <cell r="E205">
            <v>1</v>
          </cell>
        </row>
        <row r="206">
          <cell r="D206">
            <v>12000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7000</v>
          </cell>
          <cell r="E208">
            <v>1</v>
          </cell>
        </row>
        <row r="209">
          <cell r="D209">
            <v>5000</v>
          </cell>
          <cell r="E209">
            <v>1</v>
          </cell>
        </row>
        <row r="210">
          <cell r="D210">
            <v>2500</v>
          </cell>
          <cell r="E210">
            <v>1</v>
          </cell>
        </row>
        <row r="211">
          <cell r="D211">
            <v>1500</v>
          </cell>
          <cell r="E211">
            <v>1</v>
          </cell>
        </row>
        <row r="212">
          <cell r="D212">
            <v>500</v>
          </cell>
          <cell r="E212">
            <v>1</v>
          </cell>
        </row>
        <row r="213">
          <cell r="D213">
            <v>150000</v>
          </cell>
          <cell r="E213">
            <v>0</v>
          </cell>
        </row>
        <row r="214">
          <cell r="D214">
            <v>75000</v>
          </cell>
          <cell r="E214">
            <v>0</v>
          </cell>
        </row>
        <row r="215">
          <cell r="D215">
            <v>50000</v>
          </cell>
          <cell r="E215">
            <v>0</v>
          </cell>
        </row>
        <row r="216">
          <cell r="D216">
            <v>30000</v>
          </cell>
          <cell r="E216">
            <v>0</v>
          </cell>
        </row>
        <row r="217">
          <cell r="D217">
            <v>20000</v>
          </cell>
          <cell r="E217">
            <v>0</v>
          </cell>
        </row>
        <row r="218">
          <cell r="D218">
            <v>20000</v>
          </cell>
          <cell r="E218">
            <v>0</v>
          </cell>
        </row>
        <row r="219">
          <cell r="D219">
            <v>20000</v>
          </cell>
          <cell r="E219">
            <v>0</v>
          </cell>
        </row>
        <row r="220">
          <cell r="D220">
            <v>17600</v>
          </cell>
          <cell r="E220">
            <v>0</v>
          </cell>
        </row>
        <row r="221">
          <cell r="D221">
            <v>10000</v>
          </cell>
          <cell r="E221">
            <v>0</v>
          </cell>
        </row>
        <row r="222">
          <cell r="D222">
            <v>9600</v>
          </cell>
          <cell r="E222">
            <v>0</v>
          </cell>
        </row>
        <row r="223">
          <cell r="D223">
            <v>9000</v>
          </cell>
          <cell r="E223">
            <v>0</v>
          </cell>
        </row>
        <row r="224">
          <cell r="D224">
            <v>8880</v>
          </cell>
          <cell r="E224">
            <v>0</v>
          </cell>
        </row>
        <row r="225">
          <cell r="D225">
            <v>8000</v>
          </cell>
          <cell r="E225">
            <v>0</v>
          </cell>
        </row>
        <row r="226">
          <cell r="D226">
            <v>8000</v>
          </cell>
          <cell r="E226">
            <v>0</v>
          </cell>
        </row>
        <row r="227">
          <cell r="D227">
            <v>7000</v>
          </cell>
          <cell r="E227">
            <v>0</v>
          </cell>
        </row>
        <row r="228">
          <cell r="D228">
            <v>6000</v>
          </cell>
          <cell r="E228">
            <v>0</v>
          </cell>
        </row>
        <row r="229">
          <cell r="D229">
            <v>5500</v>
          </cell>
          <cell r="E229">
            <v>0</v>
          </cell>
        </row>
        <row r="230">
          <cell r="D230">
            <v>5500</v>
          </cell>
          <cell r="E230">
            <v>0</v>
          </cell>
        </row>
        <row r="231">
          <cell r="D231">
            <v>5000</v>
          </cell>
          <cell r="E231">
            <v>0</v>
          </cell>
        </row>
        <row r="232">
          <cell r="D232">
            <v>5000</v>
          </cell>
          <cell r="E232">
            <v>0</v>
          </cell>
        </row>
        <row r="233">
          <cell r="D233">
            <v>4000</v>
          </cell>
          <cell r="E233">
            <v>0</v>
          </cell>
        </row>
        <row r="234">
          <cell r="D234">
            <v>3000</v>
          </cell>
          <cell r="E234">
            <v>0</v>
          </cell>
        </row>
        <row r="235">
          <cell r="D235">
            <v>3000</v>
          </cell>
          <cell r="E235">
            <v>0</v>
          </cell>
        </row>
        <row r="236">
          <cell r="D236">
            <v>3000</v>
          </cell>
          <cell r="E236">
            <v>0</v>
          </cell>
        </row>
        <row r="237">
          <cell r="D237">
            <v>2888</v>
          </cell>
          <cell r="E237">
            <v>0</v>
          </cell>
        </row>
        <row r="238">
          <cell r="D238">
            <v>2200</v>
          </cell>
          <cell r="E238">
            <v>0</v>
          </cell>
        </row>
        <row r="239">
          <cell r="D239">
            <v>2000</v>
          </cell>
          <cell r="E239">
            <v>0</v>
          </cell>
        </row>
        <row r="240">
          <cell r="D240">
            <v>1500</v>
          </cell>
          <cell r="E240">
            <v>0</v>
          </cell>
        </row>
        <row r="241">
          <cell r="D241">
            <v>1500</v>
          </cell>
          <cell r="E241">
            <v>0</v>
          </cell>
        </row>
        <row r="242">
          <cell r="D242">
            <v>1200</v>
          </cell>
          <cell r="E242">
            <v>0</v>
          </cell>
        </row>
        <row r="243">
          <cell r="D243">
            <v>1200</v>
          </cell>
          <cell r="E243">
            <v>0</v>
          </cell>
        </row>
        <row r="244">
          <cell r="D244">
            <v>1200</v>
          </cell>
          <cell r="E244">
            <v>0</v>
          </cell>
        </row>
        <row r="245">
          <cell r="D245">
            <v>1000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678</v>
          </cell>
          <cell r="E247">
            <v>0</v>
          </cell>
        </row>
        <row r="248">
          <cell r="D248">
            <v>600</v>
          </cell>
          <cell r="E248">
            <v>0</v>
          </cell>
        </row>
        <row r="249">
          <cell r="D249">
            <v>525</v>
          </cell>
          <cell r="E249">
            <v>0</v>
          </cell>
        </row>
        <row r="250">
          <cell r="D250">
            <v>500</v>
          </cell>
          <cell r="E250">
            <v>0</v>
          </cell>
        </row>
        <row r="251">
          <cell r="D251">
            <v>270</v>
          </cell>
          <cell r="E251">
            <v>0</v>
          </cell>
        </row>
      </sheetData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Edinburgh Research"/>
      <sheetName val="Category Statistics"/>
      <sheetName val="Subcategory Statistics"/>
      <sheetName val="Outcomes Based on Launch Date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3400</v>
          </cell>
          <cell r="E159">
            <v>4050</v>
          </cell>
        </row>
        <row r="160">
          <cell r="D160">
            <v>3000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3000</v>
          </cell>
          <cell r="E212">
            <v>3105</v>
          </cell>
        </row>
        <row r="213">
          <cell r="D213">
            <v>2500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2500</v>
          </cell>
          <cell r="E248">
            <v>2560</v>
          </cell>
        </row>
        <row r="249">
          <cell r="D249">
            <v>2000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2100</v>
          </cell>
          <cell r="E275">
            <v>2140</v>
          </cell>
        </row>
        <row r="276">
          <cell r="D276">
            <v>1500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2000</v>
          </cell>
          <cell r="E294">
            <v>2015</v>
          </cell>
        </row>
        <row r="295">
          <cell r="D295">
            <v>1600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1200</v>
          </cell>
          <cell r="E344">
            <v>1200</v>
          </cell>
        </row>
        <row r="345">
          <cell r="D345">
            <v>1000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et Mora" refreshedDate="43967.642847685187" createdVersion="6" refreshedVersion="6" minRefreshableVersion="3" recordCount="4114" xr:uid="{C78DE03C-539E-4650-B2D0-6046AEF39A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MixedTypes="1" containsNumber="1" containsInteger="1" minValue="1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et Mora" refreshedDate="43967.661189120372" createdVersion="6" refreshedVersion="6" minRefreshableVersion="3" recordCount="4114" xr:uid="{37BDF0DF-8519-4141-AF05-A069E81E1252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76786994"/>
        <n v="1487111830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18824986"/>
        <n v="1487770434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28094727"/>
        <n v="1484682670"/>
        <n v="1458245855"/>
        <n v="1432302082"/>
        <n v="1456856256"/>
        <n v="1452598184"/>
        <n v="1434625937"/>
        <n v="1435874772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62531427"/>
        <n v="1447962505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31122198"/>
        <n v="1457710589"/>
        <n v="1426518289"/>
        <n v="1310486518"/>
        <n v="1407388144"/>
        <n v="1426014562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08395400"/>
        <n v="148098188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02867750"/>
        <n v="1428012136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78881208"/>
        <n v="1431093354"/>
        <n v="1426542893"/>
        <n v="1468959873"/>
        <n v="1451462429"/>
        <n v="1409944412"/>
        <n v="1489439669"/>
        <n v="1405003447"/>
        <n v="125271851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405307966"/>
        <n v="1377030070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09341863"/>
        <n v="1486613332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52807313"/>
        <n v="1428507409"/>
        <n v="1442348558"/>
        <n v="1408031405"/>
        <n v="1452058282"/>
        <n v="1407847161"/>
        <n v="1424701775"/>
        <n v="1434557004"/>
        <n v="1473416906"/>
        <n v="1414358778"/>
        <n v="1400008085"/>
        <n v="1414066434"/>
        <n v="1465890694"/>
        <n v="1469202332"/>
        <n v="1423847093"/>
        <n v="1406564335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53997910"/>
        <n v="1423245003"/>
        <n v="1406004589"/>
        <n v="1422397029"/>
        <n v="1428454356"/>
        <n v="1463090149"/>
        <n v="1484726029"/>
        <n v="1471988867"/>
        <n v="1422393234"/>
        <n v="1423520177"/>
        <n v="1414700390"/>
        <n v="1427993710"/>
        <n v="1456441429"/>
        <n v="1474917604"/>
        <n v="1449636790"/>
        <n v="1401485207"/>
        <n v="1454280186"/>
        <n v="1455359083"/>
        <n v="1412624315"/>
        <n v="1411485391"/>
        <n v="1461874935"/>
        <n v="1404833717"/>
        <n v="1457297932"/>
        <n v="1463648360"/>
        <n v="1477178238"/>
        <n v="1464197269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465970108"/>
        <n v="1295997630"/>
        <n v="1436812628"/>
        <n v="1460242191"/>
        <n v="1472593972"/>
        <n v="1488418811"/>
        <n v="1419664341"/>
        <n v="1429655318"/>
        <n v="1424234732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78130783"/>
        <n v="1388707645"/>
        <n v="1451731413"/>
        <n v="1472567085"/>
        <n v="1486550688"/>
        <n v="1444852796"/>
        <n v="1485558318"/>
        <n v="1442148089"/>
        <n v="1422650029"/>
        <n v="1423733323"/>
        <n v="1418438194"/>
        <n v="1448026037"/>
        <n v="1457548917"/>
        <n v="1406128250"/>
        <n v="1462468797"/>
        <n v="1430179997"/>
        <n v="1462130584"/>
        <n v="1432062215"/>
        <n v="1440337593"/>
        <n v="1416127967"/>
        <n v="1422389164"/>
        <n v="1477491394"/>
        <n v="1479460815"/>
        <n v="1445552019"/>
        <n v="1422920415"/>
        <n v="1429845660"/>
        <n v="1457105811"/>
        <n v="1420311342"/>
        <n v="1480882370"/>
        <n v="1458023164"/>
        <n v="1447166896"/>
        <n v="1428716704"/>
        <n v="1448401668"/>
        <n v="1434825828"/>
        <n v="1423777043"/>
        <n v="1404262699"/>
        <n v="1446612896"/>
        <n v="1413418934"/>
        <n v="1406071948"/>
        <n v="1481597687"/>
        <n v="1429550738"/>
        <n v="1410391423"/>
        <n v="1412945440"/>
        <n v="1404892123"/>
        <n v="1366906714"/>
        <n v="1440116616"/>
        <n v="1415736424"/>
        <n v="1426301517"/>
        <n v="1472804365"/>
        <n v="1451950570"/>
        <n v="1433885241"/>
        <n v="1442501578"/>
        <n v="1481324760"/>
        <n v="1485478734"/>
        <n v="1433974135"/>
        <n v="1433962249"/>
        <n v="1315947400"/>
        <n v="1408576783"/>
        <n v="1439000863"/>
        <n v="1406819784"/>
        <n v="1444274839"/>
        <n v="1400168264"/>
        <n v="1487971777"/>
        <n v="1344062865"/>
        <n v="1488386547"/>
        <n v="1452540611"/>
        <n v="1414683652"/>
        <n v="1388077791"/>
        <n v="1405621512"/>
        <n v="1334432695"/>
        <n v="1435903390"/>
        <n v="1433822692"/>
        <n v="1405464634"/>
        <n v="1447797950"/>
        <n v="1477981120"/>
        <n v="1447461370"/>
        <n v="1480187931"/>
        <n v="1409524183"/>
        <n v="1445874565"/>
        <n v="143304245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32999318"/>
        <n v="1477238423"/>
        <n v="1405021297"/>
        <n v="148794480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03556024"/>
        <n v="1463678582"/>
        <n v="1426037242"/>
        <n v="1467583271"/>
        <n v="1460337306"/>
        <n v="1472746374"/>
        <n v="1480896249"/>
        <n v="1454016943"/>
        <n v="1442605129"/>
        <n v="1462743308"/>
        <n v="1431749369"/>
        <n v="1427401026"/>
        <n v="1407856551"/>
        <n v="1464141158"/>
        <n v="1457078868"/>
        <n v="1445226117"/>
        <n v="1449431237"/>
        <n v="1470185146"/>
        <n v="1464139740"/>
        <n v="1424711777"/>
        <n v="1478292883"/>
        <n v="1430938104"/>
        <n v="1470859437"/>
        <n v="1461786545"/>
        <n v="1424823247"/>
        <n v="1462666325"/>
        <n v="1425322792"/>
        <n v="1415683702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379710294"/>
        <n v="1429029394"/>
        <n v="1465172024"/>
        <n v="1439350707"/>
        <n v="1404915149"/>
        <n v="1336795283"/>
        <n v="1452530564"/>
        <n v="1463128143"/>
        <n v="1438958824"/>
        <n v="1470728326"/>
        <n v="1434484305"/>
        <n v="1276043330"/>
        <n v="1458679706"/>
        <n v="1423704016"/>
        <n v="1454975963"/>
        <n v="1417026340"/>
        <n v="1433006765"/>
        <n v="1444340940"/>
        <n v="1272050914"/>
        <n v="1422150162"/>
        <n v="1406499612"/>
        <n v="1486962460"/>
        <n v="1425924776"/>
        <n v="1441750564"/>
        <n v="1404776724"/>
        <n v="1410796296"/>
        <n v="1438584447"/>
        <n v="1441552305"/>
        <n v="1444685444"/>
        <n v="1440203579"/>
        <n v="1474271607"/>
        <n v="1381853222"/>
        <n v="1435130472"/>
        <n v="1412432436"/>
        <n v="1459203727"/>
        <n v="1467941542"/>
        <n v="1410799870"/>
        <n v="1441730535"/>
        <n v="1405012920"/>
        <n v="1434491691"/>
        <n v="1485977434"/>
        <n v="1252964282"/>
        <n v="1427568080"/>
        <n v="1439266161"/>
        <n v="1441128131"/>
        <n v="1472718825"/>
        <n v="1436267121"/>
        <n v="1350398452"/>
        <n v="1430517353"/>
        <n v="1447239863"/>
        <n v="1413303628"/>
        <n v="1369134258"/>
        <n v="1440052651"/>
        <n v="1438098875"/>
        <n v="1414591364"/>
        <n v="1438811418"/>
        <n v="1411350628"/>
        <n v="1485421307"/>
        <n v="1429055041"/>
        <n v="1402677457"/>
        <n v="1436394968"/>
        <n v="1405097760"/>
        <n v="1434137504"/>
        <n v="1436907462"/>
        <n v="1453334629"/>
        <n v="1461438495"/>
        <n v="1443495223"/>
        <n v="1421520483"/>
        <n v="1421539727"/>
        <n v="1414897935"/>
        <n v="1447777481"/>
        <n v="1350050028"/>
        <n v="1478662675"/>
        <n v="1444059839"/>
        <n v="1429568242"/>
        <n v="1456987108"/>
        <n v="1253712916"/>
        <n v="1433282384"/>
        <n v="1479328570"/>
        <n v="1430164039"/>
        <n v="1454802545"/>
        <n v="1284409734"/>
        <n v="1397855842"/>
        <n v="1368723225"/>
        <n v="1475885342"/>
        <n v="1452810297"/>
        <n v="1439392022"/>
        <n v="1351528308"/>
        <n v="1438009130"/>
        <n v="1443146783"/>
        <n v="1434483422"/>
        <n v="1434577537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27968234"/>
        <n v="1447273560"/>
        <n v="142482255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337834963"/>
        <n v="1311879431"/>
        <n v="1440807846"/>
        <n v="1448114837"/>
        <n v="1277512556"/>
        <n v="1458847265"/>
        <n v="1462360752"/>
        <n v="1404770616"/>
        <n v="1428419552"/>
        <n v="1432665596"/>
        <n v="1340055345"/>
        <n v="1332378726"/>
        <n v="1405520253"/>
        <n v="1436211999"/>
        <n v="1407299015"/>
        <n v="1332187334"/>
        <n v="1343326747"/>
        <n v="1461598158"/>
        <n v="1405682659"/>
        <n v="1425609022"/>
        <n v="1407184688"/>
        <n v="1401058295"/>
        <n v="1428539708"/>
        <n v="1399480592"/>
        <n v="1435709765"/>
        <n v="1406595056"/>
        <n v="1417818036"/>
        <n v="1323131689"/>
        <n v="1405640302"/>
        <n v="1400600101"/>
        <n v="1441841886"/>
        <n v="1462210950"/>
        <n v="1401823952"/>
        <n v="1429306914"/>
        <n v="1466453161"/>
        <n v="1417208561"/>
        <n v="1422539108"/>
        <n v="1400260087"/>
        <n v="1423681056"/>
        <n v="1481156232"/>
        <n v="1412029566"/>
        <n v="1372668113"/>
        <n v="1343085285"/>
        <n v="1335567655"/>
        <n v="1435224120"/>
        <n v="1424222024"/>
        <n v="1432849552"/>
        <n v="1405113187"/>
        <n v="1415711095"/>
        <n v="1408203557"/>
        <n v="1470012262"/>
        <n v="1428596022"/>
        <n v="1449596425"/>
        <n v="1459507478"/>
        <n v="1462128306"/>
        <n v="1424639505"/>
        <n v="1440513832"/>
        <n v="1489480556"/>
        <n v="1411499149"/>
        <n v="1465850898"/>
        <n v="1420244622"/>
        <n v="1482788482"/>
        <n v="1400536692"/>
        <n v="1427979849"/>
        <n v="1368476367"/>
        <n v="1404942804"/>
        <n v="1456025023"/>
        <n v="1420091999"/>
        <n v="1440557759"/>
        <n v="1331358169"/>
        <n v="1433868450"/>
        <n v="1457528176"/>
        <n v="1434558479"/>
        <n v="1399058797"/>
        <n v="1446209804"/>
        <n v="1406679625"/>
        <n v="1412705818"/>
        <n v="1380826996"/>
        <n v="1435882704"/>
        <n v="1447097203"/>
        <n v="1422043154"/>
        <n v="1415228325"/>
        <n v="1400309405"/>
        <n v="1413341990"/>
        <n v="1482951242"/>
        <n v="1445629736"/>
        <n v="1489591807"/>
        <n v="1457564654"/>
        <n v="1459975008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02T22:06:12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6-05-06T10:43:47"/>
        <d v="2015-11-19T19:48:25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5-05-08T21:56:38"/>
        <d v="2016-03-11T15:36:29"/>
        <d v="2015-03-16T15:04:49"/>
        <d v="2011-07-12T16:01:58"/>
        <d v="2014-08-07T05:09:04"/>
        <d v="2015-03-10T19:09:22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4-08-18T20:56:40"/>
        <d v="2016-12-05T23:51:2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4-06-15T21:29:10"/>
        <d v="2015-04-02T22:02:16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6-11-11T16:20:08"/>
        <d v="2015-05-08T13:55:54"/>
        <d v="2015-03-16T21:54:53"/>
        <d v="2016-07-19T20:24:33"/>
        <d v="2015-12-30T08:00:29"/>
        <d v="2014-09-05T19:13:32"/>
        <d v="2017-03-13T21:14:29"/>
        <d v="2014-07-10T14:44:07"/>
        <d v="2009-09-12T01:21:5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4-07-14T03:19:26"/>
        <d v="2013-08-20T20:21:10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4-08-29T19:51:03"/>
        <d v="2017-02-09T04:08:52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6-01-14T21:35:13"/>
        <d v="2015-04-08T15:36:49"/>
        <d v="2015-09-15T20:22:38"/>
        <d v="2014-08-14T15:50:05"/>
        <d v="2016-01-06T05:31:22"/>
        <d v="2014-08-12T12:39:21"/>
        <d v="2015-02-23T14:29:35"/>
        <d v="2015-06-17T16:03:24"/>
        <d v="2016-09-09T10:28:26"/>
        <d v="2014-10-26T21:26:18"/>
        <d v="2014-05-13T19:08:05"/>
        <d v="2014-10-23T12:13:54"/>
        <d v="2016-06-14T07:51:34"/>
        <d v="2016-07-22T15:45:32"/>
        <d v="2015-02-13T17:04:53"/>
        <d v="2014-07-28T16:18:55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1-27T22:17:0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5-04-02T16:55:10"/>
        <d v="2016-02-25T23:03:49"/>
        <d v="2016-09-26T19:20:04"/>
        <d v="2015-12-09T04:53:10"/>
        <d v="2014-05-30T21:26:47"/>
        <d v="2016-01-31T22:43:06"/>
        <d v="2016-02-13T10:24:43"/>
        <d v="2014-10-06T19:38:35"/>
        <d v="2014-09-23T15:16:31"/>
        <d v="2016-04-28T20:22:15"/>
        <d v="2014-07-08T15:35:17"/>
        <d v="2016-03-06T20:58:52"/>
        <d v="2016-05-19T08:59:20"/>
        <d v="2016-10-22T23:17:18"/>
        <d v="2016-05-25T17:27:49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6-06-15T05:55:08"/>
        <d v="2011-01-25T23:20:30"/>
        <d v="2015-07-13T18:37:08"/>
        <d v="2016-04-09T22:49:51"/>
        <d v="2016-08-30T21:52:52"/>
        <d v="2017-03-02T01:40:11"/>
        <d v="2014-12-27T07:12:21"/>
        <d v="2015-04-21T22:28:38"/>
        <d v="2015-02-18T04:45:32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7-01-27T23:05:18"/>
        <d v="2015-09-13T12:41:29"/>
        <d v="2015-01-30T20:33:49"/>
        <d v="2015-02-12T09:28:43"/>
        <d v="2014-12-13T02:36:34"/>
        <d v="2015-11-20T13:27:17"/>
        <d v="2016-03-09T18:41:57"/>
        <d v="2014-07-23T15:10:50"/>
        <d v="2016-05-05T17:19:57"/>
        <d v="2015-04-28T00:13:1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01-03T18:55:42"/>
        <d v="2016-12-04T20:12:50"/>
        <d v="2016-03-15T06:26:04"/>
        <d v="2015-11-10T14:48:16"/>
        <d v="2015-04-11T01:45:04"/>
        <d v="2015-11-24T21:47:48"/>
        <d v="2015-06-20T18:43:48"/>
        <d v="2015-02-12T21:37:23"/>
        <d v="2014-07-02T00:58:19"/>
        <d v="2015-11-04T04:54:56"/>
        <d v="2014-10-16T00:22:14"/>
        <d v="2014-07-22T23:32:28"/>
        <d v="2016-12-13T02:54:47"/>
        <d v="2015-04-20T17:25:38"/>
        <d v="2014-09-10T23:23:43"/>
        <d v="2014-10-10T12:50:40"/>
        <d v="2014-07-09T07:48:43"/>
        <d v="2013-04-25T16:18:34"/>
        <d v="2015-08-21T00:23:36"/>
        <d v="2014-11-11T20:07:04"/>
        <d v="2015-03-14T02:51:57"/>
        <d v="2016-09-02T08:19:25"/>
        <d v="2016-01-04T23:36:10"/>
        <d v="2015-06-09T21:27:21"/>
        <d v="2015-09-17T14:52:58"/>
        <d v="2016-12-09T23:06:00"/>
        <d v="2017-01-27T00:58:54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7-02-24T21:29:37"/>
        <d v="2012-08-04T06:47:45"/>
        <d v="2017-03-01T16:42:27"/>
        <d v="2016-01-11T19:30:11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4-08-31T22:29:43"/>
        <d v="2015-10-26T15:49:25"/>
        <d v="2015-05-31T03:20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4-07-10T19:41:37"/>
        <d v="2017-02-24T14:00:0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7-09T14:12:29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4-11-26T18:25:40"/>
        <d v="2015-05-30T17:26:05"/>
        <d v="2015-10-08T21:49:00"/>
        <d v="2010-04-23T19:28:34"/>
        <d v="2015-01-25T01:42:42"/>
        <d v="2014-07-27T22:20:12"/>
        <d v="2017-02-13T05:07:40"/>
        <d v="2015-03-09T18:12:56"/>
        <d v="2015-09-08T22:16:04"/>
        <d v="2014-07-07T23:45:24"/>
        <d v="2014-09-15T15:51:36"/>
        <d v="2015-08-03T06:47:27"/>
        <d v="2015-09-06T15:11:45"/>
        <d v="2015-10-12T21:30:44"/>
        <d v="2015-08-22T00:32:59"/>
        <d v="2016-09-19T07:53:27"/>
        <d v="2013-10-15T16:07:02"/>
        <d v="2015-06-24T07:21:12"/>
        <d v="2014-10-04T14:20:36"/>
        <d v="2016-03-28T22:22:07"/>
        <d v="2016-07-08T01:32:22"/>
        <d v="2014-09-15T16:51:10"/>
        <d v="2015-09-08T16:42:15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7-14T20:57:42"/>
        <d v="2016-01-21T00:03:49"/>
        <d v="2016-04-23T19:08:15"/>
        <d v="2015-09-29T02:53:43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20T22:17:22"/>
        <d v="2016-03-03T06:38:28"/>
        <d v="2009-09-23T13:35:16"/>
        <d v="2015-06-02T21:59:44"/>
        <d v="2016-11-16T20:36:10"/>
        <d v="2015-04-27T19:47:19"/>
        <d v="2016-02-06T23:49:05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09:50:34"/>
        <d v="2015-11-11T20:26:00"/>
        <d v="2015-02-25T00:02:3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7-07T22:03:36"/>
        <d v="2015-04-07T15:12:32"/>
        <d v="2015-05-26T18:39:56"/>
        <d v="2012-06-18T21:35:45"/>
        <d v="2012-03-22T01:12:06"/>
        <d v="2014-07-16T14:17:33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4-07-29T00:50:56"/>
        <d v="2014-12-05T22:20:36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6-06-20T20:06:01"/>
        <d v="2014-11-28T21:02:41"/>
        <d v="2015-01-29T13:45:08"/>
        <d v="2014-05-16T17:08:07"/>
        <d v="2015-02-11T18:57:36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8-01T00:44:22"/>
        <d v="2015-04-09T16:13:42"/>
        <d v="2015-12-08T17:40:25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6-12-26T21:41:22"/>
        <d v="2014-05-19T21:58:1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5-06-09T16:47:30"/>
        <d v="2016-03-09T12:56:16"/>
        <d v="2015-06-17T16:27:59"/>
        <d v="2014-05-02T19:26:37"/>
        <d v="2015-10-30T12:56:44"/>
        <d v="2014-07-30T00:20:25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6-12-28T18:54:02"/>
        <d v="2015-10-23T19:48:56"/>
        <d v="2017-03-15T15:30:07"/>
        <d v="2016-03-09T23:04:14"/>
        <d v="2016-04-06T20:36:48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6-11-17T11:36:34"/>
        <d v="2017-03-16T21:37:10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5-01-31T14:03:06"/>
        <d v="2017-03-24T12:33:54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07-12T22:06:12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6-05T10:43:47"/>
        <d v="2016-01-08T19:47:00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5-06-07T21:56:38"/>
        <d v="2016-05-09T20:50:00"/>
        <d v="2015-05-15T15:04:49"/>
        <d v="2011-08-11T16:01:58"/>
        <d v="2014-09-06T05:09:04"/>
        <d v="2015-05-09T19:09:22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4-09-17T20:56:40"/>
        <d v="2017-02-03T23:51:2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4-07-10T21:29:10"/>
        <d v="2015-05-02T22:02:16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6-12-11T16:20:08"/>
        <d v="2015-06-07T13:55:54"/>
        <d v="2015-04-15T21:54:53"/>
        <d v="2016-09-02T20:24:33"/>
        <d v="2016-01-29T08:00:29"/>
        <d v="2014-10-05T19:13:32"/>
        <d v="2017-05-03T19:12:00"/>
        <d v="2014-08-09T14:44:07"/>
        <d v="2009-11-01T03:59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4-08-13T03:19:26"/>
        <d v="2013-10-06T20:21:10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4-09-15T20:09:00"/>
        <d v="2017-03-06T04:08:52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6-02-13T21:35:13"/>
        <d v="2015-05-24T15:00:00"/>
        <d v="2015-10-15T20:22:38"/>
        <d v="2014-09-08T15:50:05"/>
        <d v="2016-02-17T23:59:00"/>
        <d v="2014-09-11T12:39:21"/>
        <d v="2015-03-24T03:59:00"/>
        <d v="2015-07-17T16:03:24"/>
        <d v="2016-10-09T10:28:26"/>
        <d v="2014-11-16T22:26:18"/>
        <d v="2014-06-12T19:08:05"/>
        <d v="2014-11-22T13:13:54"/>
        <d v="2016-07-14T07:51:34"/>
        <d v="2016-08-06T15:45:32"/>
        <d v="2015-03-23T18:00:00"/>
        <d v="2014-09-26T16:18:55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6-02-11T16:18:30"/>
        <d v="2015-03-08T16:50:03"/>
        <d v="2014-08-21T04:49:49"/>
        <d v="2015-02-26T22:17:09"/>
        <d v="2015-05-08T00:52:36"/>
        <d v="2016-05-27T22:04:00"/>
        <d v="2017-02-17T07:53:49"/>
        <d v="2016-09-22T21:47:47"/>
        <d v="2015-03-02T21:16:00"/>
        <d v="2015-04-05T11:00:00"/>
        <d v="2014-11-29T21:19:50"/>
        <d v="2015-04-18T10:16:00"/>
        <d v="2016-04-03T00:10:00"/>
        <d v="2016-10-26T19:20:04"/>
        <d v="2016-01-08T04:53:10"/>
        <d v="2014-06-25T21:00:00"/>
        <d v="2016-02-28T00:00:00"/>
        <d v="2016-03-14T09:24:43"/>
        <d v="2014-11-05T20:38:35"/>
        <d v="2014-10-23T15:16:31"/>
        <d v="2016-05-18T20:22:15"/>
        <d v="2014-08-07T15:35:17"/>
        <d v="2016-05-04T19:58:52"/>
        <d v="2016-05-27T13:12:00"/>
        <d v="2016-11-22T00:17:18"/>
        <d v="2016-06-24T17:27:49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6-07-15T06:57:00"/>
        <d v="2011-02-24T23:20:30"/>
        <d v="2015-08-11T18:37:08"/>
        <d v="2016-05-09T22:49:51"/>
        <d v="2016-09-29T21:52:52"/>
        <d v="2017-04-01T00:40:11"/>
        <d v="2015-01-26T07:12:21"/>
        <d v="2015-05-22T05:25:00"/>
        <d v="2015-03-20T03:45:32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6-12-14T18:39:00"/>
        <d v="2014-01-24T00:07:25"/>
        <d v="2016-02-01T10:43:33"/>
        <d v="2016-10-15T19:21:00"/>
        <d v="2017-03-10T10:44:48"/>
        <d v="2015-12-13T20:59:56"/>
        <d v="2017-02-25T23:04:00"/>
        <d v="2015-10-13T12:41:29"/>
        <d v="2015-03-01T20:33:49"/>
        <d v="2015-03-19T08:28:43"/>
        <d v="2015-01-12T02:36:34"/>
        <d v="2016-01-19T13:27:17"/>
        <d v="2016-05-08T17:41:57"/>
        <d v="2014-09-21T15:10:50"/>
        <d v="2016-06-04T17:19:57"/>
        <d v="2015-05-28T00:13:1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11-21T23:13:39"/>
        <d v="2015-04-03T22:40:15"/>
        <d v="2015-05-24T03:21:00"/>
        <d v="2016-04-03T14:36:51"/>
        <d v="2015-02-02T18:55:42"/>
        <d v="2017-01-03T20:12:50"/>
        <d v="2016-04-14T06:26:04"/>
        <d v="2016-01-09T14:48:16"/>
        <d v="2015-05-11T01:45:04"/>
        <d v="2015-12-24T21:47:48"/>
        <d v="2015-07-20T18:43:48"/>
        <d v="2015-03-26T00:00:00"/>
        <d v="2014-08-01T00:58:19"/>
        <d v="2015-12-02T17:25:00"/>
        <d v="2014-11-15T01:22:14"/>
        <d v="2014-08-21T23:32:28"/>
        <d v="2017-01-10T08:57:00"/>
        <d v="2015-05-20T17:25:38"/>
        <d v="2014-09-30T23:23:43"/>
        <d v="2014-10-18T04:59:00"/>
        <d v="2014-09-07T07:48:43"/>
        <d v="2013-05-25T16:18:34"/>
        <d v="2015-10-05T00:23:36"/>
        <d v="2015-01-10T20:07:04"/>
        <d v="2015-04-13T02:51:57"/>
        <d v="2016-09-03T10:00:00"/>
        <d v="2016-01-31T23:03:00"/>
        <d v="2015-07-09T21:27:21"/>
        <d v="2015-10-17T14:52:58"/>
        <d v="2016-12-30T09:00:00"/>
        <d v="2017-03-27T23:58:54"/>
        <d v="2015-07-10T22:08:55"/>
        <d v="2015-07-10T18:50:49"/>
        <d v="2011-10-28T20:56:40"/>
        <d v="2014-10-19T23:19:43"/>
        <d v="2015-09-07T02:27:43"/>
        <d v="2014-09-29T15:16:24"/>
        <d v="2015-11-17T04:27:19"/>
        <d v="2014-07-14T15:37:44"/>
        <d v="2017-03-26T20:29:37"/>
        <d v="2012-08-24T06:47:45"/>
        <d v="2017-04-15T15:42:27"/>
        <d v="2016-02-10T19:30:11"/>
        <d v="2014-11-29T16:40:52"/>
        <d v="2014-01-25T17:09:51"/>
        <d v="2014-08-16T18:25:12"/>
        <d v="2012-05-14T19:44:55"/>
        <d v="2015-08-02T06:03:10"/>
        <d v="2015-08-08T04:04:52"/>
        <d v="2014-08-14T22:50:34"/>
        <d v="2015-12-17T22:05:50"/>
        <d v="2016-12-01T07:18:40"/>
        <d v="2015-12-14T00:36:10"/>
        <d v="2016-12-26T19:18:51"/>
        <d v="2014-10-30T22:29:43"/>
        <d v="2015-11-25T16:49:25"/>
        <d v="2015-07-30T03:20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5-06-29T15:21:58"/>
        <d v="2016-11-22T17:00:23"/>
        <d v="2014-08-04T19:41:37"/>
        <d v="2017-03-16T13:00:0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6-02-27T21:35:43"/>
        <d v="2015-10-18T19:38:49"/>
        <d v="2016-06-07T21:06:00"/>
        <d v="2015-06-15T04:09:29"/>
        <d v="2015-04-25T20:17:06"/>
        <d v="2014-09-11T15:15:51"/>
        <d v="2016-07-24T01:52:38"/>
        <d v="2016-04-01T06:00:00"/>
        <d v="2015-11-18T04:41:57"/>
        <d v="2016-01-31T23:55:00"/>
        <d v="2016-09-02T00:45:46"/>
        <d v="2016-06-24T01:29:00"/>
        <d v="2015-04-24T16:16:17"/>
        <d v="2016-12-04T21:54:43"/>
        <d v="2015-06-05T18:48:24"/>
        <d v="2016-09-09T20:03:57"/>
        <d v="2016-05-18T19:49:05"/>
        <d v="2015-04-10T23:14:07"/>
        <d v="2016-06-07T00:12:05"/>
        <d v="2015-03-27T17:59:52"/>
        <d v="2014-12-11T05:28:22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3-10-05T20:51:34"/>
        <d v="2015-05-29T16:36:34"/>
        <d v="2016-07-31T07:00:00"/>
        <d v="2015-09-06T03:38:27"/>
        <d v="2014-08-23T14:12:29"/>
        <d v="2012-07-11T03:51:05"/>
        <d v="2016-02-10T16:42:44"/>
        <d v="2016-06-12T08:29:03"/>
        <d v="2015-09-06T14:46:00"/>
        <d v="2016-10-08T07:38:46"/>
        <d v="2015-07-16T19:51:45"/>
        <d v="2010-07-08T22:40:00"/>
        <d v="2016-05-01T20:48:26"/>
        <d v="2015-03-14T00:20:16"/>
        <d v="2016-03-24T22:59:23"/>
        <d v="2015-01-08T18:18:00"/>
        <d v="2015-06-30T15:45:00"/>
        <d v="2015-10-22T18:59:00"/>
        <d v="2010-06-08T19:11:00"/>
        <d v="2015-02-24T01:42:42"/>
        <d v="2014-08-26T22:20:12"/>
        <d v="2017-04-14T04:07:40"/>
        <d v="2015-05-08T18:12:56"/>
        <d v="2015-10-08T20:59:00"/>
        <d v="2014-09-05T23:45:24"/>
        <d v="2014-10-15T15:51:36"/>
        <d v="2015-09-02T06:47:27"/>
        <d v="2015-11-05T16:11:45"/>
        <d v="2015-11-11T22:30:44"/>
        <d v="2015-10-09T17:00:00"/>
        <d v="2016-10-19T07:53:27"/>
        <d v="2013-11-14T17:07:02"/>
        <d v="2015-08-23T07:21:12"/>
        <d v="2014-12-03T15:20:36"/>
        <d v="2016-04-25T00:20:00"/>
        <d v="2016-09-03T05:55:00"/>
        <d v="2014-10-06T05:00:00"/>
        <d v="2015-10-08T16:42:15"/>
        <d v="2014-08-09T17:22:00"/>
        <d v="2015-08-15T21:54:51"/>
        <d v="2017-03-03T20:00:00"/>
        <d v="2009-11-27T04:59:00"/>
        <d v="2015-05-27T18:41:20"/>
        <d v="2015-09-10T04:09:21"/>
        <d v="2015-09-21T17:22:11"/>
        <d v="2016-10-01T08:33:45"/>
        <d v="2015-08-06T11:05:21"/>
        <d v="2012-11-15T15:40:52"/>
        <d v="2015-06-30T21:55:53"/>
        <d v="2015-12-11T11:04:23"/>
        <d v="2014-11-13T17:20:28"/>
        <d v="2013-06-20T11:04:18"/>
        <d v="2015-09-19T06:37:31"/>
        <d v="2015-08-27T15:54:35"/>
        <d v="2014-12-18T15:02:44"/>
        <d v="2015-09-04T17:00:00"/>
        <d v="2014-10-22T01:50:28"/>
        <d v="2017-02-25T09:01:47"/>
        <d v="2015-05-14T23:44:01"/>
        <d v="2014-07-13T16:37:37"/>
        <d v="2015-08-28T01:00:00"/>
        <d v="2014-08-11T04:00:00"/>
        <d v="2015-07-12T19:31:44"/>
        <d v="2015-09-12T20:57:42"/>
        <d v="2016-01-29T23:17:00"/>
        <d v="2016-06-06T20:09:00"/>
        <d v="2015-10-29T02:53:43"/>
        <d v="2015-02-16T18:48:03"/>
        <d v="2015-02-17T00:08:47"/>
        <d v="2015-01-01T04:12:15"/>
        <d v="2016-01-16T05:00:00"/>
        <d v="2012-10-28T13:53:48"/>
        <d v="2016-12-09T04:37:55"/>
        <d v="2015-12-04T16:43:59"/>
        <d v="2015-05-15T22:17:22"/>
        <d v="2016-05-02T01:00:00"/>
        <d v="2009-12-02T00:50:00"/>
        <d v="2015-07-02T21:59:44"/>
        <d v="2016-12-04T06:00:00"/>
        <d v="2015-05-27T19:47:19"/>
        <d v="2016-03-07T23:49:05"/>
        <d v="2010-10-22T05:00:00"/>
        <d v="2014-06-17T21:17:22"/>
        <d v="2013-05-30T16:53:45"/>
        <d v="2016-12-07T01:09:02"/>
        <d v="2016-02-13T22:24:57"/>
        <d v="2015-10-11T15:07:02"/>
        <d v="2012-11-28T17:31:48"/>
        <d v="2015-09-25T14:58:50"/>
        <d v="2015-10-25T02:06:23"/>
        <d v="2015-07-16T19:37:02"/>
        <d v="2015-07-01T21:45:37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5-05-16T10:16:00"/>
        <d v="2015-12-26T20:26:00"/>
        <d v="2015-03-31T23:39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2-07-21T14:51:00"/>
        <d v="2011-08-27T18:57:11"/>
        <d v="2015-09-09T16:00:00"/>
        <d v="2015-12-21T14:07:17"/>
        <d v="2010-07-31T00:00:00"/>
        <d v="2016-05-23T19:21:05"/>
        <d v="2016-06-03T11:19:12"/>
        <d v="2014-08-07T07:00:00"/>
        <d v="2015-06-06T15:12:32"/>
        <d v="2015-06-25T18:39:56"/>
        <d v="2012-06-30T20:00:00"/>
        <d v="2012-05-21T01:12:06"/>
        <d v="2014-08-15T14:17:33"/>
        <d v="2015-08-05T19:46:39"/>
        <d v="2014-09-05T04:23:35"/>
        <d v="2012-05-18T20:02:14"/>
        <d v="2012-08-25T18:19:07"/>
        <d v="2016-05-25T15:29:18"/>
        <d v="2014-09-16T11:24:19"/>
        <d v="2015-04-05T01:30:22"/>
        <d v="2014-08-25T20:38:08"/>
        <d v="2014-06-21T11:00:00"/>
        <d v="2015-04-18T22:30:00"/>
        <d v="2014-07-06T16:36:32"/>
        <d v="2015-08-14T19:38:00"/>
        <d v="2014-08-28T00:50:56"/>
        <d v="2015-01-31T00:39:00"/>
        <d v="2012-01-18T20:00:00"/>
        <d v="2014-08-20T00:44:00"/>
        <d v="2014-05-30T15:35:01"/>
        <d v="2015-10-09T23:38:06"/>
        <d v="2016-06-13T04:00:00"/>
        <d v="2014-07-05T03:59:00"/>
        <d v="2015-06-16T21:41:54"/>
        <d v="2016-07-06T00:00:00"/>
        <d v="2014-12-13T21:02:41"/>
        <d v="2015-02-28T13:45:08"/>
        <d v="2014-06-15T17:08:07"/>
        <d v="2015-03-13T17:57:36"/>
        <d v="2017-01-07T00:17:12"/>
        <d v="2014-11-28T23:26:06"/>
        <d v="2013-07-31T08:41:53"/>
        <d v="2012-08-22T23:14:45"/>
        <d v="2012-05-27T23:00:55"/>
        <d v="2015-08-24T09:22:00"/>
        <d v="2015-04-01T00:18:00"/>
        <d v="2015-06-11T15:00:00"/>
        <d v="2014-08-10T21:13:07"/>
        <d v="2014-12-05T11:28:00"/>
        <d v="2014-08-24T07:00:00"/>
        <d v="2016-08-31T00:44:22"/>
        <d v="2015-04-21T16:13:42"/>
        <d v="2016-01-17T23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7-01-25T21:41:22"/>
        <d v="2014-06-16T20:16:00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5-07-09T16:47:30"/>
        <d v="2016-04-08T11:56:16"/>
        <d v="2015-07-17T16:14:00"/>
        <d v="2014-05-09T06:53:00"/>
        <d v="2015-11-29T13:56:44"/>
        <d v="2014-08-27T00:20:25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7-01-27T18:54:02"/>
        <d v="2015-11-22T20:48:56"/>
        <d v="2017-04-03T15:30:07"/>
        <d v="2016-04-08T22:04:14"/>
        <d v="2016-04-30T22:00:00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s v="N/A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s v="N/A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s v="N/A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s v="N/A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s v="N/A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s v="N/A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s v="N/A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s v="N/A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s v="N/A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s v="N/A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s v="N/A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s v="N/A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s v="N/A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s v="N/A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s v="N/A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s v="N/A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s v="N/A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s v="N/A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s v="N/A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s v="N/A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s v="N/A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s v="N/A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s v="N/A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s v="N/A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s v="N/A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s v="N/A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s v="N/A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s v="N/A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s v="N/A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s v="N/A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s v="N/A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s v="N/A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s v="N/A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s v="N/A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s v="N/A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s v="N/A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s v="N/A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s v="N/A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s v="N/A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s v="N/A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s v="N/A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s v="N/A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s v="N/A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s v="N/A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s v="N/A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s v="N/A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s v="N/A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s v="N/A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s v="N/A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s v="N/A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s v="N/A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s v="N/A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s v="N/A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s v="N/A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s v="N/A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s v="N/A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s v="N/A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s v="N/A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s v="N/A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s v="N/A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s v="N/A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s v="N/A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s v="N/A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s v="N/A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s v="N/A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s v="N/A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s v="N/A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s v="N/A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s v="N/A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s v="N/A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s v="N/A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s v="N/A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s v="N/A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s v="N/A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s v="N/A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s v="N/A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s v="N/A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s v="N/A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s v="N/A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s v="N/A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s v="N/A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s v="N/A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s v="N/A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s v="N/A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s v="N/A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s v="N/A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s v="N/A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s v="N/A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s v="N/A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s v="N/A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s v="N/A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s v="N/A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s v="N/A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s v="N/A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s v="N/A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s v="N/A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s v="N/A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s v="N/A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s v="N/A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s v="N/A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s v="N/A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s v="N/A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s v="N/A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s v="N/A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s v="N/A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s v="N/A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s v="N/A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s v="N/A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s v="N/A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s v="N/A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s v="N/A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s v="N/A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s v="N/A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s v="N/A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s v="N/A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s v="N/A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s v="N/A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s v="N/A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s v="N/A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s v="N/A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s v="N/A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s v="N/A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s v="N/A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s v="N/A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s v="N/A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s v="N/A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s v="N/A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s v="N/A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s v="N/A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s v="N/A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s v="N/A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s v="N/A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s v="N/A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s v="N/A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s v="N/A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s v="N/A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s v="N/A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s v="N/A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s v="N/A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s v="N/A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s v="N/A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s v="N/A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s v="N/A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s v="N/A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s v="N/A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s v="N/A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s v="N/A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s v="N/A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s v="N/A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s v="N/A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s v="N/A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s v="N/A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s v="N/A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s v="N/A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s v="N/A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s v="N/A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s v="N/A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s v="N/A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s v="N/A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s v="N/A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s v="N/A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s v="N/A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s v="N/A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s v="N/A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s v="N/A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s v="N/A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s v="N/A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s v="N/A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s v="N/A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s v="N/A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s v="N/A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s v="N/A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s v="N/A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s v="N/A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s v="N/A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s v="N/A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s v="N/A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s v="N/A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s v="N/A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s v="N/A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s v="N/A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s v="N/A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s v="N/A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s v="N/A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s v="N/A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s v="N/A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s v="N/A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s v="N/A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s v="N/A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s v="N/A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s v="N/A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s v="N/A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s v="N/A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s v="N/A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s v="N/A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s v="N/A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s v="N/A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s v="N/A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s v="N/A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s v="N/A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s v="N/A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s v="N/A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s v="N/A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s v="N/A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s v="N/A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s v="N/A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s v="N/A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s v="N/A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s v="N/A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s v="N/A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s v="N/A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s v="N/A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s v="N/A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s v="N/A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s v="N/A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s v="N/A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s v="N/A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s v="N/A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s v="N/A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s v="N/A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s v="N/A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s v="N/A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s v="N/A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s v="N/A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s v="N/A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s v="N/A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s v="N/A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s v="N/A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s v="N/A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s v="N/A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s v="N/A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s v="N/A"/>
    <n v="5"/>
    <x v="4"/>
    <x v="2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s v="N/A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s v="N/A"/>
    <n v="10"/>
    <x v="0"/>
    <x v="2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s v="N/A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s v="N/A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s v="N/A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s v="N/A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s v="N/A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s v="N/A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s v="N/A"/>
    <n v="10"/>
    <x v="5"/>
    <x v="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s v="N/A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s v="N/A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s v="N/A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s v="N/A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s v="N/A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s v="N/A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s v="N/A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s v="N/A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s v="N/A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s v="N/A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s v="N/A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s v="N/A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s v="N/A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s v="N/A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s v="N/A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s v="N/A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s v="N/A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s v="N/A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s v="N/A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s v="N/A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s v="N/A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s v="N/A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s v="N/A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s v="N/A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s v="N/A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s v="N/A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s v="N/A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s v="N/A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s v="N/A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s v="N/A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s v="N/A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s v="N/A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s v="N/A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s v="N/A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s v="N/A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s v="N/A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s v="N/A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s v="N/A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s v="N/A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s v="N/A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s v="N/A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s v="N/A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s v="N/A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s v="N/A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s v="N/A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s v="N/A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s v="N/A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s v="N/A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s v="N/A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s v="N/A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s v="N/A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s v="N/A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s v="N/A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s v="N/A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s v="N/A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s v="N/A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s v="N/A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s v="N/A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s v="N/A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s v="N/A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s v="N/A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s v="N/A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s v="N/A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s v="N/A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s v="N/A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s v="N/A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s v="N/A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s v="N/A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s v="N/A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s v="N/A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s v="N/A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s v="N/A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s v="N/A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s v="N/A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s v="N/A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s v="N/A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s v="N/A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s v="N/A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s v="N/A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s v="N/A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s v="N/A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s v="N/A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s v="N/A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s v="N/A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s v="N/A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s v="N/A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s v="N/A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s v="N/A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s v="N/A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s v="N/A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s v="N/A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s v="N/A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s v="N/A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s v="N/A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s v="N/A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s v="N/A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s v="N/A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s v="N/A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s v="N/A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s v="N/A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s v="N/A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s v="N/A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s v="N/A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s v="N/A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s v="N/A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s v="N/A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s v="N/A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s v="N/A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s v="N/A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s v="N/A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s v="N/A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s v="N/A"/>
    <n v="1"/>
    <x v="6"/>
    <x v="1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s v="N/A"/>
    <n v="1"/>
    <x v="0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s v="N/A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s v="N/A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s v="N/A"/>
    <n v="1"/>
    <x v="5"/>
    <x v="2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s v="N/A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s v="N/A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s v="N/A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s v="N/A"/>
    <n v="1"/>
    <x v="6"/>
    <x v="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s v="N/A"/>
    <n v="1"/>
    <x v="5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s v="N/A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s v="N/A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s v="N/A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s v="N/A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s v="N/A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s v="N/A"/>
    <n v="1"/>
    <x v="2"/>
    <x v="3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s v="N/A"/>
    <n v="1"/>
    <x v="8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s v="N/A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s v="N/A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s v="N/A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s v="N/A"/>
    <n v="1"/>
    <x v="7"/>
    <x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s v="N/A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s v="N/A"/>
    <n v="1"/>
    <x v="6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s v="N/A"/>
    <n v="1"/>
    <x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s v="N/A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s v="N/A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s v="N/A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s v="N/A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s v="N/A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s v="N/A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s v="N/A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s v="N/A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s v="N/A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s v="N/A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s v="N/A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s v="N/A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s v="N/A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s v="N/A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s v="N/A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s v="N/A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s v="N/A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s v="N/A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s v="N/A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s v="N/A"/>
    <n v="0"/>
    <x v="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s v="N/A"/>
    <n v="0"/>
    <x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s v="N/A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s v="N/A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s v="N/A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s v="N/A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s v="N/A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s v="N/A"/>
    <n v="0"/>
    <x v="3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s v="N/A"/>
    <n v="0"/>
    <x v="1"/>
    <x v="3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s v="N/A"/>
    <n v="0"/>
    <x v="5"/>
    <x v="2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s v="N/A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s v="N/A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s v="N/A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s v="N/A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s v="N/A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s v="N/A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s v="N/A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s v="N/A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s v="N/A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s v="N/A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s v="N/A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s v="N/A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s v="N/A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s v="N/A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s v="N/A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s v="N/A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s v="N/A"/>
    <n v="0"/>
    <x v="4"/>
    <x v="4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s v="N/A"/>
    <n v="0"/>
    <x v="1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s v="N/A"/>
    <n v="0"/>
    <x v="6"/>
    <x v="1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s v="N/A"/>
    <n v="0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s v="N/A"/>
    <n v="0"/>
    <x v="4"/>
    <x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s v="N/A"/>
    <n v="0"/>
    <x v="6"/>
    <x v="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s v="N/A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s v="N/A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s v="N/A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s v="N/A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s v="N/A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s v="N/A"/>
    <n v="0"/>
    <x v="6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s v="N/A"/>
    <n v="0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s v="N/A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s v="N/A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s v="N/A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s v="N/A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s v="N/A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s v="N/A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s v="N/A"/>
    <n v="0"/>
    <x v="0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s v="N/A"/>
    <n v="0"/>
    <x v="1"/>
    <x v="3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s v="N/A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s v="N/A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s v="N/A"/>
    <n v="0"/>
    <x v="6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s v="N/A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s v="N/A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s v="N/A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s v="N/A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s v="N/A"/>
    <n v="0"/>
    <x v="4"/>
    <x v="4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s v="N/A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s v="N/A"/>
    <n v="0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s v="N/A"/>
    <n v="0"/>
    <x v="8"/>
    <x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s v="N/A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s v="N/A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s v="N/A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s v="N/A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s v="N/A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s v="N/A"/>
    <n v="0"/>
    <x v="5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s v="N/A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s v="N/A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s v="N/A"/>
    <n v="0"/>
    <x v="6"/>
    <x v="1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s v="N/A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s v="N/A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s v="N/A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s v="N/A"/>
    <n v="0"/>
    <x v="4"/>
    <x v="2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s v="N/A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s v="N/A"/>
    <n v="0"/>
    <x v="6"/>
    <x v="1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s v="N/A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s v="N/A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s v="N/A"/>
    <n v="0"/>
    <x v="5"/>
    <x v="1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s v="N/A"/>
    <n v="0"/>
    <x v="6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s v="N/A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s v="N/A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s v="N/A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s v="N/A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s v="N/A"/>
    <n v="0"/>
    <x v="4"/>
    <x v="2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s v="N/A"/>
    <n v="0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s v="N/A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s v="N/A"/>
    <n v="0"/>
    <x v="6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s v="N/A"/>
    <n v="0"/>
    <x v="0"/>
    <x v="2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s v="N/A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s v="N/A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s v="N/A"/>
    <n v="0"/>
    <x v="0"/>
    <x v="2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s v="N/A"/>
    <n v="0"/>
    <x v="4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s v="N/A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s v="N/A"/>
    <n v="0"/>
    <x v="5"/>
    <x v="2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s v="N/A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s v="N/A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s v="N/A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s v="N/A"/>
    <n v="0"/>
    <x v="4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s v="N/A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s v="N/A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s v="N/A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s v="N/A"/>
    <n v="0"/>
    <x v="6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s v="N/A"/>
    <n v="0"/>
    <x v="5"/>
    <x v="21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s v="N/A"/>
    <n v="0"/>
    <x v="0"/>
    <x v="2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s v="N/A"/>
    <n v="0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s v="N/A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s v="N/A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s v="N/A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s v="N/A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s v="N/A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s v="N/A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s v="N/A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s v="N/A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s v="N/A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s v="N/A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s v="N/A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s v="N/A"/>
    <n v="0"/>
    <x v="4"/>
    <x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s v="N/A"/>
    <n v="0"/>
    <x v="6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s v="N/A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s v="N/A"/>
    <n v="0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s v="N/A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s v="N/A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s v="N/A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s v="N/A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s v="N/A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s v="N/A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s v="N/A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s v="N/A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s v="N/A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s v="N/A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s v="N/A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s v="N/A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s v="N/A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s v="N/A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s v="N/A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s v="N/A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s v="N/A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s v="N/A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s v="N/A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s v="N/A"/>
    <n v="0"/>
    <x v="0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s v="N/A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s v="N/A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s v="N/A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s v="N/A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s v="N/A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s v="N/A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s v="N/A"/>
    <n v="0"/>
    <x v="3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s v="N/A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s v="N/A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s v="N/A"/>
    <n v="0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s v="N/A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s v="N/A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s v="N/A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s v="N/A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s v="N/A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s v="N/A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s v="N/A"/>
    <n v="0"/>
    <x v="6"/>
    <x v="11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s v="N/A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s v="N/A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s v="N/A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s v="N/A"/>
    <n v="0"/>
    <x v="8"/>
    <x v="3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s v="N/A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s v="N/A"/>
    <n v="0"/>
    <x v="0"/>
    <x v="2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s v="N/A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s v="N/A"/>
    <n v="0"/>
    <x v="4"/>
    <x v="2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s v="N/A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s v="N/A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s v="N/A"/>
    <n v="0"/>
    <x v="6"/>
    <x v="1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s v="N/A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s v="N/A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s v="N/A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s v="N/A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s v="N/A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s v="N/A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s v="N/A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s v="N/A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s v="N/A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s v="N/A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s v="N/A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s v="N/A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s v="N/A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s v="N/A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s v="N/A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s v="N/A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s v="N/A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s v="N/A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s v="N/A"/>
    <n v="0"/>
    <x v="4"/>
    <x v="2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s v="N/A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s v="N/A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s v="N/A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s v="N/A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s v="N/A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s v="N/A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s v="N/A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s v="N/A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s v="N/A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s v="N/A"/>
    <n v="0"/>
    <x v="6"/>
    <x v="1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s v="N/A"/>
    <n v="0"/>
    <x v="5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s v="N/A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s v="N/A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s v="N/A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s v="N/A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s v="N/A"/>
    <n v="0"/>
    <x v="2"/>
    <x v="3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s v="N/A"/>
    <n v="0"/>
    <x v="7"/>
    <x v="1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s v="N/A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s v="N/A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s v="N/A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s v="N/A"/>
    <n v="0"/>
    <x v="4"/>
    <x v="2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s v="N/A"/>
    <n v="0"/>
    <x v="2"/>
    <x v="3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s v="N/A"/>
    <n v="0"/>
    <x v="6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s v="N/A"/>
    <n v="0"/>
    <x v="1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s v="N/A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s v="N/A"/>
    <n v="0"/>
    <x v="1"/>
    <x v="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s v="N/A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s v="N/A"/>
    <n v="0"/>
    <x v="7"/>
    <x v="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s v="N/A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s v="N/A"/>
    <n v="0"/>
    <x v="6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s v="N/A"/>
    <n v="0"/>
    <x v="5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s v="N/A"/>
    <n v="0"/>
    <x v="0"/>
    <x v="2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s v="N/A"/>
    <n v="0"/>
    <x v="6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s v="N/A"/>
    <n v="0"/>
    <x v="4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s v="N/A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s v="N/A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s v="N/A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s v="N/A"/>
    <n v="0"/>
    <x v="5"/>
    <x v="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s v="N/A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s v="N/A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s v="N/A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s v="N/A"/>
    <n v="0"/>
    <x v="3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s v="N/A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s v="N/A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s v="N/A"/>
    <n v="0"/>
    <x v="7"/>
    <x v="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s v="N/A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s v="N/A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s v="N/A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s v="N/A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s v="N/A"/>
    <n v="0"/>
    <x v="6"/>
    <x v="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s v="N/A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s v="N/A"/>
    <n v="0"/>
    <x v="5"/>
    <x v="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s v="N/A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s v="N/A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s v="N/A"/>
    <n v="0"/>
    <x v="0"/>
    <x v="2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s v="N/A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s v="N/A"/>
    <n v="0"/>
    <x v="1"/>
    <x v="3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s v="N/A"/>
    <n v="0"/>
    <x v="0"/>
    <x v="26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s v="N/A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s v="N/A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s v="N/A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s v="N/A"/>
    <n v="0"/>
    <x v="0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s v="N/A"/>
    <n v="0"/>
    <x v="1"/>
    <x v="3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s v="N/A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s v="N/A"/>
    <n v="0"/>
    <x v="1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s v="N/A"/>
    <n v="0"/>
    <x v="7"/>
    <x v="1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s v="N/A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s v="N/A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s v="N/A"/>
    <n v="0"/>
    <x v="6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s v="N/A"/>
    <n v="0"/>
    <x v="5"/>
    <x v="2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s v="N/A"/>
    <n v="0"/>
    <x v="8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s v="N/A"/>
    <n v="0"/>
    <x v="1"/>
    <x v="3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s v="N/A"/>
    <n v="0"/>
    <x v="0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s v="N/A"/>
    <n v="0"/>
    <x v="1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s v="N/A"/>
    <n v="0"/>
    <x v="2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s v="N/A"/>
    <n v="0"/>
    <x v="8"/>
    <x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s v="N/A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s v="N/A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s v="N/A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s v="N/A"/>
    <n v="0"/>
    <x v="2"/>
    <x v="36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s v="N/A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s v="N/A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s v="N/A"/>
    <n v="0"/>
    <x v="7"/>
    <x v="1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s v="N/A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s v="N/A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s v="N/A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s v="N/A"/>
    <n v="0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s v="N/A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s v="N/A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s v="N/A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s v="N/A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s v="N/A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s v="N/A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s v="N/A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s v="N/A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s v="N/A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s v="N/A"/>
    <n v="0"/>
    <x v="6"/>
    <x v="1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s v="N/A"/>
    <n v="0"/>
    <x v="5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s v="N/A"/>
    <n v="0"/>
    <x v="8"/>
    <x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s v="N/A"/>
    <n v="0"/>
    <x v="0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s v="N/A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s v="N/A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s v="N/A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s v="N/A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s v="N/A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s v="N/A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s v="N/A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s v="N/A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s v="N/A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s v="N/A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s v="N/A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s v="N/A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s v="N/A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s v="N/A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s v="N/A"/>
    <n v="0"/>
    <x v="5"/>
    <x v="2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s v="N/A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s v="N/A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s v="N/A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s v="N/A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s v="N/A"/>
    <n v="0"/>
    <x v="3"/>
    <x v="1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s v="N/A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s v="N/A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s v="N/A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s v="N/A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s v="N/A"/>
    <n v="0"/>
    <x v="0"/>
    <x v="2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s v="N/A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s v="N/A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s v="N/A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s v="N/A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s v="N/A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s v="N/A"/>
    <n v="0"/>
    <x v="5"/>
    <x v="2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s v="N/A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s v="N/A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s v="N/A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s v="N/A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s v="N/A"/>
    <n v="0"/>
    <x v="2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s v="N/A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s v="N/A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s v="N/A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s v="N/A"/>
    <n v="0"/>
    <x v="6"/>
    <x v="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s v="N/A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s v="N/A"/>
    <n v="0"/>
    <x v="0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s v="N/A"/>
    <n v="0"/>
    <x v="7"/>
    <x v="3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s v="N/A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s v="N/A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s v="N/A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s v="N/A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s v="N/A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s v="N/A"/>
    <n v="0"/>
    <x v="6"/>
    <x v="11"/>
  </r>
  <r>
    <n v="131"/>
    <s v="I (Canceled)"/>
    <s v="I"/>
    <n v="1200"/>
    <n v="0"/>
    <x v="1"/>
    <x v="0"/>
    <s v="USD"/>
    <n v="1467763200"/>
    <n v="1466453161"/>
    <b v="0"/>
    <n v="0"/>
    <b v="0"/>
    <x v="21"/>
    <s v="N/A"/>
    <n v="0"/>
    <x v="5"/>
    <x v="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s v="N/A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s v="N/A"/>
    <n v="0"/>
    <x v="5"/>
    <x v="1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s v="N/A"/>
    <n v="0"/>
    <x v="3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s v="N/A"/>
    <n v="0"/>
    <x v="8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s v="N/A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s v="N/A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s v="N/A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s v="N/A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s v="N/A"/>
    <n v="0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s v="N/A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s v="N/A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s v="N/A"/>
    <n v="0"/>
    <x v="7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s v="N/A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s v="N/A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s v="N/A"/>
    <n v="0"/>
    <x v="6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s v="N/A"/>
    <n v="0"/>
    <x v="8"/>
    <x v="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s v="N/A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s v="N/A"/>
    <n v="0"/>
    <x v="0"/>
    <x v="2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s v="N/A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s v="N/A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s v="N/A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s v="N/A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s v="N/A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s v="N/A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s v="N/A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s v="N/A"/>
    <n v="0"/>
    <x v="6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s v="N/A"/>
    <n v="0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s v="N/A"/>
    <n v="0"/>
    <x v="5"/>
    <x v="2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s v="N/A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s v="N/A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s v="N/A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s v="N/A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s v="N/A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s v="N/A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s v="N/A"/>
    <n v="0"/>
    <x v="7"/>
    <x v="3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s v="N/A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s v="N/A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s v="N/A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s v="N/A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s v="N/A"/>
    <n v="0"/>
    <x v="6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s v="N/A"/>
    <n v="0"/>
    <x v="8"/>
    <x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s v="N/A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s v="N/A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s v="N/A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s v="N/A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s v="N/A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s v="N/A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s v="N/A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s v="N/A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s v="N/A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s v="N/A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s v="N/A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s v="N/A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s v="N/A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s v="N/A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s v="N/A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s v="N/A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s v="N/A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s v="N/A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s v="N/A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s v="N/A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x v="17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7"/>
    <b v="0"/>
    <n v="14"/>
    <b v="1"/>
    <s v="theater/plays"/>
    <n v="100"/>
    <n v="171.43"/>
    <x v="6"/>
    <s v="plays"/>
    <x v="1727"/>
    <x v="1722"/>
  </r>
  <r>
    <n v="1689"/>
    <s v="Fly Away"/>
    <s v="Praising the Living God in the second half of life."/>
    <n v="2400"/>
    <n v="2400"/>
    <x v="3"/>
    <s v="US"/>
    <s v="USD"/>
    <n v="1489700230"/>
    <x v="1728"/>
    <b v="0"/>
    <n v="14"/>
    <b v="0"/>
    <s v="music/faith"/>
    <n v="100"/>
    <n v="171.43"/>
    <x v="7"/>
    <s v="faith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s v="N/A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s v="N/A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s v="N/A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s v="N/A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s v="N/A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s v="N/A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s v="N/A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s v="N/A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s v="N/A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s v="N/A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s v="N/A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x v="262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4"/>
    <b v="0"/>
    <n v="16"/>
    <b v="1"/>
    <s v="theater/plays"/>
    <n v="108"/>
    <n v="33.75"/>
    <x v="6"/>
    <s v="plays"/>
    <x v="2644"/>
    <x v="26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5"/>
    <b v="0"/>
    <n v="16"/>
    <b v="0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x v="265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7"/>
    <b v="0"/>
    <n v="6"/>
    <b v="1"/>
    <s v="theater/musical"/>
    <n v="100"/>
    <n v="83.33"/>
    <x v="6"/>
    <s v="musical"/>
    <x v="2677"/>
    <x v="265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8"/>
    <b v="0"/>
    <n v="8"/>
    <b v="1"/>
    <s v="theater/spaces"/>
    <n v="100"/>
    <n v="62.5"/>
    <x v="6"/>
    <s v="spaces"/>
    <x v="2678"/>
    <x v="265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79"/>
    <b v="0"/>
    <n v="12"/>
    <b v="1"/>
    <s v="theater/plays"/>
    <n v="100"/>
    <n v="41.67"/>
    <x v="6"/>
    <s v="plays"/>
    <x v="2679"/>
    <x v="2660"/>
  </r>
  <r>
    <n v="3572"/>
    <s v="Monster"/>
    <s v="A darkly comic one woman show by Abram Rooney as part of The Camden Fringe 2015."/>
    <n v="500"/>
    <n v="500"/>
    <x v="0"/>
    <s v="GB"/>
    <s v="GBP"/>
    <n v="1434894082"/>
    <x v="2680"/>
    <b v="0"/>
    <n v="9"/>
    <b v="1"/>
    <s v="theater/plays"/>
    <n v="100"/>
    <n v="55.56"/>
    <x v="6"/>
    <s v="plays"/>
    <x v="2680"/>
    <x v="266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1"/>
    <b v="0"/>
    <n v="14"/>
    <b v="1"/>
    <s v="theater/plays"/>
    <n v="100"/>
    <n v="35.71"/>
    <x v="6"/>
    <s v="plays"/>
    <x v="2681"/>
    <x v="266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2"/>
    <b v="0"/>
    <n v="17"/>
    <b v="1"/>
    <s v="theater/plays"/>
    <n v="100"/>
    <n v="29.41"/>
    <x v="6"/>
    <s v="plays"/>
    <x v="2682"/>
    <x v="266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3"/>
    <b v="0"/>
    <n v="3"/>
    <b v="1"/>
    <s v="theater/musical"/>
    <n v="100"/>
    <n v="166.67"/>
    <x v="6"/>
    <s v="musical"/>
    <x v="2683"/>
    <x v="266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84"/>
    <b v="0"/>
    <n v="1"/>
    <b v="0"/>
    <s v="film &amp; video/science fiction"/>
    <n v="100"/>
    <n v="500"/>
    <x v="5"/>
    <s v="science fiction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s v="N/A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s v="N/A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s v="N/A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s v="N/A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s v="N/A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s v="N/A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s v="N/A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s v="N/A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s v="N/A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s v="N/A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x v="281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0"/>
    <b v="0"/>
    <n v="1"/>
    <b v="0"/>
    <s v="theater/spaces"/>
    <n v="3"/>
    <n v="300"/>
    <x v="6"/>
    <s v="spaces"/>
    <x v="2840"/>
    <x v="28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1"/>
    <b v="0"/>
    <n v="1"/>
    <b v="0"/>
    <s v="technology/web"/>
    <n v="3"/>
    <n v="300"/>
    <x v="0"/>
    <s v="web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s v="N/A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s v="N/A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s v="N/A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s v="N/A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s v="N/A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s v="N/A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s v="N/A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s v="N/A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s v="N/A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s v="N/A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s v="N/A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s v="N/A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s v="N/A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s v="N/A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s v="N/A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s v="N/A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s v="N/A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s v="N/A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s v="N/A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s v="N/A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s v="N/A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s v="N/A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s v="N/A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s v="N/A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s v="N/A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s v="N/A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s v="N/A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s v="N/A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s v="N/A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s v="N/A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s v="N/A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s v="N/A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s v="N/A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s v="N/A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s v="N/A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s v="N/A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s v="N/A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s v="N/A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s v="N/A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s v="N/A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s v="N/A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s v="N/A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s v="N/A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s v="N/A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s v="N/A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x v="310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1"/>
    <b v="0"/>
    <n v="1"/>
    <b v="0"/>
    <s v="theater/spaces"/>
    <n v="1"/>
    <n v="100"/>
    <x v="6"/>
    <s v="spaces"/>
    <x v="3131"/>
    <x v="311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2"/>
    <b v="0"/>
    <n v="1"/>
    <b v="0"/>
    <s v="food/food trucks"/>
    <n v="1"/>
    <n v="100"/>
    <x v="4"/>
    <s v="food truck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x v="31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4"/>
    <b v="0"/>
    <n v="4"/>
    <b v="0"/>
    <s v="publishing/children's books"/>
    <n v="2"/>
    <n v="25"/>
    <x v="1"/>
    <s v="children's books"/>
    <x v="3134"/>
    <x v="31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5"/>
    <b v="0"/>
    <n v="4"/>
    <b v="0"/>
    <s v="theater/plays"/>
    <n v="2"/>
    <n v="25"/>
    <x v="6"/>
    <s v="plays"/>
    <x v="3135"/>
    <x v="311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6"/>
    <b v="0"/>
    <n v="1"/>
    <b v="0"/>
    <s v="technology/web"/>
    <n v="2"/>
    <n v="100"/>
    <x v="0"/>
    <s v="web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s v="N/A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s v="N/A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s v="N/A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s v="N/A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s v="N/A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s v="N/A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s v="N/A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s v="N/A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s v="N/A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s v="N/A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s v="N/A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s v="N/A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s v="N/A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s v="N/A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s v="N/A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s v="N/A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s v="N/A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s v="N/A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s v="N/A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s v="N/A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s v="N/A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x v="319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4"/>
    <b v="0"/>
    <n v="7"/>
    <b v="0"/>
    <s v="theater/plays"/>
    <n v="14"/>
    <n v="10"/>
    <x v="6"/>
    <s v="plays"/>
    <x v="3214"/>
    <x v="31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5"/>
    <b v="0"/>
    <n v="6"/>
    <b v="0"/>
    <s v="film &amp; video/science fiction"/>
    <n v="14"/>
    <n v="11.67"/>
    <x v="5"/>
    <s v="science fiction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s v="N/A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s v="N/A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s v="N/A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s v="N/A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s v="N/A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s v="N/A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s v="N/A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s v="N/A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s v="N/A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s v="N/A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x v="323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4"/>
    <b v="0"/>
    <n v="2"/>
    <b v="0"/>
    <s v="food/food trucks"/>
    <n v="1"/>
    <n v="27.5"/>
    <x v="4"/>
    <s v="food trucks"/>
    <x v="3254"/>
    <x v="323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5"/>
    <b v="0"/>
    <n v="2"/>
    <b v="0"/>
    <s v="technology/web"/>
    <n v="1"/>
    <n v="27.5"/>
    <x v="0"/>
    <s v="web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s v="N/A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s v="N/A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s v="N/A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s v="N/A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s v="N/A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s v="N/A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s v="N/A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s v="N/A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s v="N/A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s v="N/A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s v="N/A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s v="N/A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s v="N/A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s v="N/A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s v="N/A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s v="N/A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s v="N/A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s v="N/A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s v="N/A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s v="N/A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s v="N/A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s v="N/A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x v="327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3"/>
    <b v="0"/>
    <n v="1"/>
    <b v="0"/>
    <s v="photography/people"/>
    <n v="1"/>
    <n v="50"/>
    <x v="2"/>
    <s v="people"/>
    <x v="3293"/>
    <x v="327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4"/>
    <b v="0"/>
    <n v="1"/>
    <b v="0"/>
    <s v="theater/musical"/>
    <n v="1"/>
    <n v="50"/>
    <x v="6"/>
    <s v="musical"/>
    <x v="3294"/>
    <x v="327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5"/>
    <b v="0"/>
    <n v="1"/>
    <b v="0"/>
    <s v="journalism/audio"/>
    <n v="1"/>
    <n v="50"/>
    <x v="8"/>
    <s v="audio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x v="327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299"/>
    <b v="0"/>
    <n v="1"/>
    <b v="0"/>
    <s v="theater/plays"/>
    <n v="3"/>
    <n v="50"/>
    <x v="6"/>
    <s v="plays"/>
    <x v="3299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300"/>
    <b v="0"/>
    <n v="3"/>
    <b v="0"/>
    <s v="film &amp; video/animation"/>
    <n v="3"/>
    <n v="16.670000000000002"/>
    <x v="5"/>
    <s v="animation"/>
    <x v="3300"/>
    <x v="32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1"/>
    <b v="0"/>
    <n v="1"/>
    <b v="0"/>
    <s v="publishing/fiction"/>
    <n v="3"/>
    <n v="50"/>
    <x v="1"/>
    <s v="fiction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s v="N/A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s v="N/A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s v="N/A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s v="N/A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s v="N/A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s v="N/A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s v="N/A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s v="N/A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s v="N/A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s v="N/A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s v="N/A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s v="N/A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x v="331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6"/>
    <b v="0"/>
    <n v="3"/>
    <b v="0"/>
    <s v="food/food trucks"/>
    <n v="1"/>
    <n v="13.33"/>
    <x v="4"/>
    <s v="food trucks"/>
    <x v="3336"/>
    <x v="33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7"/>
    <b v="0"/>
    <n v="1"/>
    <b v="0"/>
    <s v="music/world music"/>
    <n v="1"/>
    <n v="40"/>
    <x v="7"/>
    <s v="world music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s v="N/A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s v="N/A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s v="N/A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s v="N/A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s v="N/A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s v="N/A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s v="N/A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s v="N/A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s v="N/A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s v="N/A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s v="N/A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s v="N/A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s v="N/A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s v="N/A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s v="N/A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s v="N/A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s v="N/A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s v="N/A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s v="N/A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s v="N/A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s v="N/A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s v="N/A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s v="N/A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s v="N/A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s v="N/A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s v="N/A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s v="N/A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s v="N/A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s v="N/A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s v="N/A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s v="N/A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s v="N/A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s v="N/A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s v="N/A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s v="N/A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s v="N/A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s v="N/A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s v="N/A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s v="N/A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s v="N/A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s v="N/A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s v="N/A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s v="N/A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s v="N/A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s v="N/A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s v="N/A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s v="N/A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s v="N/A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s v="N/A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s v="N/A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s v="N/A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s v="N/A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s v="N/A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s v="N/A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s v="N/A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s v="N/A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s v="N/A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s v="N/A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s v="N/A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s v="N/A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s v="N/A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s v="N/A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s v="N/A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s v="N/A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s v="N/A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x v="345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79"/>
    <b v="0"/>
    <n v="1"/>
    <b v="0"/>
    <s v="technology/space exploration"/>
    <n v="1"/>
    <n v="15"/>
    <x v="0"/>
    <s v="space exploration"/>
    <x v="3479"/>
    <x v="345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80"/>
    <b v="0"/>
    <n v="1"/>
    <b v="0"/>
    <s v="journalism/audio"/>
    <n v="1"/>
    <n v="15"/>
    <x v="8"/>
    <s v="audio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s v="N/A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s v="N/A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s v="N/A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s v="N/A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s v="N/A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s v="N/A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s v="N/A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s v="N/A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s v="N/A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s v="N/A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s v="N/A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s v="N/A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s v="N/A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s v="N/A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s v="N/A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s v="N/A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s v="N/A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s v="N/A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s v="N/A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s v="N/A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s v="N/A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s v="N/A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s v="N/A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s v="N/A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s v="N/A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s v="N/A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s v="N/A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s v="N/A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s v="N/A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s v="N/A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s v="N/A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s v="N/A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s v="N/A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s v="N/A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s v="N/A"/>
    <n v="10"/>
    <x v="0"/>
    <s v="web"/>
    <x v="3523"/>
    <x v="350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4"/>
    <b v="0"/>
    <n v="2"/>
    <b v="0"/>
    <s v="food/food trucks"/>
    <s v="N/A"/>
    <n v="5"/>
    <x v="4"/>
    <s v="food trucks"/>
    <x v="3524"/>
    <x v="35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5"/>
    <b v="0"/>
    <n v="1"/>
    <b v="0"/>
    <s v="technology/web"/>
    <s v="N/A"/>
    <n v="10"/>
    <x v="0"/>
    <s v="web"/>
    <x v="3525"/>
    <x v="350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6"/>
    <b v="0"/>
    <n v="1"/>
    <b v="0"/>
    <s v="technology/web"/>
    <s v="N/A"/>
    <n v="10"/>
    <x v="0"/>
    <s v="web"/>
    <x v="3526"/>
    <x v="3504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s v="N/A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s v="N/A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s v="N/A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s v="N/A"/>
    <n v="10"/>
    <x v="6"/>
    <s v="plays"/>
    <x v="3530"/>
    <x v="350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1"/>
    <b v="0"/>
    <n v="1"/>
    <b v="0"/>
    <s v="publishing/children's books"/>
    <s v="N/A"/>
    <n v="10"/>
    <x v="1"/>
    <s v="children's books"/>
    <x v="3531"/>
    <x v="350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2"/>
    <b v="0"/>
    <n v="1"/>
    <b v="0"/>
    <s v="theater/plays"/>
    <s v="N/A"/>
    <n v="10"/>
    <x v="6"/>
    <s v="plays"/>
    <x v="3532"/>
    <x v="35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3"/>
    <b v="0"/>
    <n v="1"/>
    <b v="0"/>
    <s v="film &amp; video/science fiction"/>
    <s v="N/A"/>
    <n v="10"/>
    <x v="5"/>
    <s v="science fiction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s v="N/A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s v="N/A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x v="35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8"/>
    <b v="0"/>
    <n v="1"/>
    <b v="0"/>
    <s v="theater/plays"/>
    <n v="1"/>
    <n v="10"/>
    <x v="6"/>
    <s v="plays"/>
    <x v="3538"/>
    <x v="35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9"/>
    <b v="0"/>
    <n v="1"/>
    <b v="0"/>
    <s v="theater/spaces"/>
    <n v="1"/>
    <n v="10"/>
    <x v="6"/>
    <s v="space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s v="N/A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s v="N/A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s v="N/A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s v="N/A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s v="N/A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s v="N/A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s v="N/A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s v="N/A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s v="N/A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s v="N/A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s v="N/A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s v="N/A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s v="N/A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s v="N/A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s v="N/A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s v="N/A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s v="N/A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s v="N/A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s v="N/A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s v="N/A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s v="N/A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s v="N/A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s v="N/A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s v="N/A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s v="N/A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s v="N/A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s v="N/A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s v="N/A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s v="N/A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s v="N/A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s v="N/A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s v="N/A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s v="N/A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s v="N/A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s v="N/A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s v="N/A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s v="N/A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s v="N/A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s v="N/A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s v="N/A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s v="N/A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s v="N/A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s v="N/A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s v="N/A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s v="N/A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s v="N/A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s v="N/A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s v="N/A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s v="N/A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s v="N/A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s v="N/A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s v="N/A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s v="N/A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s v="N/A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s v="N/A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s v="N/A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s v="N/A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s v="N/A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s v="N/A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s v="N/A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s v="N/A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s v="N/A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s v="N/A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s v="N/A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s v="N/A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s v="N/A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s v="N/A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s v="N/A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s v="N/A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s v="N/A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s v="N/A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s v="N/A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s v="N/A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s v="N/A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s v="N/A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s v="N/A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s v="N/A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s v="N/A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s v="N/A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s v="N/A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s v="N/A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s v="N/A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s v="N/A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s v="N/A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s v="N/A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s v="N/A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s v="N/A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s v="N/A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s v="N/A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s v="N/A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s v="N/A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s v="N/A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s v="N/A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s v="N/A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s v="N/A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s v="N/A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s v="N/A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s v="N/A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s v="N/A"/>
    <n v="1"/>
    <x v="0"/>
    <s v="web"/>
    <x v="3664"/>
    <x v="3642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s v="N/A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s v="N/A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s v="N/A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s v="N/A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s v="N/A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s v="N/A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s v="N/A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s v="N/A"/>
    <n v="1"/>
    <x v="0"/>
    <s v="web"/>
    <x v="3672"/>
    <x v="365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3"/>
    <b v="0"/>
    <n v="1"/>
    <b v="0"/>
    <s v="games/video games"/>
    <s v="N/A"/>
    <n v="1"/>
    <x v="3"/>
    <s v="video games"/>
    <x v="3673"/>
    <x v="36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4"/>
    <b v="0"/>
    <n v="1"/>
    <b v="0"/>
    <s v="theater/plays"/>
    <s v="N/A"/>
    <n v="1"/>
    <x v="6"/>
    <s v="plays"/>
    <x v="3674"/>
    <x v="365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5"/>
    <b v="0"/>
    <n v="1"/>
    <b v="0"/>
    <s v="theater/plays"/>
    <s v="N/A"/>
    <n v="1"/>
    <x v="6"/>
    <s v="plays"/>
    <x v="3675"/>
    <x v="365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6"/>
    <b v="0"/>
    <n v="1"/>
    <b v="0"/>
    <s v="technology/web"/>
    <s v="N/A"/>
    <n v="1"/>
    <x v="0"/>
    <s v="web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s v="N/A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s v="N/A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s v="N/A"/>
    <n v="1"/>
    <x v="5"/>
    <s v="animation"/>
    <x v="3679"/>
    <x v="365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0"/>
    <b v="0"/>
    <n v="1"/>
    <b v="0"/>
    <s v="technology/web"/>
    <s v="N/A"/>
    <n v="1"/>
    <x v="0"/>
    <s v="web"/>
    <x v="3680"/>
    <x v="36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1"/>
    <b v="0"/>
    <n v="1"/>
    <b v="0"/>
    <s v="photography/nature"/>
    <s v="N/A"/>
    <n v="1"/>
    <x v="2"/>
    <s v="nature"/>
    <x v="3681"/>
    <x v="36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2"/>
    <b v="0"/>
    <n v="1"/>
    <b v="0"/>
    <s v="music/faith"/>
    <s v="N/A"/>
    <n v="1"/>
    <x v="7"/>
    <s v="faith"/>
    <x v="3682"/>
    <x v="366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3"/>
    <b v="0"/>
    <n v="1"/>
    <b v="0"/>
    <s v="theater/musical"/>
    <s v="N/A"/>
    <n v="1"/>
    <x v="6"/>
    <s v="musical"/>
    <x v="3683"/>
    <x v="366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4"/>
    <b v="0"/>
    <n v="1"/>
    <b v="0"/>
    <s v="film &amp; video/science fiction"/>
    <s v="N/A"/>
    <n v="1"/>
    <x v="5"/>
    <s v="science fiction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s v="N/A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s v="N/A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s v="N/A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s v="N/A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s v="N/A"/>
    <n v="1"/>
    <x v="6"/>
    <s v="plays"/>
    <x v="3689"/>
    <x v="366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0"/>
    <b v="0"/>
    <n v="1"/>
    <b v="0"/>
    <s v="photography/people"/>
    <s v="N/A"/>
    <n v="1"/>
    <x v="2"/>
    <s v="people"/>
    <x v="3690"/>
    <x v="366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1"/>
    <b v="0"/>
    <n v="1"/>
    <b v="0"/>
    <s v="journalism/audio"/>
    <s v="N/A"/>
    <n v="1"/>
    <x v="8"/>
    <s v="audio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s v="N/A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s v="N/A"/>
    <n v="1"/>
    <x v="5"/>
    <s v="animation"/>
    <x v="3693"/>
    <x v="367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s v="N/A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s v="N/A"/>
    <n v="1"/>
    <x v="7"/>
    <s v="faith"/>
    <x v="3695"/>
    <x v="367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6"/>
    <b v="0"/>
    <n v="1"/>
    <b v="0"/>
    <s v="theater/spaces"/>
    <s v="N/A"/>
    <n v="1"/>
    <x v="6"/>
    <s v="spaces"/>
    <x v="3696"/>
    <x v="367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7"/>
    <b v="0"/>
    <n v="1"/>
    <b v="0"/>
    <s v="theater/musical"/>
    <s v="N/A"/>
    <n v="1"/>
    <x v="6"/>
    <s v="musical"/>
    <x v="3697"/>
    <x v="367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8"/>
    <b v="0"/>
    <n v="1"/>
    <b v="0"/>
    <s v="technology/web"/>
    <s v="N/A"/>
    <n v="1"/>
    <x v="0"/>
    <s v="web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s v="N/A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s v="N/A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s v="N/A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s v="N/A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s v="N/A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s v="N/A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s v="N/A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s v="N/A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s v="N/A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s v="N/A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s v="N/A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s v="N/A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s v="N/A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s v="N/A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s v="N/A"/>
    <n v="0"/>
    <x v="5"/>
    <s v="drama"/>
    <x v="3713"/>
    <x v="3691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s v="N/A"/>
    <n v="0"/>
    <x v="6"/>
    <s v="spaces"/>
    <x v="3714"/>
    <x v="3692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s v="N/A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s v="N/A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s v="N/A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s v="N/A"/>
    <n v="0"/>
    <x v="0"/>
    <s v="wearables"/>
    <x v="3718"/>
    <x v="369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19"/>
    <b v="0"/>
    <n v="0"/>
    <b v="0"/>
    <s v="technology/space exploration"/>
    <s v="N/A"/>
    <n v="0"/>
    <x v="0"/>
    <s v="space exploration"/>
    <x v="3719"/>
    <x v="369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20"/>
    <b v="0"/>
    <n v="0"/>
    <b v="0"/>
    <s v="music/world music"/>
    <s v="N/A"/>
    <n v="0"/>
    <x v="7"/>
    <s v="world music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s v="N/A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s v="N/A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s v="N/A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s v="N/A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s v="N/A"/>
    <n v="0"/>
    <x v="3"/>
    <s v="mobile games"/>
    <x v="3725"/>
    <x v="370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6"/>
    <b v="0"/>
    <n v="0"/>
    <b v="0"/>
    <s v="publishing/translations"/>
    <s v="N/A"/>
    <n v="0"/>
    <x v="1"/>
    <s v="translations"/>
    <x v="3726"/>
    <x v="370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7"/>
    <b v="0"/>
    <n v="0"/>
    <b v="0"/>
    <s v="film &amp; video/science fiction"/>
    <s v="N/A"/>
    <n v="0"/>
    <x v="5"/>
    <s v="science fiction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s v="N/A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s v="N/A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s v="N/A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s v="N/A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s v="N/A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s v="N/A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s v="N/A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s v="N/A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s v="N/A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s v="N/A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s v="N/A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s v="N/A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s v="N/A"/>
    <n v="0"/>
    <x v="0"/>
    <s v="web"/>
    <x v="3740"/>
    <x v="371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1"/>
    <b v="0"/>
    <n v="0"/>
    <b v="0"/>
    <s v="technology/wearables"/>
    <s v="N/A"/>
    <n v="0"/>
    <x v="0"/>
    <s v="wearables"/>
    <x v="3741"/>
    <x v="37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2"/>
    <b v="0"/>
    <n v="0"/>
    <b v="0"/>
    <s v="music/jazz"/>
    <s v="N/A"/>
    <n v="0"/>
    <x v="7"/>
    <s v="jazz"/>
    <x v="3742"/>
    <x v="372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3"/>
    <b v="0"/>
    <n v="0"/>
    <b v="0"/>
    <s v="food/restaurants"/>
    <s v="N/A"/>
    <n v="0"/>
    <x v="4"/>
    <s v="restaurants"/>
    <x v="3743"/>
    <x v="37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4"/>
    <b v="0"/>
    <n v="0"/>
    <b v="0"/>
    <s v="food/restaurants"/>
    <s v="N/A"/>
    <n v="0"/>
    <x v="4"/>
    <s v="restaurants"/>
    <x v="3744"/>
    <x v="372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5"/>
    <b v="0"/>
    <n v="0"/>
    <b v="0"/>
    <s v="publishing/children's books"/>
    <s v="N/A"/>
    <n v="0"/>
    <x v="1"/>
    <s v="children's books"/>
    <x v="3745"/>
    <x v="37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6"/>
    <b v="0"/>
    <n v="0"/>
    <b v="0"/>
    <s v="theater/musical"/>
    <s v="N/A"/>
    <n v="0"/>
    <x v="6"/>
    <s v="musical"/>
    <x v="3746"/>
    <x v="37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7"/>
    <b v="0"/>
    <n v="0"/>
    <b v="0"/>
    <s v="technology/web"/>
    <s v="N/A"/>
    <n v="0"/>
    <x v="0"/>
    <s v="web"/>
    <x v="3747"/>
    <x v="372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8"/>
    <b v="0"/>
    <n v="0"/>
    <b v="0"/>
    <s v="food/food trucks"/>
    <s v="N/A"/>
    <n v="0"/>
    <x v="4"/>
    <s v="food trucks"/>
    <x v="3748"/>
    <x v="37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9"/>
    <b v="0"/>
    <n v="0"/>
    <b v="0"/>
    <s v="theater/spaces"/>
    <s v="N/A"/>
    <n v="0"/>
    <x v="6"/>
    <s v="spaces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s v="N/A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s v="N/A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s v="N/A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s v="N/A"/>
    <n v="0"/>
    <x v="6"/>
    <s v="spaces"/>
    <x v="3753"/>
    <x v="37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4"/>
    <b v="0"/>
    <n v="0"/>
    <b v="0"/>
    <s v="theater/spaces"/>
    <s v="N/A"/>
    <n v="0"/>
    <x v="6"/>
    <s v="spaces"/>
    <x v="3754"/>
    <x v="373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5"/>
    <b v="0"/>
    <n v="0"/>
    <b v="0"/>
    <s v="theater/plays"/>
    <s v="N/A"/>
    <n v="0"/>
    <x v="6"/>
    <s v="plays"/>
    <x v="3755"/>
    <x v="373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6"/>
    <b v="0"/>
    <n v="0"/>
    <b v="0"/>
    <s v="technology/web"/>
    <s v="N/A"/>
    <n v="0"/>
    <x v="0"/>
    <s v="web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s v="N/A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s v="N/A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s v="N/A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s v="N/A"/>
    <n v="0"/>
    <x v="5"/>
    <s v="drama"/>
    <x v="3760"/>
    <x v="3738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s v="N/A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s v="N/A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s v="N/A"/>
    <n v="0"/>
    <x v="0"/>
    <s v="web"/>
    <x v="3763"/>
    <x v="374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4"/>
    <b v="0"/>
    <n v="0"/>
    <b v="0"/>
    <s v="publishing/translations"/>
    <s v="N/A"/>
    <n v="0"/>
    <x v="1"/>
    <s v="translations"/>
    <x v="3764"/>
    <x v="3742"/>
  </r>
  <r>
    <n v="2894"/>
    <s v="How Could You Do This To Me (The Stage Play)"/>
    <s v="This Is A Story About A Woman A Man And A Woman"/>
    <n v="50000"/>
    <n v="0"/>
    <x v="2"/>
    <s v="US"/>
    <s v="USD"/>
    <n v="1428100815"/>
    <x v="3765"/>
    <b v="0"/>
    <n v="0"/>
    <b v="0"/>
    <s v="theater/plays"/>
    <s v="N/A"/>
    <n v="0"/>
    <x v="6"/>
    <s v="plays"/>
    <x v="3765"/>
    <x v="37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6"/>
    <b v="0"/>
    <n v="0"/>
    <b v="0"/>
    <s v="theater/spaces"/>
    <s v="N/A"/>
    <n v="0"/>
    <x v="6"/>
    <s v="spaces"/>
    <x v="3766"/>
    <x v="374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67"/>
    <b v="0"/>
    <n v="0"/>
    <b v="0"/>
    <s v="theater/spaces"/>
    <s v="N/A"/>
    <n v="0"/>
    <x v="6"/>
    <s v="spaces"/>
    <x v="3767"/>
    <x v="37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8"/>
    <b v="0"/>
    <n v="0"/>
    <b v="0"/>
    <s v="music/world music"/>
    <s v="N/A"/>
    <n v="0"/>
    <x v="7"/>
    <s v="world music"/>
    <x v="3768"/>
    <x v="37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9"/>
    <b v="0"/>
    <n v="0"/>
    <b v="0"/>
    <s v="technology/web"/>
    <s v="N/A"/>
    <n v="0"/>
    <x v="0"/>
    <s v="web"/>
    <x v="3769"/>
    <x v="37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70"/>
    <b v="0"/>
    <n v="0"/>
    <b v="0"/>
    <s v="technology/web"/>
    <s v="N/A"/>
    <n v="0"/>
    <x v="0"/>
    <s v="web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s v="N/A"/>
    <n v="0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s v="N/A"/>
    <n v="0"/>
    <x v="4"/>
    <s v="restaurants"/>
    <x v="3772"/>
    <x v="37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3"/>
    <b v="0"/>
    <n v="0"/>
    <b v="0"/>
    <s v="games/mobile games"/>
    <s v="N/A"/>
    <n v="0"/>
    <x v="3"/>
    <s v="mobile games"/>
    <x v="3773"/>
    <x v="375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4"/>
    <b v="0"/>
    <n v="0"/>
    <b v="0"/>
    <s v="publishing/translations"/>
    <s v="N/A"/>
    <n v="0"/>
    <x v="1"/>
    <s v="translations"/>
    <x v="3774"/>
    <x v="375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5"/>
    <b v="0"/>
    <n v="0"/>
    <b v="0"/>
    <s v="journalism/audio"/>
    <s v="N/A"/>
    <n v="0"/>
    <x v="8"/>
    <s v="audio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s v="N/A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s v="N/A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s v="N/A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s v="N/A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s v="N/A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s v="N/A"/>
    <n v="0"/>
    <x v="5"/>
    <s v="animation"/>
    <x v="3781"/>
    <x v="3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2"/>
    <b v="0"/>
    <n v="0"/>
    <b v="0"/>
    <s v="food/food trucks"/>
    <s v="N/A"/>
    <n v="0"/>
    <x v="4"/>
    <s v="food trucks"/>
    <x v="3782"/>
    <x v="37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3"/>
    <b v="0"/>
    <n v="0"/>
    <b v="0"/>
    <s v="theater/plays"/>
    <s v="N/A"/>
    <n v="0"/>
    <x v="6"/>
    <s v="plays"/>
    <x v="3783"/>
    <x v="376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84"/>
    <b v="0"/>
    <n v="0"/>
    <b v="0"/>
    <s v="theater/plays"/>
    <s v="N/A"/>
    <n v="0"/>
    <x v="6"/>
    <s v="plays"/>
    <x v="3784"/>
    <x v="3762"/>
  </r>
  <r>
    <n v="1569"/>
    <s v="to be removed (Canceled)"/>
    <s v="to be removed"/>
    <n v="30000"/>
    <n v="0"/>
    <x v="1"/>
    <s v="US"/>
    <s v="USD"/>
    <n v="1369498714"/>
    <x v="3785"/>
    <b v="0"/>
    <n v="0"/>
    <b v="0"/>
    <s v="publishing/art books"/>
    <s v="N/A"/>
    <n v="0"/>
    <x v="1"/>
    <s v="art books"/>
    <x v="3785"/>
    <x v="376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6"/>
    <b v="0"/>
    <n v="0"/>
    <b v="0"/>
    <s v="technology/web"/>
    <s v="N/A"/>
    <n v="0"/>
    <x v="0"/>
    <s v="web"/>
    <x v="3786"/>
    <x v="376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7"/>
    <b v="0"/>
    <n v="0"/>
    <b v="0"/>
    <s v="technology/web"/>
    <s v="N/A"/>
    <n v="0"/>
    <x v="0"/>
    <s v="web"/>
    <x v="3787"/>
    <x v="376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8"/>
    <b v="0"/>
    <n v="0"/>
    <b v="0"/>
    <s v="food/food trucks"/>
    <s v="N/A"/>
    <n v="0"/>
    <x v="4"/>
    <s v="food trucks"/>
    <x v="3788"/>
    <x v="376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9"/>
    <b v="0"/>
    <n v="0"/>
    <b v="0"/>
    <s v="theater/musical"/>
    <s v="N/A"/>
    <n v="0"/>
    <x v="6"/>
    <s v="musical"/>
    <x v="3789"/>
    <x v="37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90"/>
    <b v="0"/>
    <n v="0"/>
    <b v="0"/>
    <s v="theater/musical"/>
    <s v="N/A"/>
    <n v="0"/>
    <x v="6"/>
    <s v="musical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s v="N/A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s v="N/A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s v="N/A"/>
    <n v="0"/>
    <x v="5"/>
    <s v="drama"/>
    <x v="3793"/>
    <x v="377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794"/>
    <b v="0"/>
    <n v="0"/>
    <b v="0"/>
    <s v="theater/plays"/>
    <s v="N/A"/>
    <n v="0"/>
    <x v="6"/>
    <s v="plays"/>
    <x v="3794"/>
    <x v="377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5"/>
    <b v="0"/>
    <n v="0"/>
    <b v="0"/>
    <s v="film &amp; video/drama"/>
    <s v="N/A"/>
    <n v="0"/>
    <x v="5"/>
    <s v="drama"/>
    <x v="3795"/>
    <x v="377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6"/>
    <b v="0"/>
    <n v="0"/>
    <b v="0"/>
    <s v="technology/web"/>
    <s v="N/A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s v="N/A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s v="N/A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s v="N/A"/>
    <n v="0"/>
    <x v="4"/>
    <s v="food trucks"/>
    <x v="3799"/>
    <x v="377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0"/>
    <b v="0"/>
    <n v="0"/>
    <b v="0"/>
    <s v="theater/spaces"/>
    <s v="N/A"/>
    <n v="0"/>
    <x v="6"/>
    <s v="spaces"/>
    <x v="3800"/>
    <x v="377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1"/>
    <b v="0"/>
    <n v="0"/>
    <b v="0"/>
    <s v="theater/musical"/>
    <s v="N/A"/>
    <n v="0"/>
    <x v="6"/>
    <s v="musical"/>
    <x v="3801"/>
    <x v="377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2"/>
    <b v="0"/>
    <n v="0"/>
    <b v="0"/>
    <s v="theater/plays"/>
    <s v="N/A"/>
    <n v="0"/>
    <x v="6"/>
    <s v="plays"/>
    <x v="3802"/>
    <x v="378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803"/>
    <b v="0"/>
    <n v="0"/>
    <b v="0"/>
    <s v="technology/web"/>
    <s v="N/A"/>
    <n v="0"/>
    <x v="0"/>
    <s v="web"/>
    <x v="3803"/>
    <x v="378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4"/>
    <b v="0"/>
    <n v="0"/>
    <b v="0"/>
    <s v="music/world music"/>
    <s v="N/A"/>
    <n v="0"/>
    <x v="7"/>
    <s v="world music"/>
    <x v="3804"/>
    <x v="378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5"/>
    <b v="0"/>
    <n v="0"/>
    <b v="0"/>
    <s v="publishing/translations"/>
    <s v="N/A"/>
    <n v="0"/>
    <x v="1"/>
    <s v="translations"/>
    <x v="3805"/>
    <x v="378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6"/>
    <b v="0"/>
    <n v="0"/>
    <b v="0"/>
    <s v="technology/web"/>
    <s v="N/A"/>
    <n v="0"/>
    <x v="0"/>
    <s v="web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s v="N/A"/>
    <n v="0"/>
    <x v="4"/>
    <s v="restaurants"/>
    <x v="3807"/>
    <x v="378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8"/>
    <b v="0"/>
    <n v="0"/>
    <b v="0"/>
    <s v="film &amp; video/animation"/>
    <s v="N/A"/>
    <n v="0"/>
    <x v="5"/>
    <s v="animation"/>
    <x v="3808"/>
    <x v="378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09"/>
    <b v="0"/>
    <n v="0"/>
    <b v="0"/>
    <s v="film &amp; video/animation"/>
    <s v="N/A"/>
    <n v="0"/>
    <x v="5"/>
    <s v="animation"/>
    <x v="3809"/>
    <x v="3787"/>
  </r>
  <r>
    <n v="927"/>
    <s v="JETRO DA SILVA FUNK PROJECT"/>
    <s v="Studio CD/DVD Solo project of Pianist &amp; Keyboardist Jetro da Silva"/>
    <n v="20000"/>
    <n v="0"/>
    <x v="2"/>
    <s v="US"/>
    <s v="USD"/>
    <n v="1337024695"/>
    <x v="3810"/>
    <b v="0"/>
    <n v="0"/>
    <b v="0"/>
    <s v="music/jazz"/>
    <s v="N/A"/>
    <n v="0"/>
    <x v="7"/>
    <s v="jazz"/>
    <x v="3810"/>
    <x v="378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1"/>
    <b v="0"/>
    <n v="0"/>
    <b v="0"/>
    <s v="photography/nature"/>
    <s v="N/A"/>
    <n v="0"/>
    <x v="2"/>
    <s v="nature"/>
    <x v="3811"/>
    <x v="378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2"/>
    <b v="0"/>
    <n v="0"/>
    <b v="0"/>
    <s v="food/food trucks"/>
    <s v="N/A"/>
    <n v="0"/>
    <x v="4"/>
    <s v="food trucks"/>
    <x v="3812"/>
    <x v="379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3"/>
    <b v="0"/>
    <n v="0"/>
    <b v="0"/>
    <s v="food/restaurants"/>
    <s v="N/A"/>
    <n v="0"/>
    <x v="4"/>
    <s v="restaurants"/>
    <x v="3813"/>
    <x v="379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4"/>
    <b v="0"/>
    <n v="0"/>
    <b v="0"/>
    <s v="theater/plays"/>
    <s v="N/A"/>
    <n v="0"/>
    <x v="6"/>
    <s v="plays"/>
    <x v="3814"/>
    <x v="379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5"/>
    <b v="0"/>
    <n v="0"/>
    <b v="0"/>
    <s v="theater/plays"/>
    <s v="N/A"/>
    <n v="0"/>
    <x v="6"/>
    <s v="plays"/>
    <x v="3815"/>
    <x v="379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6"/>
    <b v="0"/>
    <n v="0"/>
    <b v="0"/>
    <s v="theater/plays"/>
    <s v="N/A"/>
    <n v="0"/>
    <x v="6"/>
    <s v="plays"/>
    <x v="3816"/>
    <x v="379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17"/>
    <b v="0"/>
    <n v="0"/>
    <b v="0"/>
    <s v="theater/plays"/>
    <s v="N/A"/>
    <n v="0"/>
    <x v="6"/>
    <s v="plays"/>
    <x v="3817"/>
    <x v="379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18"/>
    <b v="0"/>
    <n v="0"/>
    <b v="0"/>
    <s v="film &amp; video/science fiction"/>
    <s v="N/A"/>
    <n v="0"/>
    <x v="5"/>
    <s v="science fiction"/>
    <x v="3818"/>
    <x v="379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9"/>
    <b v="0"/>
    <n v="0"/>
    <b v="0"/>
    <s v="technology/web"/>
    <s v="N/A"/>
    <n v="0"/>
    <x v="0"/>
    <s v="web"/>
    <x v="3819"/>
    <x v="3797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20"/>
    <b v="0"/>
    <n v="0"/>
    <b v="0"/>
    <s v="food/food trucks"/>
    <s v="N/A"/>
    <n v="0"/>
    <x v="4"/>
    <s v="food truck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s v="N/A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s v="N/A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s v="N/A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s v="N/A"/>
    <n v="0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s v="N/A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s v="N/A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s v="N/A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s v="N/A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s v="N/A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s v="N/A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s v="N/A"/>
    <n v="0"/>
    <x v="4"/>
    <s v="food trucks"/>
    <x v="3831"/>
    <x v="380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2"/>
    <b v="0"/>
    <n v="0"/>
    <b v="0"/>
    <s v="food/food trucks"/>
    <s v="N/A"/>
    <n v="0"/>
    <x v="4"/>
    <s v="food trucks"/>
    <x v="3832"/>
    <x v="38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3"/>
    <b v="0"/>
    <n v="0"/>
    <b v="0"/>
    <s v="theater/musical"/>
    <s v="N/A"/>
    <n v="0"/>
    <x v="6"/>
    <s v="musical"/>
    <x v="3833"/>
    <x v="381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4"/>
    <b v="0"/>
    <n v="0"/>
    <b v="0"/>
    <s v="food/food trucks"/>
    <s v="N/A"/>
    <n v="0"/>
    <x v="4"/>
    <s v="food trucks"/>
    <x v="3834"/>
    <x v="38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5"/>
    <b v="0"/>
    <n v="0"/>
    <b v="0"/>
    <s v="theater/spaces"/>
    <s v="N/A"/>
    <n v="0"/>
    <x v="6"/>
    <s v="spaces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s v="N/A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s v="N/A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s v="N/A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s v="N/A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s v="N/A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s v="N/A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s v="N/A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s v="N/A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s v="N/A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s v="N/A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s v="N/A"/>
    <n v="0"/>
    <x v="5"/>
    <s v="animation"/>
    <x v="3846"/>
    <x v="3824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s v="N/A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s v="N/A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s v="N/A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s v="N/A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s v="N/A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s v="N/A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s v="N/A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s v="N/A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s v="N/A"/>
    <n v="0"/>
    <x v="0"/>
    <s v="web"/>
    <x v="3855"/>
    <x v="383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56"/>
    <b v="0"/>
    <n v="0"/>
    <b v="0"/>
    <s v="games/video games"/>
    <s v="N/A"/>
    <n v="0"/>
    <x v="3"/>
    <s v="video games"/>
    <x v="3856"/>
    <x v="383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7"/>
    <b v="0"/>
    <n v="0"/>
    <b v="0"/>
    <s v="food/food trucks"/>
    <s v="N/A"/>
    <n v="0"/>
    <x v="4"/>
    <s v="food trucks"/>
    <x v="3857"/>
    <x v="383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58"/>
    <b v="0"/>
    <n v="0"/>
    <b v="0"/>
    <s v="publishing/translations"/>
    <s v="N/A"/>
    <n v="0"/>
    <x v="1"/>
    <s v="translations"/>
    <x v="3858"/>
    <x v="383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59"/>
    <b v="0"/>
    <n v="0"/>
    <b v="0"/>
    <s v="publishing/fiction"/>
    <s v="N/A"/>
    <n v="0"/>
    <x v="1"/>
    <s v="fiction"/>
    <x v="3859"/>
    <x v="383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0"/>
    <b v="0"/>
    <n v="0"/>
    <b v="0"/>
    <s v="music/faith"/>
    <s v="N/A"/>
    <n v="0"/>
    <x v="7"/>
    <s v="faith"/>
    <x v="3860"/>
    <x v="383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1"/>
    <b v="0"/>
    <n v="0"/>
    <b v="0"/>
    <s v="music/faith"/>
    <s v="N/A"/>
    <n v="0"/>
    <x v="7"/>
    <s v="faith"/>
    <x v="3861"/>
    <x v="383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2"/>
    <b v="0"/>
    <n v="0"/>
    <b v="0"/>
    <s v="games/mobile games"/>
    <s v="N/A"/>
    <n v="0"/>
    <x v="3"/>
    <s v="mobile games"/>
    <x v="3862"/>
    <x v="384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3"/>
    <b v="0"/>
    <n v="0"/>
    <b v="0"/>
    <s v="food/food trucks"/>
    <s v="N/A"/>
    <n v="0"/>
    <x v="4"/>
    <s v="food trucks"/>
    <x v="3863"/>
    <x v="384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64"/>
    <b v="0"/>
    <n v="0"/>
    <b v="0"/>
    <s v="food/food trucks"/>
    <s v="N/A"/>
    <n v="0"/>
    <x v="4"/>
    <s v="food trucks"/>
    <x v="3864"/>
    <x v="384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65"/>
    <b v="0"/>
    <n v="0"/>
    <b v="0"/>
    <s v="food/restaurants"/>
    <s v="N/A"/>
    <n v="0"/>
    <x v="4"/>
    <s v="restaurants"/>
    <x v="3865"/>
    <x v="384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66"/>
    <b v="0"/>
    <n v="0"/>
    <b v="0"/>
    <s v="food/food trucks"/>
    <s v="N/A"/>
    <n v="0"/>
    <x v="4"/>
    <s v="food trucks"/>
    <x v="3866"/>
    <x v="384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67"/>
    <b v="0"/>
    <n v="0"/>
    <b v="0"/>
    <s v="food/food trucks"/>
    <s v="N/A"/>
    <n v="0"/>
    <x v="4"/>
    <s v="food trucks"/>
    <x v="3867"/>
    <x v="384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68"/>
    <b v="0"/>
    <n v="0"/>
    <b v="0"/>
    <s v="publishing/children's books"/>
    <s v="N/A"/>
    <n v="0"/>
    <x v="1"/>
    <s v="children's books"/>
    <x v="3868"/>
    <x v="384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69"/>
    <b v="0"/>
    <n v="0"/>
    <b v="0"/>
    <s v="theater/plays"/>
    <s v="N/A"/>
    <n v="0"/>
    <x v="6"/>
    <s v="plays"/>
    <x v="3869"/>
    <x v="384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70"/>
    <b v="0"/>
    <n v="0"/>
    <b v="0"/>
    <s v="theater/plays"/>
    <s v="N/A"/>
    <n v="0"/>
    <x v="6"/>
    <s v="plays"/>
    <x v="3870"/>
    <x v="384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71"/>
    <b v="0"/>
    <n v="0"/>
    <b v="0"/>
    <s v="theater/plays"/>
    <s v="N/A"/>
    <n v="0"/>
    <x v="6"/>
    <s v="plays"/>
    <x v="3871"/>
    <x v="384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72"/>
    <b v="0"/>
    <n v="0"/>
    <b v="0"/>
    <s v="theater/plays"/>
    <s v="N/A"/>
    <n v="0"/>
    <x v="6"/>
    <s v="plays"/>
    <x v="3872"/>
    <x v="3850"/>
  </r>
  <r>
    <n v="612"/>
    <s v="Web Streaming 2.0 (Canceled)"/>
    <s v="A Fast and Reliable new Web platform to stream videos from Internet"/>
    <n v="10000"/>
    <n v="0"/>
    <x v="1"/>
    <s v="IT"/>
    <s v="EUR"/>
    <n v="1472777146"/>
    <x v="3873"/>
    <b v="0"/>
    <n v="0"/>
    <b v="0"/>
    <s v="technology/web"/>
    <s v="N/A"/>
    <n v="0"/>
    <x v="0"/>
    <s v="web"/>
    <x v="3873"/>
    <x v="38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74"/>
    <b v="0"/>
    <n v="0"/>
    <b v="0"/>
    <s v="technology/web"/>
    <s v="N/A"/>
    <n v="0"/>
    <x v="0"/>
    <s v="web"/>
    <x v="3874"/>
    <x v="385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75"/>
    <b v="0"/>
    <n v="0"/>
    <b v="0"/>
    <s v="journalism/audio"/>
    <s v="N/A"/>
    <n v="0"/>
    <x v="8"/>
    <s v="audio"/>
    <x v="3875"/>
    <x v="385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76"/>
    <b v="0"/>
    <n v="0"/>
    <b v="0"/>
    <s v="journalism/audio"/>
    <s v="N/A"/>
    <n v="0"/>
    <x v="8"/>
    <s v="audio"/>
    <x v="3876"/>
    <x v="385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77"/>
    <b v="0"/>
    <n v="0"/>
    <b v="0"/>
    <s v="technology/web"/>
    <s v="N/A"/>
    <n v="0"/>
    <x v="0"/>
    <s v="web"/>
    <x v="3877"/>
    <x v="385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78"/>
    <b v="0"/>
    <n v="0"/>
    <b v="0"/>
    <s v="technology/web"/>
    <s v="N/A"/>
    <n v="0"/>
    <x v="0"/>
    <s v="web"/>
    <x v="3878"/>
    <x v="385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9"/>
    <b v="0"/>
    <n v="0"/>
    <b v="0"/>
    <s v="food/food trucks"/>
    <s v="N/A"/>
    <n v="0"/>
    <x v="4"/>
    <s v="food trucks"/>
    <x v="3879"/>
    <x v="3857"/>
  </r>
  <r>
    <n v="2576"/>
    <s v="2 Go Fast Food (Canceled)"/>
    <s v="A New Twist with an American and Philippine fast food Mobile Trailer."/>
    <n v="10000"/>
    <n v="0"/>
    <x v="1"/>
    <s v="US"/>
    <s v="USD"/>
    <n v="1428707647"/>
    <x v="3880"/>
    <b v="0"/>
    <n v="0"/>
    <b v="0"/>
    <s v="food/food trucks"/>
    <s v="N/A"/>
    <n v="0"/>
    <x v="4"/>
    <s v="food trucks"/>
    <x v="3880"/>
    <x v="38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81"/>
    <b v="0"/>
    <n v="0"/>
    <b v="0"/>
    <s v="theater/spaces"/>
    <s v="N/A"/>
    <n v="0"/>
    <x v="6"/>
    <s v="spaces"/>
    <x v="3881"/>
    <x v="385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2"/>
    <b v="0"/>
    <n v="0"/>
    <b v="0"/>
    <s v="theater/musical"/>
    <s v="N/A"/>
    <n v="0"/>
    <x v="6"/>
    <s v="musical"/>
    <x v="3882"/>
    <x v="3860"/>
  </r>
  <r>
    <n v="3886"/>
    <s v="a (Canceled)"/>
    <n v="1"/>
    <n v="10000"/>
    <n v="0"/>
    <x v="1"/>
    <s v="AU"/>
    <s v="AUD"/>
    <n v="1418275702"/>
    <x v="3883"/>
    <b v="0"/>
    <n v="0"/>
    <b v="0"/>
    <s v="theater/musical"/>
    <s v="N/A"/>
    <n v="0"/>
    <x v="6"/>
    <s v="musical"/>
    <x v="3883"/>
    <x v="3861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s v="N/A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s v="N/A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s v="N/A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s v="N/A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s v="N/A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s v="N/A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s v="N/A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s v="N/A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s v="N/A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s v="N/A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s v="N/A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s v="N/A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s v="N/A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s v="N/A"/>
    <n v="0"/>
    <x v="4"/>
    <s v="food trucks"/>
    <x v="3897"/>
    <x v="387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8"/>
    <b v="0"/>
    <n v="0"/>
    <b v="0"/>
    <s v="publishing/children's books"/>
    <s v="N/A"/>
    <n v="0"/>
    <x v="1"/>
    <s v="children's books"/>
    <x v="3898"/>
    <x v="387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899"/>
    <b v="0"/>
    <n v="0"/>
    <b v="0"/>
    <s v="theater/plays"/>
    <s v="N/A"/>
    <n v="0"/>
    <x v="6"/>
    <s v="plays"/>
    <x v="3899"/>
    <x v="387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0"/>
    <b v="0"/>
    <n v="0"/>
    <b v="0"/>
    <s v="theater/musical"/>
    <s v="N/A"/>
    <n v="0"/>
    <x v="6"/>
    <s v="musical"/>
    <x v="3900"/>
    <x v="387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1"/>
    <b v="0"/>
    <n v="0"/>
    <b v="0"/>
    <s v="theater/plays"/>
    <s v="N/A"/>
    <n v="0"/>
    <x v="6"/>
    <s v="plays"/>
    <x v="3901"/>
    <x v="387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02"/>
    <b v="0"/>
    <n v="0"/>
    <b v="0"/>
    <s v="food/food trucks"/>
    <s v="N/A"/>
    <n v="0"/>
    <x v="4"/>
    <s v="food truck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s v="N/A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s v="N/A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s v="N/A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s v="N/A"/>
    <n v="0"/>
    <x v="5"/>
    <s v="animation"/>
    <x v="3906"/>
    <x v="388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7"/>
    <b v="0"/>
    <n v="0"/>
    <b v="0"/>
    <s v="film &amp; video/animation"/>
    <s v="N/A"/>
    <n v="0"/>
    <x v="5"/>
    <s v="animation"/>
    <x v="3907"/>
    <x v="388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8"/>
    <b v="0"/>
    <n v="0"/>
    <b v="0"/>
    <s v="film &amp; video/animation"/>
    <s v="N/A"/>
    <n v="0"/>
    <x v="5"/>
    <s v="animation"/>
    <x v="3908"/>
    <x v="388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09"/>
    <b v="0"/>
    <n v="0"/>
    <b v="0"/>
    <s v="music/jazz"/>
    <s v="N/A"/>
    <n v="0"/>
    <x v="7"/>
    <s v="jazz"/>
    <x v="3909"/>
    <x v="388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0"/>
    <b v="0"/>
    <n v="0"/>
    <b v="0"/>
    <s v="music/faith"/>
    <s v="N/A"/>
    <n v="0"/>
    <x v="7"/>
    <s v="faith"/>
    <x v="3910"/>
    <x v="388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1"/>
    <b v="0"/>
    <n v="0"/>
    <b v="0"/>
    <s v="food/restaurants"/>
    <s v="N/A"/>
    <n v="0"/>
    <x v="4"/>
    <s v="restaurants"/>
    <x v="3911"/>
    <x v="388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2"/>
    <b v="0"/>
    <n v="0"/>
    <b v="0"/>
    <s v="theater/plays"/>
    <s v="N/A"/>
    <n v="0"/>
    <x v="6"/>
    <s v="plays"/>
    <x v="3912"/>
    <x v="3890"/>
  </r>
  <r>
    <n v="147"/>
    <s v="Consumed (Static Air) (Canceled)"/>
    <s v="Film makers catch live footage beyond their wildest dreams."/>
    <n v="7000"/>
    <n v="0"/>
    <x v="1"/>
    <s v="GB"/>
    <s v="GBP"/>
    <n v="1420741080"/>
    <x v="3913"/>
    <b v="0"/>
    <n v="0"/>
    <b v="0"/>
    <s v="film &amp; video/science fiction"/>
    <s v="N/A"/>
    <n v="0"/>
    <x v="5"/>
    <s v="science fiction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s v="N/A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s v="N/A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s v="N/A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s v="N/A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s v="N/A"/>
    <n v="0"/>
    <x v="2"/>
    <s v="people"/>
    <x v="3918"/>
    <x v="38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9"/>
    <b v="0"/>
    <n v="0"/>
    <b v="0"/>
    <s v="music/faith"/>
    <s v="N/A"/>
    <n v="0"/>
    <x v="7"/>
    <s v="faith"/>
    <x v="3919"/>
    <x v="389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20"/>
    <b v="0"/>
    <n v="0"/>
    <b v="0"/>
    <s v="film &amp; video/drama"/>
    <s v="N/A"/>
    <n v="0"/>
    <x v="5"/>
    <s v="drama"/>
    <x v="3920"/>
    <x v="3898"/>
  </r>
  <r>
    <n v="202"/>
    <s v="Modern Gangsters"/>
    <s v="new web series created by jonney terry"/>
    <n v="6000"/>
    <n v="0"/>
    <x v="2"/>
    <s v="US"/>
    <s v="USD"/>
    <n v="1444337940"/>
    <x v="3921"/>
    <b v="0"/>
    <n v="0"/>
    <b v="0"/>
    <s v="film &amp; video/drama"/>
    <s v="N/A"/>
    <n v="0"/>
    <x v="5"/>
    <s v="drama"/>
    <x v="3921"/>
    <x v="389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2"/>
    <b v="0"/>
    <n v="0"/>
    <b v="0"/>
    <s v="film &amp; video/animation"/>
    <s v="N/A"/>
    <n v="0"/>
    <x v="5"/>
    <s v="animation"/>
    <x v="3922"/>
    <x v="39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3"/>
    <b v="0"/>
    <n v="0"/>
    <b v="0"/>
    <s v="food/food trucks"/>
    <s v="N/A"/>
    <n v="0"/>
    <x v="4"/>
    <s v="food truck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s v="N/A"/>
    <n v="0"/>
    <x v="2"/>
    <s v="nature"/>
    <x v="3924"/>
    <x v="390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5"/>
    <b v="0"/>
    <n v="0"/>
    <b v="0"/>
    <s v="theater/plays"/>
    <s v="N/A"/>
    <n v="0"/>
    <x v="6"/>
    <s v="plays"/>
    <x v="3925"/>
    <x v="390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6"/>
    <b v="0"/>
    <n v="0"/>
    <b v="0"/>
    <s v="publishing/translations"/>
    <s v="N/A"/>
    <n v="0"/>
    <x v="1"/>
    <s v="translations"/>
    <x v="3926"/>
    <x v="390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7"/>
    <b v="0"/>
    <n v="0"/>
    <b v="0"/>
    <s v="food/food trucks"/>
    <s v="N/A"/>
    <n v="0"/>
    <x v="4"/>
    <s v="food truck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s v="N/A"/>
    <n v="0"/>
    <x v="1"/>
    <s v="children's books"/>
    <x v="3928"/>
    <x v="390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29"/>
    <b v="0"/>
    <n v="0"/>
    <b v="0"/>
    <s v="music/jazz"/>
    <s v="N/A"/>
    <n v="0"/>
    <x v="7"/>
    <s v="jazz"/>
    <x v="3929"/>
    <x v="390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0"/>
    <b v="0"/>
    <n v="0"/>
    <b v="0"/>
    <s v="music/faith"/>
    <s v="N/A"/>
    <n v="0"/>
    <x v="7"/>
    <s v="faith"/>
    <x v="3930"/>
    <x v="390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1"/>
    <b v="0"/>
    <n v="0"/>
    <b v="0"/>
    <s v="theater/plays"/>
    <s v="N/A"/>
    <n v="0"/>
    <x v="6"/>
    <s v="plays"/>
    <x v="3931"/>
    <x v="390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2"/>
    <b v="0"/>
    <n v="0"/>
    <b v="0"/>
    <s v="theater/plays"/>
    <s v="N/A"/>
    <n v="0"/>
    <x v="6"/>
    <s v="plays"/>
    <x v="3932"/>
    <x v="39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33"/>
    <b v="0"/>
    <n v="0"/>
    <b v="0"/>
    <s v="film &amp; video/science fiction"/>
    <s v="N/A"/>
    <n v="0"/>
    <x v="5"/>
    <s v="science fiction"/>
    <x v="3933"/>
    <x v="39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4"/>
    <b v="0"/>
    <n v="0"/>
    <b v="0"/>
    <s v="technology/web"/>
    <s v="N/A"/>
    <n v="0"/>
    <x v="0"/>
    <s v="web"/>
    <x v="3934"/>
    <x v="39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5"/>
    <b v="0"/>
    <n v="0"/>
    <b v="0"/>
    <s v="theater/musical"/>
    <s v="N/A"/>
    <n v="0"/>
    <x v="6"/>
    <s v="musical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s v="N/A"/>
    <n v="0"/>
    <x v="4"/>
    <s v="food trucks"/>
    <x v="3936"/>
    <x v="39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7"/>
    <b v="0"/>
    <n v="0"/>
    <b v="0"/>
    <s v="film &amp; video/drama"/>
    <s v="N/A"/>
    <n v="0"/>
    <x v="5"/>
    <s v="drama"/>
    <x v="3937"/>
    <x v="391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38"/>
    <b v="0"/>
    <n v="0"/>
    <b v="0"/>
    <s v="film &amp; video/drama"/>
    <s v="N/A"/>
    <n v="0"/>
    <x v="5"/>
    <s v="drama"/>
    <x v="3938"/>
    <x v="391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39"/>
    <b v="0"/>
    <n v="0"/>
    <b v="0"/>
    <s v="film &amp; video/animation"/>
    <s v="N/A"/>
    <n v="0"/>
    <x v="5"/>
    <s v="animation"/>
    <x v="3939"/>
    <x v="3917"/>
  </r>
  <r>
    <n v="516"/>
    <s v="Shipmates"/>
    <s v="A big brother style comedy animation series starring famous seafarers"/>
    <n v="5000"/>
    <n v="0"/>
    <x v="2"/>
    <s v="GB"/>
    <s v="GBP"/>
    <n v="1432752080"/>
    <x v="3940"/>
    <b v="0"/>
    <n v="0"/>
    <b v="0"/>
    <s v="film &amp; video/animation"/>
    <s v="N/A"/>
    <n v="0"/>
    <x v="5"/>
    <s v="animation"/>
    <x v="3940"/>
    <x v="391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1"/>
    <b v="0"/>
    <n v="0"/>
    <b v="0"/>
    <s v="publishing/fiction"/>
    <s v="N/A"/>
    <n v="0"/>
    <x v="1"/>
    <s v="fiction"/>
    <x v="3941"/>
    <x v="391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2"/>
    <b v="0"/>
    <n v="0"/>
    <b v="0"/>
    <s v="music/jazz"/>
    <s v="N/A"/>
    <n v="0"/>
    <x v="7"/>
    <s v="jazz"/>
    <x v="3942"/>
    <x v="39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3"/>
    <b v="0"/>
    <n v="0"/>
    <b v="0"/>
    <s v="technology/wearables"/>
    <s v="N/A"/>
    <n v="0"/>
    <x v="0"/>
    <s v="wearables"/>
    <x v="3943"/>
    <x v="392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4"/>
    <b v="0"/>
    <n v="0"/>
    <b v="0"/>
    <s v="games/mobile games"/>
    <s v="N/A"/>
    <n v="0"/>
    <x v="3"/>
    <s v="mobile games"/>
    <x v="3944"/>
    <x v="39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45"/>
    <b v="0"/>
    <n v="0"/>
    <b v="0"/>
    <s v="publishing/fiction"/>
    <s v="N/A"/>
    <n v="0"/>
    <x v="1"/>
    <s v="fiction"/>
    <x v="3945"/>
    <x v="392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46"/>
    <b v="0"/>
    <n v="0"/>
    <b v="0"/>
    <s v="music/faith"/>
    <s v="N/A"/>
    <n v="0"/>
    <x v="7"/>
    <s v="faith"/>
    <x v="3946"/>
    <x v="392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47"/>
    <b v="0"/>
    <n v="0"/>
    <b v="0"/>
    <s v="music/faith"/>
    <s v="N/A"/>
    <n v="0"/>
    <x v="7"/>
    <s v="faith"/>
    <x v="3947"/>
    <x v="392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48"/>
    <b v="0"/>
    <n v="0"/>
    <b v="0"/>
    <s v="food/restaurants"/>
    <s v="N/A"/>
    <n v="0"/>
    <x v="4"/>
    <s v="restaurants"/>
    <x v="3948"/>
    <x v="39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49"/>
    <b v="0"/>
    <n v="0"/>
    <b v="0"/>
    <s v="publishing/children's books"/>
    <s v="N/A"/>
    <n v="0"/>
    <x v="1"/>
    <s v="children's books"/>
    <x v="3949"/>
    <x v="392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0"/>
    <b v="0"/>
    <n v="0"/>
    <b v="0"/>
    <s v="theater/musical"/>
    <s v="N/A"/>
    <n v="0"/>
    <x v="6"/>
    <s v="musical"/>
    <x v="3950"/>
    <x v="392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1"/>
    <b v="0"/>
    <n v="0"/>
    <b v="0"/>
    <s v="theater/plays"/>
    <s v="N/A"/>
    <n v="0"/>
    <x v="6"/>
    <s v="plays"/>
    <x v="3951"/>
    <x v="39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52"/>
    <b v="0"/>
    <n v="0"/>
    <b v="0"/>
    <s v="theater/plays"/>
    <s v="N/A"/>
    <n v="0"/>
    <x v="6"/>
    <s v="plays"/>
    <x v="3952"/>
    <x v="3930"/>
  </r>
  <r>
    <n v="134"/>
    <s v="MARLEY'S GHOST (AMBASSADORS OF STEAM) (Canceled)"/>
    <s v="steampunk  remake of &quot;a Christmas carol&quot;"/>
    <n v="5000"/>
    <n v="0"/>
    <x v="1"/>
    <s v="US"/>
    <s v="USD"/>
    <n v="1441386000"/>
    <x v="3953"/>
    <b v="0"/>
    <n v="0"/>
    <b v="0"/>
    <s v="film &amp; video/science fiction"/>
    <s v="N/A"/>
    <n v="0"/>
    <x v="5"/>
    <s v="science fiction"/>
    <x v="3953"/>
    <x v="393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54"/>
    <b v="0"/>
    <n v="0"/>
    <b v="0"/>
    <s v="film &amp; video/science fiction"/>
    <s v="N/A"/>
    <n v="0"/>
    <x v="5"/>
    <s v="science fiction"/>
    <x v="3954"/>
    <x v="393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55"/>
    <b v="0"/>
    <n v="0"/>
    <b v="0"/>
    <s v="technology/web"/>
    <s v="N/A"/>
    <n v="0"/>
    <x v="0"/>
    <s v="web"/>
    <x v="3955"/>
    <x v="393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56"/>
    <b v="0"/>
    <n v="0"/>
    <b v="0"/>
    <s v="technology/web"/>
    <s v="N/A"/>
    <n v="0"/>
    <x v="0"/>
    <s v="web"/>
    <x v="3956"/>
    <x v="393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57"/>
    <b v="0"/>
    <n v="0"/>
    <b v="0"/>
    <s v="technology/web"/>
    <s v="N/A"/>
    <n v="0"/>
    <x v="0"/>
    <s v="web"/>
    <x v="3957"/>
    <x v="39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8"/>
    <b v="0"/>
    <n v="0"/>
    <b v="0"/>
    <s v="music/world music"/>
    <s v="N/A"/>
    <n v="0"/>
    <x v="7"/>
    <s v="world music"/>
    <x v="3958"/>
    <x v="39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9"/>
    <b v="0"/>
    <n v="0"/>
    <b v="0"/>
    <s v="publishing/translations"/>
    <s v="N/A"/>
    <n v="0"/>
    <x v="1"/>
    <s v="translations"/>
    <x v="3959"/>
    <x v="393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60"/>
    <b v="0"/>
    <n v="0"/>
    <b v="0"/>
    <s v="technology/web"/>
    <s v="N/A"/>
    <n v="0"/>
    <x v="0"/>
    <s v="web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s v="N/A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s v="N/A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s v="N/A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s v="N/A"/>
    <n v="0"/>
    <x v="0"/>
    <s v="web"/>
    <x v="3964"/>
    <x v="394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5"/>
    <b v="0"/>
    <n v="0"/>
    <b v="0"/>
    <s v="publishing/fiction"/>
    <s v="N/A"/>
    <n v="0"/>
    <x v="1"/>
    <s v="fiction"/>
    <x v="3965"/>
    <x v="394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6"/>
    <b v="0"/>
    <n v="0"/>
    <b v="0"/>
    <s v="games/mobile games"/>
    <s v="N/A"/>
    <n v="0"/>
    <x v="3"/>
    <s v="mobile games"/>
    <x v="3966"/>
    <x v="394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7"/>
    <b v="0"/>
    <n v="0"/>
    <b v="0"/>
    <s v="publishing/translations"/>
    <s v="N/A"/>
    <n v="0"/>
    <x v="1"/>
    <s v="translations"/>
    <x v="3967"/>
    <x v="394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68"/>
    <b v="0"/>
    <n v="0"/>
    <b v="0"/>
    <s v="music/faith"/>
    <s v="N/A"/>
    <n v="0"/>
    <x v="7"/>
    <s v="faith"/>
    <x v="3968"/>
    <x v="394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69"/>
    <b v="0"/>
    <n v="0"/>
    <b v="0"/>
    <s v="publishing/children's books"/>
    <s v="N/A"/>
    <n v="0"/>
    <x v="1"/>
    <s v="children's books"/>
    <x v="3969"/>
    <x v="394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0"/>
    <b v="0"/>
    <n v="0"/>
    <b v="0"/>
    <s v="theater/musical"/>
    <s v="N/A"/>
    <n v="0"/>
    <x v="6"/>
    <s v="musical"/>
    <x v="3970"/>
    <x v="394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1"/>
    <b v="0"/>
    <n v="0"/>
    <b v="0"/>
    <s v="theater/plays"/>
    <s v="N/A"/>
    <n v="0"/>
    <x v="6"/>
    <s v="plays"/>
    <x v="3971"/>
    <x v="394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72"/>
    <b v="0"/>
    <n v="0"/>
    <b v="0"/>
    <s v="film &amp; video/science fiction"/>
    <s v="N/A"/>
    <n v="0"/>
    <x v="5"/>
    <s v="science fiction"/>
    <x v="3972"/>
    <x v="39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73"/>
    <b v="0"/>
    <n v="0"/>
    <b v="0"/>
    <s v="journalism/audio"/>
    <s v="N/A"/>
    <n v="0"/>
    <x v="8"/>
    <s v="audio"/>
    <x v="3973"/>
    <x v="395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4"/>
    <b v="0"/>
    <n v="0"/>
    <b v="0"/>
    <s v="publishing/art books"/>
    <s v="N/A"/>
    <n v="0"/>
    <x v="1"/>
    <s v="art books"/>
    <x v="3974"/>
    <x v="395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5"/>
    <b v="0"/>
    <n v="0"/>
    <b v="0"/>
    <s v="technology/web"/>
    <s v="N/A"/>
    <n v="0"/>
    <x v="0"/>
    <s v="web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s v="N/A"/>
    <n v="0"/>
    <x v="1"/>
    <s v="fiction"/>
    <x v="3976"/>
    <x v="395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7"/>
    <b v="0"/>
    <n v="0"/>
    <b v="0"/>
    <s v="photography/nature"/>
    <s v="N/A"/>
    <n v="0"/>
    <x v="2"/>
    <s v="nature"/>
    <x v="3977"/>
    <x v="395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8"/>
    <b v="0"/>
    <n v="0"/>
    <b v="0"/>
    <s v="journalism/audio"/>
    <s v="N/A"/>
    <n v="0"/>
    <x v="8"/>
    <s v="audio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s v="N/A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s v="N/A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s v="N/A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s v="N/A"/>
    <n v="0"/>
    <x v="2"/>
    <s v="people"/>
    <x v="3982"/>
    <x v="39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3"/>
    <b v="0"/>
    <n v="0"/>
    <b v="0"/>
    <s v="film &amp; video/drama"/>
    <s v="N/A"/>
    <n v="0"/>
    <x v="5"/>
    <s v="drama"/>
    <x v="3983"/>
    <x v="396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4"/>
    <b v="0"/>
    <n v="0"/>
    <b v="0"/>
    <s v="film &amp; video/animation"/>
    <s v="N/A"/>
    <n v="0"/>
    <x v="5"/>
    <s v="animation"/>
    <x v="3984"/>
    <x v="396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5"/>
    <b v="0"/>
    <n v="0"/>
    <b v="0"/>
    <s v="music/indie rock"/>
    <s v="N/A"/>
    <n v="0"/>
    <x v="7"/>
    <s v="indie rock"/>
    <x v="3985"/>
    <x v="396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6"/>
    <b v="0"/>
    <n v="0"/>
    <b v="0"/>
    <s v="games/mobile games"/>
    <s v="N/A"/>
    <n v="0"/>
    <x v="3"/>
    <s v="mobile games"/>
    <x v="3986"/>
    <x v="396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7"/>
    <b v="0"/>
    <n v="0"/>
    <b v="0"/>
    <s v="music/faith"/>
    <s v="N/A"/>
    <n v="0"/>
    <x v="7"/>
    <s v="faith"/>
    <x v="3987"/>
    <x v="396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88"/>
    <b v="0"/>
    <n v="0"/>
    <b v="0"/>
    <s v="music/faith"/>
    <s v="N/A"/>
    <n v="0"/>
    <x v="7"/>
    <s v="faith"/>
    <x v="3988"/>
    <x v="396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89"/>
    <b v="0"/>
    <n v="0"/>
    <b v="0"/>
    <s v="photography/photobooks"/>
    <s v="N/A"/>
    <n v="0"/>
    <x v="2"/>
    <s v="photobooks"/>
    <x v="3989"/>
    <x v="396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0"/>
    <b v="0"/>
    <n v="0"/>
    <b v="0"/>
    <s v="food/food trucks"/>
    <s v="N/A"/>
    <n v="0"/>
    <x v="4"/>
    <s v="food trucks"/>
    <x v="3990"/>
    <x v="396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1"/>
    <b v="0"/>
    <n v="0"/>
    <b v="0"/>
    <s v="food/food trucks"/>
    <s v="N/A"/>
    <n v="0"/>
    <x v="4"/>
    <s v="food trucks"/>
    <x v="3991"/>
    <x v="396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2"/>
    <b v="0"/>
    <n v="0"/>
    <b v="0"/>
    <s v="theater/plays"/>
    <s v="N/A"/>
    <n v="0"/>
    <x v="6"/>
    <s v="plays"/>
    <x v="3992"/>
    <x v="397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3"/>
    <b v="0"/>
    <n v="0"/>
    <b v="0"/>
    <s v="theater/spaces"/>
    <s v="N/A"/>
    <n v="0"/>
    <x v="6"/>
    <s v="spaces"/>
    <x v="3993"/>
    <x v="397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4"/>
    <b v="0"/>
    <n v="0"/>
    <b v="0"/>
    <s v="theater/musical"/>
    <s v="N/A"/>
    <n v="0"/>
    <x v="6"/>
    <s v="musical"/>
    <x v="3994"/>
    <x v="397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5"/>
    <b v="0"/>
    <n v="0"/>
    <b v="0"/>
    <s v="theater/musical"/>
    <s v="N/A"/>
    <n v="0"/>
    <x v="6"/>
    <s v="musical"/>
    <x v="3995"/>
    <x v="397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6"/>
    <b v="0"/>
    <n v="0"/>
    <b v="0"/>
    <s v="theater/plays"/>
    <s v="N/A"/>
    <n v="0"/>
    <x v="6"/>
    <s v="plays"/>
    <x v="3996"/>
    <x v="397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97"/>
    <b v="0"/>
    <n v="0"/>
    <b v="0"/>
    <s v="theater/plays"/>
    <s v="N/A"/>
    <n v="0"/>
    <x v="6"/>
    <s v="plays"/>
    <x v="3997"/>
    <x v="397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8"/>
    <b v="0"/>
    <n v="0"/>
    <b v="0"/>
    <s v="theater/plays"/>
    <s v="N/A"/>
    <n v="0"/>
    <x v="6"/>
    <s v="plays"/>
    <x v="3998"/>
    <x v="397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999"/>
    <b v="0"/>
    <n v="0"/>
    <b v="0"/>
    <s v="theater/plays"/>
    <s v="N/A"/>
    <n v="0"/>
    <x v="6"/>
    <s v="plays"/>
    <x v="3999"/>
    <x v="397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4000"/>
    <b v="0"/>
    <n v="0"/>
    <b v="0"/>
    <s v="film &amp; video/science fiction"/>
    <s v="N/A"/>
    <n v="0"/>
    <x v="5"/>
    <s v="science fiction"/>
    <x v="4000"/>
    <x v="397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4001"/>
    <b v="0"/>
    <n v="0"/>
    <b v="0"/>
    <s v="journalism/audio"/>
    <s v="N/A"/>
    <n v="0"/>
    <x v="8"/>
    <s v="audio"/>
    <x v="4001"/>
    <x v="397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4002"/>
    <b v="0"/>
    <n v="0"/>
    <b v="0"/>
    <s v="technology/web"/>
    <s v="N/A"/>
    <n v="0"/>
    <x v="0"/>
    <s v="web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s v="N/A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s v="N/A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s v="N/A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s v="N/A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s v="N/A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s v="N/A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s v="N/A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s v="N/A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s v="N/A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s v="N/A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s v="N/A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s v="N/A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s v="N/A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s v="N/A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s v="N/A"/>
    <n v="0"/>
    <x v="5"/>
    <s v="animation"/>
    <x v="4017"/>
    <x v="3995"/>
  </r>
  <r>
    <n v="1484"/>
    <s v="a book called filtered down thru the stars"/>
    <s v="The mussings of an old wizard"/>
    <n v="2000"/>
    <n v="0"/>
    <x v="2"/>
    <s v="US"/>
    <s v="USD"/>
    <n v="1342882260"/>
    <x v="4018"/>
    <b v="0"/>
    <n v="0"/>
    <b v="0"/>
    <s v="publishing/fiction"/>
    <s v="N/A"/>
    <n v="0"/>
    <x v="1"/>
    <s v="fiction"/>
    <x v="4018"/>
    <x v="399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19"/>
    <b v="0"/>
    <n v="0"/>
    <b v="0"/>
    <s v="publishing/fiction"/>
    <s v="N/A"/>
    <n v="0"/>
    <x v="1"/>
    <s v="fiction"/>
    <x v="4019"/>
    <x v="399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0"/>
    <b v="0"/>
    <n v="0"/>
    <b v="0"/>
    <s v="music/faith"/>
    <s v="N/A"/>
    <n v="0"/>
    <x v="7"/>
    <s v="faith"/>
    <x v="4020"/>
    <x v="399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1"/>
    <b v="0"/>
    <n v="0"/>
    <b v="0"/>
    <s v="photography/people"/>
    <s v="N/A"/>
    <n v="0"/>
    <x v="2"/>
    <s v="people"/>
    <x v="4021"/>
    <x v="399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2"/>
    <b v="0"/>
    <n v="0"/>
    <b v="0"/>
    <s v="games/video games"/>
    <s v="N/A"/>
    <n v="0"/>
    <x v="3"/>
    <s v="video games"/>
    <x v="4022"/>
    <x v="40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3"/>
    <b v="0"/>
    <n v="0"/>
    <b v="0"/>
    <s v="theater/plays"/>
    <s v="N/A"/>
    <n v="0"/>
    <x v="6"/>
    <s v="plays"/>
    <x v="4023"/>
    <x v="400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4"/>
    <b v="0"/>
    <n v="0"/>
    <b v="0"/>
    <s v="theater/plays"/>
    <s v="N/A"/>
    <n v="0"/>
    <x v="6"/>
    <s v="plays"/>
    <x v="4024"/>
    <x v="400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25"/>
    <b v="0"/>
    <n v="0"/>
    <b v="0"/>
    <s v="music/world music"/>
    <s v="N/A"/>
    <n v="0"/>
    <x v="7"/>
    <s v="world music"/>
    <x v="4025"/>
    <x v="40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6"/>
    <b v="0"/>
    <n v="0"/>
    <b v="0"/>
    <s v="technology/web"/>
    <s v="N/A"/>
    <n v="0"/>
    <x v="0"/>
    <s v="web"/>
    <x v="4026"/>
    <x v="400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7"/>
    <b v="0"/>
    <n v="0"/>
    <b v="0"/>
    <s v="technology/web"/>
    <s v="N/A"/>
    <n v="0"/>
    <x v="0"/>
    <s v="web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s v="N/A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s v="N/A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s v="N/A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s v="N/A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s v="N/A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s v="N/A"/>
    <n v="0"/>
    <x v="5"/>
    <s v="animation"/>
    <x v="4033"/>
    <x v="401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4"/>
    <b v="0"/>
    <n v="0"/>
    <b v="0"/>
    <s v="music/jazz"/>
    <s v="N/A"/>
    <n v="0"/>
    <x v="7"/>
    <s v="jazz"/>
    <x v="4034"/>
    <x v="40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5"/>
    <b v="0"/>
    <n v="0"/>
    <b v="0"/>
    <s v="publishing/translations"/>
    <s v="N/A"/>
    <n v="0"/>
    <x v="1"/>
    <s v="translations"/>
    <x v="4035"/>
    <x v="401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6"/>
    <b v="0"/>
    <n v="0"/>
    <b v="0"/>
    <s v="publishing/fiction"/>
    <s v="N/A"/>
    <n v="0"/>
    <x v="1"/>
    <s v="fiction"/>
    <x v="4036"/>
    <x v="4014"/>
  </r>
  <r>
    <n v="1586"/>
    <s v="Missouri In Pictures"/>
    <s v="Show the world the beauty that is in all of our back yards!"/>
    <n v="1500"/>
    <n v="0"/>
    <x v="2"/>
    <s v="US"/>
    <s v="USD"/>
    <n v="1428197422"/>
    <x v="4037"/>
    <b v="0"/>
    <n v="0"/>
    <b v="0"/>
    <s v="photography/places"/>
    <s v="N/A"/>
    <n v="0"/>
    <x v="2"/>
    <s v="places"/>
    <x v="4037"/>
    <x v="4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8"/>
    <b v="1"/>
    <n v="0"/>
    <b v="0"/>
    <s v="photography/photobooks"/>
    <s v="N/A"/>
    <n v="0"/>
    <x v="2"/>
    <s v="photobooks"/>
    <x v="4038"/>
    <x v="401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39"/>
    <b v="0"/>
    <n v="0"/>
    <b v="0"/>
    <s v="theater/plays"/>
    <s v="N/A"/>
    <n v="0"/>
    <x v="6"/>
    <s v="plays"/>
    <x v="4039"/>
    <x v="40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0"/>
    <b v="0"/>
    <n v="0"/>
    <b v="0"/>
    <s v="theater/plays"/>
    <s v="N/A"/>
    <n v="0"/>
    <x v="6"/>
    <s v="plays"/>
    <x v="4040"/>
    <x v="401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1"/>
    <b v="0"/>
    <n v="0"/>
    <b v="0"/>
    <s v="theater/musical"/>
    <s v="N/A"/>
    <n v="0"/>
    <x v="6"/>
    <s v="musical"/>
    <x v="4041"/>
    <x v="401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2"/>
    <b v="0"/>
    <n v="0"/>
    <b v="0"/>
    <s v="theater/plays"/>
    <s v="N/A"/>
    <n v="0"/>
    <x v="6"/>
    <s v="plays"/>
    <x v="4042"/>
    <x v="402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43"/>
    <b v="0"/>
    <n v="0"/>
    <b v="0"/>
    <s v="technology/web"/>
    <s v="N/A"/>
    <n v="0"/>
    <x v="0"/>
    <s v="web"/>
    <x v="4043"/>
    <x v="40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4"/>
    <b v="0"/>
    <n v="0"/>
    <b v="0"/>
    <s v="technology/web"/>
    <s v="N/A"/>
    <n v="0"/>
    <x v="0"/>
    <s v="web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s v="N/A"/>
    <n v="0"/>
    <x v="7"/>
    <s v="jazz"/>
    <x v="4045"/>
    <x v="402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6"/>
    <b v="0"/>
    <n v="0"/>
    <b v="0"/>
    <s v="technology/wearables"/>
    <s v="N/A"/>
    <n v="0"/>
    <x v="0"/>
    <s v="wearables"/>
    <x v="4046"/>
    <x v="402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7"/>
    <b v="0"/>
    <n v="0"/>
    <b v="0"/>
    <s v="photography/places"/>
    <s v="N/A"/>
    <n v="0"/>
    <x v="2"/>
    <s v="places"/>
    <x v="4047"/>
    <x v="402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8"/>
    <b v="0"/>
    <n v="0"/>
    <b v="0"/>
    <s v="photography/places"/>
    <s v="N/A"/>
    <n v="0"/>
    <x v="2"/>
    <s v="places"/>
    <x v="4048"/>
    <x v="40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49"/>
    <b v="0"/>
    <n v="0"/>
    <b v="0"/>
    <s v="theater/plays"/>
    <s v="N/A"/>
    <n v="0"/>
    <x v="6"/>
    <s v="plays"/>
    <x v="4049"/>
    <x v="402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0"/>
    <b v="0"/>
    <n v="0"/>
    <b v="0"/>
    <s v="theater/plays"/>
    <s v="N/A"/>
    <n v="0"/>
    <x v="6"/>
    <s v="plays"/>
    <x v="4050"/>
    <x v="40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1"/>
    <b v="0"/>
    <n v="0"/>
    <b v="0"/>
    <s v="theater/plays"/>
    <s v="N/A"/>
    <n v="0"/>
    <x v="6"/>
    <s v="plays"/>
    <x v="4051"/>
    <x v="4029"/>
  </r>
  <r>
    <n v="131"/>
    <s v="I (Canceled)"/>
    <s v="I"/>
    <n v="1200"/>
    <n v="0"/>
    <x v="1"/>
    <s v="US"/>
    <s v="USD"/>
    <n v="1467763200"/>
    <x v="4052"/>
    <b v="0"/>
    <n v="0"/>
    <b v="0"/>
    <s v="film &amp; video/science fiction"/>
    <s v="N/A"/>
    <n v="0"/>
    <x v="5"/>
    <s v="science fiction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s v="N/A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s v="N/A"/>
    <n v="0"/>
    <x v="5"/>
    <s v="drama"/>
    <x v="4054"/>
    <x v="403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5"/>
    <b v="0"/>
    <n v="0"/>
    <b v="0"/>
    <s v="games/video games"/>
    <s v="N/A"/>
    <n v="0"/>
    <x v="3"/>
    <s v="video games"/>
    <x v="4055"/>
    <x v="4033"/>
  </r>
  <r>
    <n v="1059"/>
    <s v="Voice Over Artist (Canceled)"/>
    <s v="Turning myself into a vocal artist."/>
    <n v="1100"/>
    <n v="0"/>
    <x v="1"/>
    <s v="US"/>
    <s v="USD"/>
    <n v="1426269456"/>
    <x v="4056"/>
    <b v="0"/>
    <n v="0"/>
    <b v="0"/>
    <s v="journalism/audio"/>
    <s v="N/A"/>
    <n v="0"/>
    <x v="8"/>
    <s v="audio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s v="N/A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s v="N/A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s v="N/A"/>
    <n v="0"/>
    <x v="5"/>
    <s v="animation"/>
    <x v="4059"/>
    <x v="4037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s v="N/A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s v="N/A"/>
    <n v="0"/>
    <x v="7"/>
    <s v="indie rock"/>
    <x v="4061"/>
    <x v="40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2"/>
    <b v="0"/>
    <n v="0"/>
    <b v="0"/>
    <s v="publishing/translations"/>
    <s v="N/A"/>
    <n v="0"/>
    <x v="1"/>
    <s v="translations"/>
    <x v="4062"/>
    <x v="404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3"/>
    <b v="0"/>
    <n v="0"/>
    <b v="0"/>
    <s v="photography/nature"/>
    <s v="N/A"/>
    <n v="0"/>
    <x v="2"/>
    <s v="nature"/>
    <x v="4063"/>
    <x v="4041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4"/>
    <b v="0"/>
    <n v="0"/>
    <b v="0"/>
    <s v="music/faith"/>
    <s v="N/A"/>
    <n v="0"/>
    <x v="7"/>
    <s v="faith"/>
    <x v="4064"/>
    <x v="40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5"/>
    <b v="0"/>
    <n v="0"/>
    <b v="0"/>
    <s v="food/food trucks"/>
    <s v="N/A"/>
    <n v="0"/>
    <x v="4"/>
    <s v="food trucks"/>
    <x v="4065"/>
    <x v="404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6"/>
    <b v="0"/>
    <n v="0"/>
    <b v="0"/>
    <s v="theater/plays"/>
    <s v="N/A"/>
    <n v="0"/>
    <x v="6"/>
    <s v="plays"/>
    <x v="4066"/>
    <x v="40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67"/>
    <b v="0"/>
    <n v="0"/>
    <b v="0"/>
    <s v="theater/plays"/>
    <s v="N/A"/>
    <n v="0"/>
    <x v="6"/>
    <s v="plays"/>
    <x v="4067"/>
    <x v="404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8"/>
    <b v="0"/>
    <n v="0"/>
    <b v="0"/>
    <s v="journalism/audio"/>
    <s v="N/A"/>
    <n v="0"/>
    <x v="8"/>
    <s v="audio"/>
    <x v="4068"/>
    <x v="404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9"/>
    <b v="0"/>
    <n v="0"/>
    <b v="0"/>
    <s v="technology/web"/>
    <s v="N/A"/>
    <n v="0"/>
    <x v="0"/>
    <s v="web"/>
    <x v="4069"/>
    <x v="404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70"/>
    <b v="0"/>
    <n v="0"/>
    <b v="0"/>
    <s v="technology/web"/>
    <s v="N/A"/>
    <n v="0"/>
    <x v="0"/>
    <s v="web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s v="N/A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s v="N/A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s v="N/A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s v="N/A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s v="N/A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s v="N/A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s v="N/A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s v="N/A"/>
    <n v="0"/>
    <x v="6"/>
    <s v="musical"/>
    <x v="4078"/>
    <x v="405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b v="0"/>
    <n v="0"/>
    <b v="0"/>
    <s v="theater/plays"/>
    <s v="N/A"/>
    <n v="0"/>
    <x v="6"/>
    <s v="plays"/>
    <x v="4079"/>
    <x v="405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80"/>
    <b v="0"/>
    <n v="0"/>
    <b v="0"/>
    <s v="film &amp; video/science fiction"/>
    <s v="N/A"/>
    <n v="0"/>
    <x v="5"/>
    <s v="science fiction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s v="N/A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s v="N/A"/>
    <n v="0"/>
    <x v="5"/>
    <s v="animation"/>
    <x v="4082"/>
    <x v="406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s v="N/A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s v="N/A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s v="N/A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s v="N/A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s v="N/A"/>
    <n v="0"/>
    <x v="7"/>
    <s v="jazz"/>
    <x v="4087"/>
    <x v="4065"/>
  </r>
  <r>
    <n v="1141"/>
    <s v="Arena Z - Zombie Survival"/>
    <s v="I think this will be a great game!"/>
    <n v="500"/>
    <n v="0"/>
    <x v="2"/>
    <s v="DE"/>
    <s v="EUR"/>
    <n v="1436460450"/>
    <x v="4088"/>
    <b v="0"/>
    <n v="0"/>
    <b v="0"/>
    <s v="games/mobile games"/>
    <s v="N/A"/>
    <n v="0"/>
    <x v="3"/>
    <s v="mobile games"/>
    <x v="4088"/>
    <x v="406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89"/>
    <b v="0"/>
    <n v="0"/>
    <b v="0"/>
    <s v="photography/places"/>
    <s v="N/A"/>
    <n v="0"/>
    <x v="2"/>
    <s v="places"/>
    <x v="4089"/>
    <x v="40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0"/>
    <b v="0"/>
    <n v="0"/>
    <b v="0"/>
    <s v="theater/musical"/>
    <s v="N/A"/>
    <n v="0"/>
    <x v="6"/>
    <s v="musical"/>
    <x v="4090"/>
    <x v="406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1"/>
    <b v="0"/>
    <n v="0"/>
    <b v="0"/>
    <s v="theater/plays"/>
    <s v="N/A"/>
    <n v="0"/>
    <x v="6"/>
    <s v="plays"/>
    <x v="4091"/>
    <x v="406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2"/>
    <b v="0"/>
    <n v="0"/>
    <b v="0"/>
    <s v="theater/plays"/>
    <s v="N/A"/>
    <n v="0"/>
    <x v="6"/>
    <s v="plays"/>
    <x v="4092"/>
    <x v="407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93"/>
    <b v="0"/>
    <n v="0"/>
    <b v="0"/>
    <s v="journalism/audio"/>
    <s v="N/A"/>
    <n v="0"/>
    <x v="8"/>
    <s v="audio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s v="N/A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s v="N/A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s v="N/A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s v="N/A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s v="N/A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s v="N/A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s v="N/A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s v="N/A"/>
    <n v="0"/>
    <x v="6"/>
    <s v="plays"/>
    <x v="4101"/>
    <x v="407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2"/>
    <b v="0"/>
    <n v="0"/>
    <b v="0"/>
    <s v="theater/plays"/>
    <s v="N/A"/>
    <n v="0"/>
    <x v="6"/>
    <s v="plays"/>
    <x v="4102"/>
    <x v="40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3"/>
    <b v="0"/>
    <n v="0"/>
    <b v="0"/>
    <s v="technology/web"/>
    <s v="N/A"/>
    <n v="0"/>
    <x v="0"/>
    <s v="web"/>
    <x v="4103"/>
    <x v="408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4"/>
    <b v="0"/>
    <n v="0"/>
    <b v="0"/>
    <s v="theater/plays"/>
    <s v="N/A"/>
    <n v="0"/>
    <x v="6"/>
    <s v="plays"/>
    <x v="4104"/>
    <x v="408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5"/>
    <b v="0"/>
    <n v="0"/>
    <b v="0"/>
    <s v="film &amp; video/drama"/>
    <s v="N/A"/>
    <n v="0"/>
    <x v="5"/>
    <s v="drama"/>
    <x v="4105"/>
    <x v="408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6"/>
    <b v="0"/>
    <n v="0"/>
    <b v="0"/>
    <s v="technology/web"/>
    <s v="N/A"/>
    <n v="0"/>
    <x v="0"/>
    <s v="web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s v="N/A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s v="N/A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s v="N/A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s v="N/A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s v="N/A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s v="N/A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s v="N/A"/>
    <n v="0"/>
    <x v="4"/>
    <s v="food truck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8D27A-E57C-49E5-9F4A-938FB3C9BC1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26EA5-5778-428D-BBF9-0D7B163D0EA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57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9"/>
  </rowFields>
  <rowItems count="51">
    <i>
      <x v="1"/>
    </i>
    <i r="1">
      <x v="1"/>
    </i>
    <i r="1">
      <x v="2"/>
    </i>
    <i r="1">
      <x v="3"/>
    </i>
    <i>
      <x v="2"/>
    </i>
    <i r="1">
      <x v="2"/>
    </i>
    <i r="1">
      <x v="3"/>
    </i>
    <i r="1">
      <x v="4"/>
    </i>
    <i>
      <x v="3"/>
    </i>
    <i r="1">
      <x v="3"/>
    </i>
    <i r="1">
      <x v="4"/>
    </i>
    <i r="1">
      <x v="5"/>
    </i>
    <i>
      <x v="4"/>
    </i>
    <i r="1">
      <x v="4"/>
    </i>
    <i r="1">
      <x v="5"/>
    </i>
    <i r="1">
      <x v="6"/>
    </i>
    <i>
      <x v="5"/>
    </i>
    <i r="1">
      <x v="5"/>
    </i>
    <i r="1">
      <x v="6"/>
    </i>
    <i r="1">
      <x v="7"/>
    </i>
    <i>
      <x v="6"/>
    </i>
    <i r="1">
      <x v="6"/>
    </i>
    <i r="1">
      <x v="7"/>
    </i>
    <i r="1">
      <x v="8"/>
    </i>
    <i>
      <x v="7"/>
    </i>
    <i r="1">
      <x v="7"/>
    </i>
    <i r="1">
      <x v="8"/>
    </i>
    <i r="1">
      <x v="9"/>
    </i>
    <i r="1">
      <x v="10"/>
    </i>
    <i>
      <x v="8"/>
    </i>
    <i r="1">
      <x v="8"/>
    </i>
    <i r="1">
      <x v="9"/>
    </i>
    <i r="1">
      <x v="10"/>
    </i>
    <i>
      <x v="9"/>
    </i>
    <i r="1">
      <x v="9"/>
    </i>
    <i r="1">
      <x v="10"/>
    </i>
    <i r="1">
      <x v="11"/>
    </i>
    <i>
      <x v="10"/>
    </i>
    <i r="1">
      <x v="1"/>
    </i>
    <i r="1">
      <x v="10"/>
    </i>
    <i r="1">
      <x v="11"/>
    </i>
    <i r="1">
      <x v="12"/>
    </i>
    <i>
      <x v="11"/>
    </i>
    <i r="1">
      <x v="1"/>
    </i>
    <i r="1">
      <x v="11"/>
    </i>
    <i r="1">
      <x v="12"/>
    </i>
    <i>
      <x v="12"/>
    </i>
    <i r="1">
      <x v="1"/>
    </i>
    <i r="1">
      <x v="2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0D16E-86A2-44F7-8FFB-0A16E0B4F69F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47A9A-22A6-474A-BFFC-27D0AF63B49B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5" zoomScaleNormal="95" workbookViewId="0">
      <selection activeCell="W1" sqref="W1"/>
    </sheetView>
  </sheetViews>
  <sheetFormatPr defaultColWidth="8.796875" defaultRowHeight="14.25" x14ac:dyDescent="0.45"/>
  <cols>
    <col min="1" max="1" width="9.86328125" style="10" bestFit="1" customWidth="1"/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3984375" customWidth="1"/>
    <col min="16" max="16" width="17.53125" customWidth="1"/>
    <col min="17" max="17" width="23.33203125" customWidth="1"/>
    <col min="18" max="18" width="16.86328125" customWidth="1"/>
    <col min="19" max="19" width="25.86328125" style="16" customWidth="1"/>
    <col min="20" max="20" width="21.53125" style="16" customWidth="1"/>
  </cols>
  <sheetData>
    <row r="1" spans="1:20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42.75" hidden="1" x14ac:dyDescent="0.45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IF(ROUND(E2/D2*100,0)=0,"N/A",ROUND(E2/D2*100,0))</f>
        <v>7814</v>
      </c>
      <c r="P2" s="11">
        <f>IFERROR(ROUND(E2/L2,2),0)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" hidden="1" x14ac:dyDescent="0.45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IF(ROUND(E3/D3*100,0)=0,"N/A",ROUND(E3/D3*100,0))</f>
        <v>21535</v>
      </c>
      <c r="P3" s="11">
        <f t="shared" ref="P3:P66" si="1">IFERROR(ROUND(E3/L3,2),0)</f>
        <v>1389.36</v>
      </c>
      <c r="Q3" s="1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2.75" hidden="1" x14ac:dyDescent="0.45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5" hidden="1" x14ac:dyDescent="0.45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5" hidden="1" x14ac:dyDescent="0.45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2.75" hidden="1" x14ac:dyDescent="0.45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2.75" hidden="1" x14ac:dyDescent="0.45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2.75" hidden="1" x14ac:dyDescent="0.45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2.75" hidden="1" x14ac:dyDescent="0.45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2.75" hidden="1" x14ac:dyDescent="0.45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2.75" hidden="1" x14ac:dyDescent="0.45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2.75" hidden="1" x14ac:dyDescent="0.45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2.75" hidden="1" x14ac:dyDescent="0.45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5" hidden="1" x14ac:dyDescent="0.45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2.75" hidden="1" x14ac:dyDescent="0.45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2.75" hidden="1" x14ac:dyDescent="0.45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2.75" hidden="1" x14ac:dyDescent="0.45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2.75" hidden="1" x14ac:dyDescent="0.45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2.75" hidden="1" x14ac:dyDescent="0.45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2.75" hidden="1" x14ac:dyDescent="0.45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2.75" hidden="1" x14ac:dyDescent="0.45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2.75" hidden="1" x14ac:dyDescent="0.45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2.75" hidden="1" x14ac:dyDescent="0.45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2.75" hidden="1" x14ac:dyDescent="0.45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2.75" hidden="1" x14ac:dyDescent="0.45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28.5" hidden="1" x14ac:dyDescent="0.45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2.75" hidden="1" x14ac:dyDescent="0.45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5" hidden="1" x14ac:dyDescent="0.45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2.75" hidden="1" x14ac:dyDescent="0.45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2.75" hidden="1" x14ac:dyDescent="0.45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2.75" hidden="1" x14ac:dyDescent="0.45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2.75" hidden="1" x14ac:dyDescent="0.45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5" hidden="1" x14ac:dyDescent="0.45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2.75" hidden="1" x14ac:dyDescent="0.45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5" hidden="1" x14ac:dyDescent="0.45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2.75" hidden="1" x14ac:dyDescent="0.45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2.75" hidden="1" x14ac:dyDescent="0.45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2.75" hidden="1" x14ac:dyDescent="0.45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2.75" hidden="1" x14ac:dyDescent="0.45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5" hidden="1" x14ac:dyDescent="0.45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2.75" hidden="1" x14ac:dyDescent="0.45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2.75" hidden="1" x14ac:dyDescent="0.45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2.75" hidden="1" x14ac:dyDescent="0.45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2.75" hidden="1" x14ac:dyDescent="0.45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2.75" hidden="1" x14ac:dyDescent="0.45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2.75" hidden="1" x14ac:dyDescent="0.45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2.75" hidden="1" x14ac:dyDescent="0.45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2.75" hidden="1" x14ac:dyDescent="0.45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2.75" hidden="1" x14ac:dyDescent="0.45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2.75" hidden="1" x14ac:dyDescent="0.45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2.75" hidden="1" x14ac:dyDescent="0.45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28.5" hidden="1" x14ac:dyDescent="0.45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2.75" hidden="1" x14ac:dyDescent="0.45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5" hidden="1" x14ac:dyDescent="0.45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5" hidden="1" x14ac:dyDescent="0.45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2.75" hidden="1" x14ac:dyDescent="0.45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5" hidden="1" x14ac:dyDescent="0.45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2.75" hidden="1" x14ac:dyDescent="0.45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2.75" hidden="1" x14ac:dyDescent="0.45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2.75" hidden="1" x14ac:dyDescent="0.45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" hidden="1" x14ac:dyDescent="0.45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2.75" hidden="1" x14ac:dyDescent="0.45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2.75" hidden="1" x14ac:dyDescent="0.45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2.75" hidden="1" x14ac:dyDescent="0.45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2.75" hidden="1" x14ac:dyDescent="0.45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2.75" hidden="1" x14ac:dyDescent="0.45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IF(ROUND(E67/D67*100,0)=0,"N/A",ROUND(E67/D67*100,0))</f>
        <v>579</v>
      </c>
      <c r="P67" s="11">
        <f t="shared" ref="P67:P130" si="5">IFERROR(ROUND(E67/L67,2),0)</f>
        <v>61.38</v>
      </c>
      <c r="Q67" s="13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2.75" hidden="1" x14ac:dyDescent="0.45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2.75" hidden="1" x14ac:dyDescent="0.45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2.75" hidden="1" x14ac:dyDescent="0.45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57" hidden="1" x14ac:dyDescent="0.45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2.75" hidden="1" x14ac:dyDescent="0.45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2.75" hidden="1" x14ac:dyDescent="0.45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2.75" hidden="1" x14ac:dyDescent="0.45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2.75" hidden="1" x14ac:dyDescent="0.45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2.75" hidden="1" x14ac:dyDescent="0.45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2.75" hidden="1" x14ac:dyDescent="0.45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2.75" hidden="1" x14ac:dyDescent="0.45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2.75" hidden="1" x14ac:dyDescent="0.45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2.75" hidden="1" x14ac:dyDescent="0.45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45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2.75" hidden="1" x14ac:dyDescent="0.45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2.75" hidden="1" x14ac:dyDescent="0.45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" x14ac:dyDescent="0.45">
      <c r="A84" s="10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2.75" hidden="1" x14ac:dyDescent="0.45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2.75" x14ac:dyDescent="0.45">
      <c r="A86" s="10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2.75" hidden="1" x14ac:dyDescent="0.45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2.75" hidden="1" x14ac:dyDescent="0.45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2.75" hidden="1" x14ac:dyDescent="0.45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5" hidden="1" x14ac:dyDescent="0.45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2.75" hidden="1" x14ac:dyDescent="0.45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2.75" hidden="1" x14ac:dyDescent="0.45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5" hidden="1" x14ac:dyDescent="0.45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5" hidden="1" x14ac:dyDescent="0.45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5" hidden="1" x14ac:dyDescent="0.45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2.75" hidden="1" x14ac:dyDescent="0.45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2.75" hidden="1" x14ac:dyDescent="0.45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2.75" hidden="1" x14ac:dyDescent="0.45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2.75" hidden="1" x14ac:dyDescent="0.45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2.75" hidden="1" x14ac:dyDescent="0.45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2.75" hidden="1" x14ac:dyDescent="0.45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2.75" hidden="1" x14ac:dyDescent="0.45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2.75" hidden="1" x14ac:dyDescent="0.45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2.75" hidden="1" x14ac:dyDescent="0.45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2.75" hidden="1" x14ac:dyDescent="0.45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28.5" hidden="1" x14ac:dyDescent="0.45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2.75" hidden="1" x14ac:dyDescent="0.45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2.75" hidden="1" x14ac:dyDescent="0.45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2.75" hidden="1" x14ac:dyDescent="0.45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2.75" hidden="1" x14ac:dyDescent="0.45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2.75" hidden="1" x14ac:dyDescent="0.45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2.75" hidden="1" x14ac:dyDescent="0.45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2.75" hidden="1" x14ac:dyDescent="0.45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2.75" hidden="1" x14ac:dyDescent="0.45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2.75" hidden="1" x14ac:dyDescent="0.45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2.75" hidden="1" x14ac:dyDescent="0.45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" hidden="1" x14ac:dyDescent="0.45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2.75" hidden="1" x14ac:dyDescent="0.45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2.75" hidden="1" x14ac:dyDescent="0.45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2.75" hidden="1" x14ac:dyDescent="0.45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2.75" hidden="1" x14ac:dyDescent="0.45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2.75" hidden="1" x14ac:dyDescent="0.45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2.75" hidden="1" x14ac:dyDescent="0.45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2.75" hidden="1" x14ac:dyDescent="0.45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5" hidden="1" x14ac:dyDescent="0.45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2.75" hidden="1" x14ac:dyDescent="0.45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2.75" hidden="1" x14ac:dyDescent="0.45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2.75" hidden="1" x14ac:dyDescent="0.45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7" hidden="1" x14ac:dyDescent="0.45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5" hidden="1" x14ac:dyDescent="0.45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11">
        <f t="shared" si="5"/>
        <v>153.52000000000001</v>
      </c>
      <c r="Q130" s="13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28.5" hidden="1" x14ac:dyDescent="0.45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IF(ROUND(E131/D131*100,0)=0,"N/A",ROUND(E131/D131*100,0))</f>
        <v>120</v>
      </c>
      <c r="P131" s="11">
        <f t="shared" ref="P131:P194" si="9">IFERROR(ROUND(E131/L131,2),0)</f>
        <v>118.45</v>
      </c>
      <c r="Q131" s="13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45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2.75" hidden="1" x14ac:dyDescent="0.45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2.75" hidden="1" x14ac:dyDescent="0.45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28.5" hidden="1" x14ac:dyDescent="0.45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2.75" hidden="1" x14ac:dyDescent="0.45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2.75" hidden="1" x14ac:dyDescent="0.45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2.75" hidden="1" x14ac:dyDescent="0.45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2.75" hidden="1" x14ac:dyDescent="0.45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2.75" hidden="1" x14ac:dyDescent="0.45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2.75" hidden="1" x14ac:dyDescent="0.45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2.75" x14ac:dyDescent="0.45">
      <c r="A142" s="10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28.5" hidden="1" x14ac:dyDescent="0.45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5" hidden="1" x14ac:dyDescent="0.45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" hidden="1" x14ac:dyDescent="0.45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2.75" hidden="1" x14ac:dyDescent="0.45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2.75" hidden="1" x14ac:dyDescent="0.45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2.75" hidden="1" x14ac:dyDescent="0.45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2.75" hidden="1" x14ac:dyDescent="0.45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2.75" hidden="1" x14ac:dyDescent="0.45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2.75" hidden="1" x14ac:dyDescent="0.45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2.75" hidden="1" x14ac:dyDescent="0.45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2.75" hidden="1" x14ac:dyDescent="0.45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2.75" hidden="1" x14ac:dyDescent="0.45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" hidden="1" x14ac:dyDescent="0.45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2.75" hidden="1" x14ac:dyDescent="0.45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2.75" hidden="1" x14ac:dyDescent="0.45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5" x14ac:dyDescent="0.45">
      <c r="A158" s="10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2.75" hidden="1" x14ac:dyDescent="0.45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5" hidden="1" x14ac:dyDescent="0.45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2.75" hidden="1" x14ac:dyDescent="0.45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2.75" hidden="1" x14ac:dyDescent="0.45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5" hidden="1" x14ac:dyDescent="0.45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2.75" hidden="1" x14ac:dyDescent="0.45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2.75" hidden="1" x14ac:dyDescent="0.45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2.75" hidden="1" x14ac:dyDescent="0.45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2.75" hidden="1" x14ac:dyDescent="0.45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2.75" hidden="1" x14ac:dyDescent="0.45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2.75" hidden="1" x14ac:dyDescent="0.45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2.75" hidden="1" x14ac:dyDescent="0.45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28.5" hidden="1" x14ac:dyDescent="0.45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2.75" hidden="1" x14ac:dyDescent="0.45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2.75" hidden="1" x14ac:dyDescent="0.45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2.75" hidden="1" x14ac:dyDescent="0.45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2.75" hidden="1" x14ac:dyDescent="0.45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2.75" hidden="1" x14ac:dyDescent="0.45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2.75" hidden="1" x14ac:dyDescent="0.45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5" hidden="1" x14ac:dyDescent="0.45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28.5" hidden="1" x14ac:dyDescent="0.45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2.75" hidden="1" x14ac:dyDescent="0.45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2.75" hidden="1" x14ac:dyDescent="0.45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2.75" hidden="1" x14ac:dyDescent="0.45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2.75" hidden="1" x14ac:dyDescent="0.45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2.75" hidden="1" x14ac:dyDescent="0.45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5" hidden="1" x14ac:dyDescent="0.45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2.75" hidden="1" x14ac:dyDescent="0.45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2.75" hidden="1" x14ac:dyDescent="0.45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2.75" hidden="1" x14ac:dyDescent="0.45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" hidden="1" x14ac:dyDescent="0.45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2.75" hidden="1" x14ac:dyDescent="0.45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2.75" hidden="1" x14ac:dyDescent="0.45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2.75" hidden="1" x14ac:dyDescent="0.45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2.75" hidden="1" x14ac:dyDescent="0.45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2.75" hidden="1" x14ac:dyDescent="0.45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11">
        <f t="shared" si="9"/>
        <v>55.07</v>
      </c>
      <c r="Q194" s="13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5" hidden="1" x14ac:dyDescent="0.45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IF(ROUND(E195/D195*100,0)=0,"N/A",ROUND(E195/D195*100,0))</f>
        <v>104</v>
      </c>
      <c r="P195" s="11">
        <f t="shared" ref="P195:P258" si="13">IFERROR(ROUND(E195/L195,2),0)</f>
        <v>922.22</v>
      </c>
      <c r="Q195" s="13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2.75" hidden="1" x14ac:dyDescent="0.45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2.75" hidden="1" x14ac:dyDescent="0.45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28.5" hidden="1" x14ac:dyDescent="0.45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5" hidden="1" x14ac:dyDescent="0.45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2.75" hidden="1" x14ac:dyDescent="0.45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5" hidden="1" x14ac:dyDescent="0.45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2.75" hidden="1" x14ac:dyDescent="0.45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2.75" hidden="1" x14ac:dyDescent="0.45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5" x14ac:dyDescent="0.45">
      <c r="A204" s="10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2.75" hidden="1" x14ac:dyDescent="0.45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2.75" hidden="1" x14ac:dyDescent="0.45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2.75" hidden="1" x14ac:dyDescent="0.45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2.75" x14ac:dyDescent="0.45">
      <c r="A208" s="10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2.75" hidden="1" x14ac:dyDescent="0.45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5" hidden="1" x14ac:dyDescent="0.45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" hidden="1" x14ac:dyDescent="0.45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2.75" hidden="1" x14ac:dyDescent="0.45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2.75" hidden="1" x14ac:dyDescent="0.45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2.75" hidden="1" x14ac:dyDescent="0.45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5" hidden="1" x14ac:dyDescent="0.45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2.75" hidden="1" x14ac:dyDescent="0.45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2.75" hidden="1" x14ac:dyDescent="0.45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2.75" hidden="1" x14ac:dyDescent="0.45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2.75" hidden="1" x14ac:dyDescent="0.45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5" hidden="1" x14ac:dyDescent="0.45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2.75" hidden="1" x14ac:dyDescent="0.45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2.75" hidden="1" x14ac:dyDescent="0.45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2.75" hidden="1" x14ac:dyDescent="0.45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2.75" hidden="1" x14ac:dyDescent="0.45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2.75" hidden="1" x14ac:dyDescent="0.45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2.75" hidden="1" x14ac:dyDescent="0.45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2.75" hidden="1" x14ac:dyDescent="0.45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2.75" hidden="1" x14ac:dyDescent="0.45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28.5" hidden="1" x14ac:dyDescent="0.45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45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2.75" hidden="1" x14ac:dyDescent="0.45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5" x14ac:dyDescent="0.45">
      <c r="A232" s="10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2.75" hidden="1" x14ac:dyDescent="0.45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" x14ac:dyDescent="0.45">
      <c r="A234" s="10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2.75" hidden="1" x14ac:dyDescent="0.45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2.75" hidden="1" x14ac:dyDescent="0.45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2.75" hidden="1" x14ac:dyDescent="0.45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2.75" hidden="1" x14ac:dyDescent="0.45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2.75" hidden="1" x14ac:dyDescent="0.45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2.75" hidden="1" x14ac:dyDescent="0.45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2.75" hidden="1" x14ac:dyDescent="0.45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2.75" hidden="1" x14ac:dyDescent="0.45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2.75" hidden="1" x14ac:dyDescent="0.45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5" hidden="1" x14ac:dyDescent="0.45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2.75" hidden="1" x14ac:dyDescent="0.45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5" hidden="1" x14ac:dyDescent="0.45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2.75" hidden="1" x14ac:dyDescent="0.45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2.75" hidden="1" x14ac:dyDescent="0.45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2.75" hidden="1" x14ac:dyDescent="0.45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2.75" hidden="1" x14ac:dyDescent="0.45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2.75" hidden="1" x14ac:dyDescent="0.45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2.75" hidden="1" x14ac:dyDescent="0.45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28.5" hidden="1" x14ac:dyDescent="0.45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2.75" hidden="1" x14ac:dyDescent="0.45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2.75" hidden="1" x14ac:dyDescent="0.45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5" hidden="1" x14ac:dyDescent="0.45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2.75" hidden="1" x14ac:dyDescent="0.45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2.75" x14ac:dyDescent="0.45">
      <c r="A258" s="10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11">
        <f t="shared" si="13"/>
        <v>134.26</v>
      </c>
      <c r="Q258" s="13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2.75" hidden="1" x14ac:dyDescent="0.45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IF(ROUND(E259/D259*100,0)=0,"N/A",ROUND(E259/D259*100,0))</f>
        <v>265</v>
      </c>
      <c r="P259" s="11">
        <f t="shared" ref="P259:P322" si="17">IFERROR(ROUND(E259/L259,2),0)</f>
        <v>57.63</v>
      </c>
      <c r="Q259" s="13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2.75" hidden="1" x14ac:dyDescent="0.45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2.75" hidden="1" x14ac:dyDescent="0.45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2.75" hidden="1" x14ac:dyDescent="0.45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2.75" hidden="1" x14ac:dyDescent="0.45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2.75" hidden="1" x14ac:dyDescent="0.45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2.75" hidden="1" x14ac:dyDescent="0.45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2.75" hidden="1" x14ac:dyDescent="0.45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2.75" hidden="1" x14ac:dyDescent="0.45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2.75" x14ac:dyDescent="0.45">
      <c r="A268" s="10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2.75" hidden="1" x14ac:dyDescent="0.45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5" hidden="1" x14ac:dyDescent="0.45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" hidden="1" x14ac:dyDescent="0.45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2.75" hidden="1" x14ac:dyDescent="0.45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2.75" x14ac:dyDescent="0.45">
      <c r="A273" s="10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2.75" hidden="1" x14ac:dyDescent="0.45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2.75" hidden="1" x14ac:dyDescent="0.45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2.75" hidden="1" x14ac:dyDescent="0.45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2.75" hidden="1" x14ac:dyDescent="0.45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2.75" hidden="1" x14ac:dyDescent="0.45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2.75" hidden="1" x14ac:dyDescent="0.45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5" hidden="1" x14ac:dyDescent="0.45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2.75" hidden="1" x14ac:dyDescent="0.45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5" hidden="1" x14ac:dyDescent="0.45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2.75" hidden="1" x14ac:dyDescent="0.45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2.75" hidden="1" x14ac:dyDescent="0.45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2.75" hidden="1" x14ac:dyDescent="0.45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2.75" hidden="1" x14ac:dyDescent="0.45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2.75" hidden="1" x14ac:dyDescent="0.45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2.75" hidden="1" x14ac:dyDescent="0.45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2.75" hidden="1" x14ac:dyDescent="0.45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2.75" hidden="1" x14ac:dyDescent="0.45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" hidden="1" x14ac:dyDescent="0.45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2.75" hidden="1" x14ac:dyDescent="0.45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5" hidden="1" x14ac:dyDescent="0.45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2.75" hidden="1" x14ac:dyDescent="0.45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2.75" hidden="1" x14ac:dyDescent="0.45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2.75" hidden="1" x14ac:dyDescent="0.45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2.75" hidden="1" x14ac:dyDescent="0.45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2.75" hidden="1" x14ac:dyDescent="0.45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2.75" hidden="1" x14ac:dyDescent="0.45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2.75" hidden="1" x14ac:dyDescent="0.45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2.75" hidden="1" x14ac:dyDescent="0.45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2.75" hidden="1" x14ac:dyDescent="0.45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5" hidden="1" x14ac:dyDescent="0.45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2.75" hidden="1" x14ac:dyDescent="0.45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2.75" hidden="1" x14ac:dyDescent="0.45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2.75" hidden="1" x14ac:dyDescent="0.45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2.75" hidden="1" x14ac:dyDescent="0.45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2.75" hidden="1" x14ac:dyDescent="0.45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2.75" x14ac:dyDescent="0.45">
      <c r="A309" s="10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2.75" hidden="1" x14ac:dyDescent="0.45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5" hidden="1" x14ac:dyDescent="0.45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2.75" hidden="1" x14ac:dyDescent="0.45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2.75" hidden="1" x14ac:dyDescent="0.45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2.75" hidden="1" x14ac:dyDescent="0.45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2.75" hidden="1" x14ac:dyDescent="0.45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2.75" hidden="1" x14ac:dyDescent="0.45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2.75" hidden="1" x14ac:dyDescent="0.45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2.75" hidden="1" x14ac:dyDescent="0.45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28.5" hidden="1" x14ac:dyDescent="0.45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5" hidden="1" x14ac:dyDescent="0.45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5" hidden="1" x14ac:dyDescent="0.45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2.75" hidden="1" x14ac:dyDescent="0.45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11">
        <f t="shared" si="17"/>
        <v>201.22</v>
      </c>
      <c r="Q322" s="13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2.75" hidden="1" x14ac:dyDescent="0.45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IF(ROUND(E323/D323*100,0)=0,"N/A",ROUND(E323/D323*100,0))</f>
        <v>29</v>
      </c>
      <c r="P323" s="11">
        <f t="shared" ref="P323:P386" si="21">IFERROR(ROUND(E323/L323,2),0)</f>
        <v>85</v>
      </c>
      <c r="Q323" s="1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2.75" hidden="1" x14ac:dyDescent="0.45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2.75" hidden="1" x14ac:dyDescent="0.45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2.75" hidden="1" x14ac:dyDescent="0.45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2.75" hidden="1" x14ac:dyDescent="0.45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2.75" hidden="1" x14ac:dyDescent="0.45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5" hidden="1" x14ac:dyDescent="0.45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2.75" hidden="1" x14ac:dyDescent="0.45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2.75" hidden="1" x14ac:dyDescent="0.45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2.75" hidden="1" x14ac:dyDescent="0.45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2.75" hidden="1" x14ac:dyDescent="0.45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2.75" hidden="1" x14ac:dyDescent="0.45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2.75" hidden="1" x14ac:dyDescent="0.45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" hidden="1" x14ac:dyDescent="0.45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2.75" hidden="1" x14ac:dyDescent="0.45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2.75" x14ac:dyDescent="0.45">
      <c r="A338" s="10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2.75" hidden="1" x14ac:dyDescent="0.45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2.75" hidden="1" x14ac:dyDescent="0.45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2.75" hidden="1" x14ac:dyDescent="0.45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2.75" hidden="1" x14ac:dyDescent="0.45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2.75" hidden="1" x14ac:dyDescent="0.45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2.75" hidden="1" x14ac:dyDescent="0.45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2.75" hidden="1" x14ac:dyDescent="0.45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2.75" hidden="1" x14ac:dyDescent="0.45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2.75" hidden="1" x14ac:dyDescent="0.45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45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2.75" x14ac:dyDescent="0.45">
      <c r="A349" s="10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2.75" hidden="1" x14ac:dyDescent="0.45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2.75" hidden="1" x14ac:dyDescent="0.45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2.75" hidden="1" x14ac:dyDescent="0.45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2.75" hidden="1" x14ac:dyDescent="0.45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2.75" hidden="1" x14ac:dyDescent="0.45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5" hidden="1" x14ac:dyDescent="0.45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2.75" hidden="1" x14ac:dyDescent="0.45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2.75" hidden="1" x14ac:dyDescent="0.45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2.75" x14ac:dyDescent="0.45">
      <c r="A358" s="10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2.75" hidden="1" x14ac:dyDescent="0.45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2.75" hidden="1" x14ac:dyDescent="0.45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2.75" hidden="1" x14ac:dyDescent="0.45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2.75" hidden="1" x14ac:dyDescent="0.45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2.75" hidden="1" x14ac:dyDescent="0.45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2.75" hidden="1" x14ac:dyDescent="0.45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2.75" hidden="1" x14ac:dyDescent="0.45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2.75" hidden="1" x14ac:dyDescent="0.45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2.75" hidden="1" x14ac:dyDescent="0.45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2.75" hidden="1" x14ac:dyDescent="0.45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2.75" hidden="1" x14ac:dyDescent="0.45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2.75" hidden="1" x14ac:dyDescent="0.45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2.75" hidden="1" x14ac:dyDescent="0.45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7" hidden="1" x14ac:dyDescent="0.45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28.5" hidden="1" x14ac:dyDescent="0.45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" hidden="1" x14ac:dyDescent="0.45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2.75" hidden="1" x14ac:dyDescent="0.45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2.75" x14ac:dyDescent="0.45">
      <c r="A376" s="10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2.75" x14ac:dyDescent="0.45">
      <c r="A377" s="10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5" hidden="1" x14ac:dyDescent="0.45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2.75" hidden="1" x14ac:dyDescent="0.45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2.75" hidden="1" x14ac:dyDescent="0.45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2.75" hidden="1" x14ac:dyDescent="0.45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2.75" hidden="1" x14ac:dyDescent="0.45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2.75" hidden="1" x14ac:dyDescent="0.45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2.75" hidden="1" x14ac:dyDescent="0.45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2.75" hidden="1" x14ac:dyDescent="0.45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2.75" x14ac:dyDescent="0.45">
      <c r="A386" s="10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11">
        <f t="shared" si="21"/>
        <v>106.8</v>
      </c>
      <c r="Q386" s="13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5" hidden="1" x14ac:dyDescent="0.45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IF(ROUND(E387/D387*100,0)=0,"N/A",ROUND(E387/D387*100,0))</f>
        <v>107</v>
      </c>
      <c r="P387" s="11">
        <f t="shared" ref="P387:P450" si="25">IFERROR(ROUND(E387/L387,2),0)</f>
        <v>97.64</v>
      </c>
      <c r="Q387" s="13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2.75" hidden="1" x14ac:dyDescent="0.45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2.75" hidden="1" x14ac:dyDescent="0.45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2.75" hidden="1" x14ac:dyDescent="0.45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2.75" hidden="1" x14ac:dyDescent="0.45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2.75" hidden="1" x14ac:dyDescent="0.45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28.5" hidden="1" x14ac:dyDescent="0.45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2.75" hidden="1" x14ac:dyDescent="0.45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5" hidden="1" x14ac:dyDescent="0.45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2.75" hidden="1" x14ac:dyDescent="0.45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2.75" hidden="1" x14ac:dyDescent="0.45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2.75" hidden="1" x14ac:dyDescent="0.45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45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2.75" hidden="1" x14ac:dyDescent="0.45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2.75" hidden="1" x14ac:dyDescent="0.45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5" hidden="1" x14ac:dyDescent="0.45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5" hidden="1" x14ac:dyDescent="0.45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2.75" hidden="1" x14ac:dyDescent="0.45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2.75" hidden="1" x14ac:dyDescent="0.45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2.75" hidden="1" x14ac:dyDescent="0.45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5" hidden="1" x14ac:dyDescent="0.45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2.75" x14ac:dyDescent="0.45">
      <c r="A408" s="10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5" hidden="1" x14ac:dyDescent="0.45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5" hidden="1" x14ac:dyDescent="0.45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2.75" hidden="1" x14ac:dyDescent="0.45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2.75" hidden="1" x14ac:dyDescent="0.45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2.75" hidden="1" x14ac:dyDescent="0.45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2.75" x14ac:dyDescent="0.45">
      <c r="A414" s="10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2.75" hidden="1" x14ac:dyDescent="0.45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2.75" hidden="1" x14ac:dyDescent="0.45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2.75" hidden="1" x14ac:dyDescent="0.45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28.5" x14ac:dyDescent="0.45">
      <c r="A418" s="10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5" hidden="1" x14ac:dyDescent="0.45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2.75" hidden="1" x14ac:dyDescent="0.45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2.75" hidden="1" x14ac:dyDescent="0.45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2.75" hidden="1" x14ac:dyDescent="0.45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5" hidden="1" x14ac:dyDescent="0.45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2.75" hidden="1" x14ac:dyDescent="0.45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2.75" hidden="1" x14ac:dyDescent="0.45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2.75" hidden="1" x14ac:dyDescent="0.45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2.75" hidden="1" x14ac:dyDescent="0.45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5" hidden="1" x14ac:dyDescent="0.45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2.75" hidden="1" x14ac:dyDescent="0.45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45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5" hidden="1" x14ac:dyDescent="0.45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2.75" hidden="1" x14ac:dyDescent="0.45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2.75" hidden="1" x14ac:dyDescent="0.45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2.75" hidden="1" x14ac:dyDescent="0.45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2.75" hidden="1" x14ac:dyDescent="0.45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2.75" hidden="1" x14ac:dyDescent="0.45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2.75" hidden="1" x14ac:dyDescent="0.45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5" hidden="1" x14ac:dyDescent="0.45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2.75" hidden="1" x14ac:dyDescent="0.45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2.75" hidden="1" x14ac:dyDescent="0.45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2.75" hidden="1" x14ac:dyDescent="0.45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2.75" hidden="1" x14ac:dyDescent="0.45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2.75" hidden="1" x14ac:dyDescent="0.45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2.75" hidden="1" x14ac:dyDescent="0.45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28.5" hidden="1" x14ac:dyDescent="0.45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2.75" hidden="1" x14ac:dyDescent="0.45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2.75" hidden="1" x14ac:dyDescent="0.45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2.75" hidden="1" x14ac:dyDescent="0.45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" hidden="1" x14ac:dyDescent="0.45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2.75" hidden="1" x14ac:dyDescent="0.45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11">
        <f t="shared" si="25"/>
        <v>89.1</v>
      </c>
      <c r="Q450" s="13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2.75" hidden="1" x14ac:dyDescent="0.45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IF(ROUND(E451/D451*100,0)=0,"N/A",ROUND(E451/D451*100,0))</f>
        <v>118</v>
      </c>
      <c r="P451" s="11">
        <f t="shared" ref="P451:P514" si="29">IFERROR(ROUND(E451/L451,2),0)</f>
        <v>180.41</v>
      </c>
      <c r="Q451" s="13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2.75" hidden="1" x14ac:dyDescent="0.45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2.75" hidden="1" x14ac:dyDescent="0.45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2.75" hidden="1" x14ac:dyDescent="0.45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2.75" hidden="1" x14ac:dyDescent="0.45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2.75" x14ac:dyDescent="0.45">
      <c r="A456" s="10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2.75" hidden="1" x14ac:dyDescent="0.45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5" hidden="1" x14ac:dyDescent="0.45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2.75" hidden="1" x14ac:dyDescent="0.45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2.75" hidden="1" x14ac:dyDescent="0.45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2.75" hidden="1" x14ac:dyDescent="0.45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2.75" hidden="1" x14ac:dyDescent="0.45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2.75" hidden="1" x14ac:dyDescent="0.45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2.75" hidden="1" x14ac:dyDescent="0.45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5" hidden="1" x14ac:dyDescent="0.45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5" hidden="1" x14ac:dyDescent="0.45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2.75" hidden="1" x14ac:dyDescent="0.45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2.75" hidden="1" x14ac:dyDescent="0.45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2.75" hidden="1" x14ac:dyDescent="0.45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2.75" hidden="1" x14ac:dyDescent="0.45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2.75" hidden="1" x14ac:dyDescent="0.45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2.75" hidden="1" x14ac:dyDescent="0.45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" hidden="1" x14ac:dyDescent="0.45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2.75" hidden="1" x14ac:dyDescent="0.45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2.75" hidden="1" x14ac:dyDescent="0.45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2.75" x14ac:dyDescent="0.45">
      <c r="A476" s="10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2.75" hidden="1" x14ac:dyDescent="0.45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2.75" x14ac:dyDescent="0.45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2.75" hidden="1" x14ac:dyDescent="0.45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2.75" hidden="1" x14ac:dyDescent="0.45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2.75" hidden="1" x14ac:dyDescent="0.45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2.75" hidden="1" x14ac:dyDescent="0.45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2.75" hidden="1" x14ac:dyDescent="0.45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2.75" hidden="1" x14ac:dyDescent="0.45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5" hidden="1" x14ac:dyDescent="0.45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2.75" hidden="1" x14ac:dyDescent="0.45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2.75" hidden="1" x14ac:dyDescent="0.45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2.75" hidden="1" x14ac:dyDescent="0.45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2.75" hidden="1" x14ac:dyDescent="0.45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5" hidden="1" x14ac:dyDescent="0.45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2.75" hidden="1" x14ac:dyDescent="0.45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2.75" hidden="1" x14ac:dyDescent="0.45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2.75" hidden="1" x14ac:dyDescent="0.45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2.75" x14ac:dyDescent="0.45">
      <c r="A494" s="10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2.75" x14ac:dyDescent="0.45">
      <c r="A495" s="10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2.75" hidden="1" x14ac:dyDescent="0.45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2.75" x14ac:dyDescent="0.45">
      <c r="A497" s="10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2.75" hidden="1" x14ac:dyDescent="0.45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2.75" hidden="1" x14ac:dyDescent="0.45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2.75" hidden="1" x14ac:dyDescent="0.45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" hidden="1" x14ac:dyDescent="0.45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5" hidden="1" x14ac:dyDescent="0.45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2.75" hidden="1" x14ac:dyDescent="0.45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2.75" hidden="1" x14ac:dyDescent="0.45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2.75" hidden="1" x14ac:dyDescent="0.45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2.75" x14ac:dyDescent="0.45">
      <c r="A506" s="10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2.75" hidden="1" x14ac:dyDescent="0.45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2.75" hidden="1" x14ac:dyDescent="0.45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2.75" x14ac:dyDescent="0.45">
      <c r="A509" s="10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2.75" x14ac:dyDescent="0.45">
      <c r="A510" s="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2.75" hidden="1" x14ac:dyDescent="0.45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2.75" hidden="1" x14ac:dyDescent="0.45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2.75" x14ac:dyDescent="0.45">
      <c r="A513" s="10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5" x14ac:dyDescent="0.45">
      <c r="A514" s="10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11">
        <f t="shared" si="29"/>
        <v>136.85</v>
      </c>
      <c r="Q514" s="13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2.75" hidden="1" x14ac:dyDescent="0.45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IF(ROUND(E515/D515*100,0)=0,"N/A",ROUND(E515/D515*100,0))</f>
        <v>102</v>
      </c>
      <c r="P515" s="11">
        <f t="shared" ref="P515:P578" si="33">IFERROR(ROUND(E515/L515,2),0)</f>
        <v>88.04</v>
      </c>
      <c r="Q515" s="13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2.75" x14ac:dyDescent="0.45">
      <c r="A516" s="10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2.75" hidden="1" x14ac:dyDescent="0.45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5" hidden="1" x14ac:dyDescent="0.45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2.75" hidden="1" x14ac:dyDescent="0.45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2.75" x14ac:dyDescent="0.45">
      <c r="A520" s="1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2.75" hidden="1" x14ac:dyDescent="0.45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2.75" hidden="1" x14ac:dyDescent="0.45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5" hidden="1" x14ac:dyDescent="0.45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2.75" hidden="1" x14ac:dyDescent="0.45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5" x14ac:dyDescent="0.45">
      <c r="A525" s="10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2.75" x14ac:dyDescent="0.45">
      <c r="A526" s="10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2.75" hidden="1" x14ac:dyDescent="0.45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2.75" hidden="1" x14ac:dyDescent="0.45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2.75" hidden="1" x14ac:dyDescent="0.45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2.75" hidden="1" x14ac:dyDescent="0.45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5" hidden="1" x14ac:dyDescent="0.45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2.75" hidden="1" x14ac:dyDescent="0.45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2.75" hidden="1" x14ac:dyDescent="0.45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2.75" x14ac:dyDescent="0.45">
      <c r="A534" s="10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2.75" hidden="1" x14ac:dyDescent="0.45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2.75" hidden="1" x14ac:dyDescent="0.45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2.75" hidden="1" x14ac:dyDescent="0.45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2.75" hidden="1" x14ac:dyDescent="0.45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2.75" hidden="1" x14ac:dyDescent="0.45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2.75" hidden="1" x14ac:dyDescent="0.45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2.75" hidden="1" x14ac:dyDescent="0.45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5" hidden="1" x14ac:dyDescent="0.45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11">
        <f t="shared" si="33"/>
        <v>1272.73</v>
      </c>
      <c r="Q542" s="13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5" hidden="1" x14ac:dyDescent="0.45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11">
        <f t="shared" si="33"/>
        <v>76.92</v>
      </c>
      <c r="Q543" s="1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2.75" hidden="1" x14ac:dyDescent="0.45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5" hidden="1" x14ac:dyDescent="0.45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2.75" hidden="1" x14ac:dyDescent="0.45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2.75" hidden="1" x14ac:dyDescent="0.45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2.75" hidden="1" x14ac:dyDescent="0.45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2.75" hidden="1" x14ac:dyDescent="0.45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" hidden="1" x14ac:dyDescent="0.45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2.75" hidden="1" x14ac:dyDescent="0.45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2.75" hidden="1" x14ac:dyDescent="0.45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2.75" hidden="1" x14ac:dyDescent="0.45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" hidden="1" x14ac:dyDescent="0.45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2.75" hidden="1" x14ac:dyDescent="0.45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2.75" hidden="1" x14ac:dyDescent="0.45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2.75" hidden="1" x14ac:dyDescent="0.45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2.75" hidden="1" x14ac:dyDescent="0.45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2.75" hidden="1" x14ac:dyDescent="0.45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5" hidden="1" x14ac:dyDescent="0.45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5" hidden="1" x14ac:dyDescent="0.45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5" hidden="1" x14ac:dyDescent="0.45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" hidden="1" x14ac:dyDescent="0.45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2.75" x14ac:dyDescent="0.45">
      <c r="A564" s="10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2.75" hidden="1" x14ac:dyDescent="0.45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2.75" hidden="1" x14ac:dyDescent="0.45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2.75" hidden="1" x14ac:dyDescent="0.45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2.75" hidden="1" x14ac:dyDescent="0.45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2.75" hidden="1" x14ac:dyDescent="0.45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" hidden="1" x14ac:dyDescent="0.45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2.75" hidden="1" x14ac:dyDescent="0.45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2.75" hidden="1" x14ac:dyDescent="0.45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2.75" hidden="1" x14ac:dyDescent="0.45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2.75" x14ac:dyDescent="0.45">
      <c r="A574" s="10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2.75" hidden="1" x14ac:dyDescent="0.45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2.75" x14ac:dyDescent="0.45">
      <c r="A576" s="10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2.75" hidden="1" x14ac:dyDescent="0.45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2.75" hidden="1" x14ac:dyDescent="0.45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11">
        <f t="shared" si="33"/>
        <v>108.24</v>
      </c>
      <c r="Q578" s="13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28.5" x14ac:dyDescent="0.45">
      <c r="A579" s="10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IF(ROUND(E579/D579*100,0)=0,"N/A",ROUND(E579/D579*100,0))</f>
        <v>127</v>
      </c>
      <c r="P579" s="11">
        <f t="shared" ref="P579:P642" si="37">IFERROR(ROUND(E579/L579,2),0)</f>
        <v>69.569999999999993</v>
      </c>
      <c r="Q579" s="13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2.75" hidden="1" x14ac:dyDescent="0.45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2.75" hidden="1" x14ac:dyDescent="0.45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5" x14ac:dyDescent="0.45">
      <c r="A582" s="10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5" hidden="1" x14ac:dyDescent="0.45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5" x14ac:dyDescent="0.45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2.75" hidden="1" x14ac:dyDescent="0.45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2.75" hidden="1" x14ac:dyDescent="0.45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5" hidden="1" x14ac:dyDescent="0.45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2.75" hidden="1" x14ac:dyDescent="0.45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2.75" hidden="1" x14ac:dyDescent="0.45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2.75" x14ac:dyDescent="0.45">
      <c r="A590" s="1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2.75" x14ac:dyDescent="0.45">
      <c r="A591" s="10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2.75" hidden="1" x14ac:dyDescent="0.45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2.75" x14ac:dyDescent="0.45">
      <c r="A593" s="10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2.75" x14ac:dyDescent="0.45">
      <c r="A594" s="10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2.75" hidden="1" x14ac:dyDescent="0.45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2.75" x14ac:dyDescent="0.45">
      <c r="A596" s="10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2.75" hidden="1" x14ac:dyDescent="0.45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11">
        <f t="shared" si="37"/>
        <v>139.83000000000001</v>
      </c>
      <c r="Q597" s="13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2.75" hidden="1" x14ac:dyDescent="0.45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11">
        <f t="shared" si="37"/>
        <v>109.59</v>
      </c>
      <c r="Q598" s="13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2.75" hidden="1" x14ac:dyDescent="0.45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" hidden="1" x14ac:dyDescent="0.45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5" x14ac:dyDescent="0.45">
      <c r="A601" s="10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5" hidden="1" x14ac:dyDescent="0.45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2.75" hidden="1" x14ac:dyDescent="0.45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2.75" hidden="1" x14ac:dyDescent="0.45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2.75" hidden="1" x14ac:dyDescent="0.45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2.75" hidden="1" x14ac:dyDescent="0.45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45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11">
        <f t="shared" si="37"/>
        <v>137.93</v>
      </c>
      <c r="Q607" s="13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7" x14ac:dyDescent="0.45">
      <c r="A608" s="10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11">
        <f t="shared" si="37"/>
        <v>1000</v>
      </c>
      <c r="Q608" s="13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42.75" hidden="1" x14ac:dyDescent="0.45">
      <c r="A609" s="10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 s="11">
        <f t="shared" si="37"/>
        <v>139.53</v>
      </c>
      <c r="Q609" s="13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57" hidden="1" x14ac:dyDescent="0.45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2.75" hidden="1" x14ac:dyDescent="0.45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45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2.75" hidden="1" x14ac:dyDescent="0.45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2.75" x14ac:dyDescent="0.45">
      <c r="A614" s="10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2.75" hidden="1" x14ac:dyDescent="0.45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5" hidden="1" x14ac:dyDescent="0.45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2.75" hidden="1" x14ac:dyDescent="0.45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1.25" x14ac:dyDescent="0.45">
      <c r="A618" s="10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2.75" hidden="1" x14ac:dyDescent="0.45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2.75" hidden="1" x14ac:dyDescent="0.45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2.75" hidden="1" x14ac:dyDescent="0.45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2.75" hidden="1" x14ac:dyDescent="0.45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2.75" hidden="1" x14ac:dyDescent="0.45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2.75" hidden="1" x14ac:dyDescent="0.45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2.75" hidden="1" x14ac:dyDescent="0.45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2.75" hidden="1" x14ac:dyDescent="0.45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2.75" hidden="1" x14ac:dyDescent="0.45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7" hidden="1" x14ac:dyDescent="0.45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2.75" hidden="1" x14ac:dyDescent="0.45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2.75" hidden="1" x14ac:dyDescent="0.45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2.75" x14ac:dyDescent="0.45">
      <c r="A631" s="10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2.75" hidden="1" x14ac:dyDescent="0.45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5" hidden="1" x14ac:dyDescent="0.45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" hidden="1" x14ac:dyDescent="0.45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2.75" x14ac:dyDescent="0.45">
      <c r="A635" s="10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2.75" hidden="1" x14ac:dyDescent="0.45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2.75" hidden="1" x14ac:dyDescent="0.45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2.75" hidden="1" x14ac:dyDescent="0.45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5" hidden="1" x14ac:dyDescent="0.45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2.75" x14ac:dyDescent="0.45">
      <c r="A640" s="1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2.75" hidden="1" x14ac:dyDescent="0.45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2.75" hidden="1" x14ac:dyDescent="0.45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11">
        <f t="shared" si="37"/>
        <v>105.05</v>
      </c>
      <c r="Q642" s="13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2.75" x14ac:dyDescent="0.45">
      <c r="A643" s="10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IF(ROUND(E643/D643*100,0)=0,"N/A",ROUND(E643/D643*100,0))</f>
        <v>119</v>
      </c>
      <c r="P643" s="11">
        <f t="shared" ref="P643:P706" si="41">IFERROR(ROUND(E643/L643,2),0)</f>
        <v>50.16</v>
      </c>
      <c r="Q643" s="1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5" hidden="1" x14ac:dyDescent="0.45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" hidden="1" x14ac:dyDescent="0.45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2.75" hidden="1" x14ac:dyDescent="0.45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2.75" hidden="1" x14ac:dyDescent="0.45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2.75" hidden="1" x14ac:dyDescent="0.45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5" hidden="1" x14ac:dyDescent="0.45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5" hidden="1" x14ac:dyDescent="0.45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5" hidden="1" x14ac:dyDescent="0.45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2.75" x14ac:dyDescent="0.45">
      <c r="A652" s="10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2.75" hidden="1" x14ac:dyDescent="0.45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2.75" hidden="1" x14ac:dyDescent="0.45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2.75" hidden="1" x14ac:dyDescent="0.45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" x14ac:dyDescent="0.45">
      <c r="A656" s="10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2.75" x14ac:dyDescent="0.45">
      <c r="A657" s="10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2.75" hidden="1" x14ac:dyDescent="0.45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2.75" hidden="1" x14ac:dyDescent="0.45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2.75" hidden="1" x14ac:dyDescent="0.45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2.75" hidden="1" x14ac:dyDescent="0.45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2.75" hidden="1" x14ac:dyDescent="0.45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2.75" hidden="1" x14ac:dyDescent="0.45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2.75" hidden="1" x14ac:dyDescent="0.45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2.75" hidden="1" x14ac:dyDescent="0.45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2.75" hidden="1" x14ac:dyDescent="0.45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2.75" x14ac:dyDescent="0.45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2.75" hidden="1" x14ac:dyDescent="0.45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2.75" hidden="1" x14ac:dyDescent="0.45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2.75" hidden="1" x14ac:dyDescent="0.45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" x14ac:dyDescent="0.45">
      <c r="A671" s="10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2.75" hidden="1" x14ac:dyDescent="0.45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2.75" hidden="1" x14ac:dyDescent="0.45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28.5" hidden="1" x14ac:dyDescent="0.45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2.75" hidden="1" x14ac:dyDescent="0.45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2.75" hidden="1" x14ac:dyDescent="0.45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2.75" x14ac:dyDescent="0.45">
      <c r="A677" s="10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2.75" hidden="1" x14ac:dyDescent="0.45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" hidden="1" x14ac:dyDescent="0.45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2.75" x14ac:dyDescent="0.45">
      <c r="A680" s="1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2.75" hidden="1" x14ac:dyDescent="0.45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2.75" hidden="1" x14ac:dyDescent="0.45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2.75" hidden="1" x14ac:dyDescent="0.45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5" hidden="1" x14ac:dyDescent="0.45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2.75" x14ac:dyDescent="0.45">
      <c r="A685" s="10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2.75" hidden="1" x14ac:dyDescent="0.45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2.75" hidden="1" x14ac:dyDescent="0.45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2.75" hidden="1" x14ac:dyDescent="0.45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5" hidden="1" x14ac:dyDescent="0.45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2.75" hidden="1" x14ac:dyDescent="0.45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2.75" hidden="1" x14ac:dyDescent="0.45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2.75" x14ac:dyDescent="0.45">
      <c r="A692" s="10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2.75" hidden="1" x14ac:dyDescent="0.45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2.75" hidden="1" x14ac:dyDescent="0.45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2.75" x14ac:dyDescent="0.45">
      <c r="A695" s="10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2.75" x14ac:dyDescent="0.45">
      <c r="A696" s="10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2.75" hidden="1" x14ac:dyDescent="0.45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5" hidden="1" x14ac:dyDescent="0.45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2.75" hidden="1" x14ac:dyDescent="0.45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45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2.75" x14ac:dyDescent="0.45">
      <c r="A701" s="10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28.5" hidden="1" x14ac:dyDescent="0.45">
      <c r="A702" s="10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 s="11">
        <f t="shared" si="41"/>
        <v>64.62</v>
      </c>
      <c r="Q702" s="13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2.75" hidden="1" x14ac:dyDescent="0.45">
      <c r="A703" s="10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 s="11">
        <f t="shared" si="41"/>
        <v>59.36</v>
      </c>
      <c r="Q703" s="13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2.75" hidden="1" x14ac:dyDescent="0.45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" hidden="1" x14ac:dyDescent="0.45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2.75" x14ac:dyDescent="0.45">
      <c r="A706" s="10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11">
        <f t="shared" si="41"/>
        <v>141.29</v>
      </c>
      <c r="Q706" s="13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2.75" x14ac:dyDescent="0.45">
      <c r="A707" s="10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IF(ROUND(E707/D707*100,0)=0,"N/A",ROUND(E707/D707*100,0))</f>
        <v>102</v>
      </c>
      <c r="P707" s="11">
        <f t="shared" ref="P707:P770" si="45">IFERROR(ROUND(E707/L707,2),0)</f>
        <v>137.24</v>
      </c>
      <c r="Q707" s="13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" hidden="1" x14ac:dyDescent="0.45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2.75" x14ac:dyDescent="0.45">
      <c r="A709" s="10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2.75" hidden="1" x14ac:dyDescent="0.45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2.75" x14ac:dyDescent="0.45">
      <c r="A711" s="10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2.75" hidden="1" x14ac:dyDescent="0.45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2.75" hidden="1" x14ac:dyDescent="0.45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2.75" hidden="1" x14ac:dyDescent="0.45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7" x14ac:dyDescent="0.45">
      <c r="A715" s="10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11">
        <f t="shared" si="45"/>
        <v>63.83</v>
      </c>
      <c r="Q715" s="13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2.75" hidden="1" x14ac:dyDescent="0.45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11">
        <f t="shared" si="45"/>
        <v>89.25</v>
      </c>
      <c r="Q716" s="13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2.75" hidden="1" x14ac:dyDescent="0.45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2.75" hidden="1" x14ac:dyDescent="0.45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2.75" x14ac:dyDescent="0.45">
      <c r="A719" s="10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2.75" x14ac:dyDescent="0.45">
      <c r="A720" s="1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7" hidden="1" x14ac:dyDescent="0.45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2.75" hidden="1" x14ac:dyDescent="0.45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2.75" hidden="1" x14ac:dyDescent="0.45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2.75" x14ac:dyDescent="0.45">
      <c r="A724" s="10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28.5" x14ac:dyDescent="0.45">
      <c r="A725" s="10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2.75" x14ac:dyDescent="0.45">
      <c r="A726" s="10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2.75" x14ac:dyDescent="0.45">
      <c r="A727" s="10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2.75" hidden="1" x14ac:dyDescent="0.45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idden="1" x14ac:dyDescent="0.45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7" hidden="1" x14ac:dyDescent="0.45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2.75" hidden="1" x14ac:dyDescent="0.45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2.75" hidden="1" x14ac:dyDescent="0.45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2.75" hidden="1" x14ac:dyDescent="0.45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57" hidden="1" x14ac:dyDescent="0.45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7" x14ac:dyDescent="0.45">
      <c r="A735" s="10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2.75" hidden="1" x14ac:dyDescent="0.45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2.75" hidden="1" x14ac:dyDescent="0.45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2.75" hidden="1" x14ac:dyDescent="0.45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8.5" hidden="1" x14ac:dyDescent="0.45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2.75" x14ac:dyDescent="0.45">
      <c r="A740" s="1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2.75" x14ac:dyDescent="0.45">
      <c r="A741" s="10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2.75" hidden="1" x14ac:dyDescent="0.45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45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2.75" hidden="1" x14ac:dyDescent="0.45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2.75" hidden="1" x14ac:dyDescent="0.45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2.75" hidden="1" x14ac:dyDescent="0.45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2.75" x14ac:dyDescent="0.45">
      <c r="A747" s="10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8.5" hidden="1" x14ac:dyDescent="0.45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2.75" hidden="1" x14ac:dyDescent="0.45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2.75" hidden="1" x14ac:dyDescent="0.45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2.75" hidden="1" x14ac:dyDescent="0.45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8.5" hidden="1" x14ac:dyDescent="0.45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2.75" hidden="1" x14ac:dyDescent="0.45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2.75" hidden="1" x14ac:dyDescent="0.45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57" hidden="1" x14ac:dyDescent="0.45">
      <c r="A755" s="10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 s="11">
        <f t="shared" si="45"/>
        <v>196.34</v>
      </c>
      <c r="Q755" s="13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2.75" hidden="1" x14ac:dyDescent="0.45">
      <c r="A756" s="10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 s="11">
        <f t="shared" si="45"/>
        <v>85.44</v>
      </c>
      <c r="Q756" s="13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2.75" hidden="1" x14ac:dyDescent="0.45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8.5" hidden="1" x14ac:dyDescent="0.45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2.75" hidden="1" x14ac:dyDescent="0.45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2.75" hidden="1" x14ac:dyDescent="0.45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8.5" x14ac:dyDescent="0.45">
      <c r="A761" s="10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2.75" hidden="1" x14ac:dyDescent="0.45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2.75" hidden="1" x14ac:dyDescent="0.45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2.75" hidden="1" x14ac:dyDescent="0.45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2.75" hidden="1" x14ac:dyDescent="0.45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2.75" hidden="1" x14ac:dyDescent="0.45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2.75" hidden="1" x14ac:dyDescent="0.45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2.75" hidden="1" x14ac:dyDescent="0.45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2.75" hidden="1" x14ac:dyDescent="0.45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2.75" hidden="1" x14ac:dyDescent="0.45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11">
        <f t="shared" si="45"/>
        <v>65.91</v>
      </c>
      <c r="Q770" s="13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2.75" hidden="1" x14ac:dyDescent="0.45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IF(ROUND(E771/D771*100,0)=0,"N/A",ROUND(E771/D771*100,0))</f>
        <v>15</v>
      </c>
      <c r="P771" s="11">
        <f t="shared" ref="P771:P834" si="49">IFERROR(ROUND(E771/L771,2),0)</f>
        <v>93.9</v>
      </c>
      <c r="Q771" s="13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5" hidden="1" x14ac:dyDescent="0.45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2.75" hidden="1" x14ac:dyDescent="0.45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5" hidden="1" x14ac:dyDescent="0.45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2.75" hidden="1" x14ac:dyDescent="0.45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2.75" hidden="1" x14ac:dyDescent="0.45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2.75" x14ac:dyDescent="0.45">
      <c r="A777" s="10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2.75" hidden="1" x14ac:dyDescent="0.45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2.75" hidden="1" x14ac:dyDescent="0.45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8.5" hidden="1" x14ac:dyDescent="0.45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2.75" hidden="1" x14ac:dyDescent="0.45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2.75" hidden="1" x14ac:dyDescent="0.45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2.75" hidden="1" x14ac:dyDescent="0.45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x14ac:dyDescent="0.45">
      <c r="A784" s="10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2.75" hidden="1" x14ac:dyDescent="0.45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7" hidden="1" x14ac:dyDescent="0.45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2.75" hidden="1" x14ac:dyDescent="0.45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2.75" hidden="1" x14ac:dyDescent="0.45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8.5" hidden="1" x14ac:dyDescent="0.45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2.75" hidden="1" x14ac:dyDescent="0.45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8.5" hidden="1" x14ac:dyDescent="0.45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2.75" hidden="1" x14ac:dyDescent="0.45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8.5" hidden="1" x14ac:dyDescent="0.45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2.75" hidden="1" x14ac:dyDescent="0.45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11">
        <f t="shared" si="49"/>
        <v>29.24</v>
      </c>
      <c r="Q794" s="13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7" hidden="1" x14ac:dyDescent="0.45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11">
        <f t="shared" si="49"/>
        <v>90.82</v>
      </c>
      <c r="Q795" s="13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8.5" hidden="1" x14ac:dyDescent="0.45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2.75" hidden="1" x14ac:dyDescent="0.45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8.5" hidden="1" x14ac:dyDescent="0.45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8.5" hidden="1" x14ac:dyDescent="0.45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2.75" hidden="1" x14ac:dyDescent="0.45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8.5" hidden="1" x14ac:dyDescent="0.45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2.75" hidden="1" x14ac:dyDescent="0.45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45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2.75" hidden="1" x14ac:dyDescent="0.45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28.5" x14ac:dyDescent="0.45">
      <c r="A805" s="10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2.75" hidden="1" x14ac:dyDescent="0.45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28.5" hidden="1" x14ac:dyDescent="0.45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2.75" hidden="1" x14ac:dyDescent="0.45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2.75" hidden="1" x14ac:dyDescent="0.45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2.75" hidden="1" x14ac:dyDescent="0.45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2.75" hidden="1" x14ac:dyDescent="0.45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2.75" hidden="1" x14ac:dyDescent="0.45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8.5" x14ac:dyDescent="0.45">
      <c r="A813" s="10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2.75" hidden="1" x14ac:dyDescent="0.45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2.75" x14ac:dyDescent="0.45">
      <c r="A815" s="10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2.75" x14ac:dyDescent="0.45">
      <c r="A816" s="10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2.75" hidden="1" x14ac:dyDescent="0.45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2.75" hidden="1" x14ac:dyDescent="0.45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x14ac:dyDescent="0.45">
      <c r="A819" s="10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2.75" hidden="1" x14ac:dyDescent="0.45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2.75" hidden="1" x14ac:dyDescent="0.45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2.75" hidden="1" x14ac:dyDescent="0.45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2.75" hidden="1" x14ac:dyDescent="0.45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45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2.75" hidden="1" x14ac:dyDescent="0.45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2.75" hidden="1" x14ac:dyDescent="0.45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2.75" x14ac:dyDescent="0.45">
      <c r="A827" s="10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2.75" x14ac:dyDescent="0.45">
      <c r="A828" s="10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2.75" x14ac:dyDescent="0.45">
      <c r="A829" s="10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2.75" hidden="1" x14ac:dyDescent="0.45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2.75" hidden="1" x14ac:dyDescent="0.45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57" hidden="1" x14ac:dyDescent="0.45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2.75" hidden="1" x14ac:dyDescent="0.45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8.5" hidden="1" x14ac:dyDescent="0.45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11">
        <f t="shared" si="49"/>
        <v>74.23</v>
      </c>
      <c r="Q834" s="13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2.75" x14ac:dyDescent="0.45">
      <c r="A835" s="10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IF(ROUND(E835/D835*100,0)=0,"N/A",ROUND(E835/D835*100,0))</f>
        <v>101</v>
      </c>
      <c r="P835" s="11">
        <f t="shared" ref="P835:P898" si="53">IFERROR(ROUND(E835/L835,2),0)</f>
        <v>104.99</v>
      </c>
      <c r="Q835" s="13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2.75" hidden="1" x14ac:dyDescent="0.45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2.75" hidden="1" x14ac:dyDescent="0.45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5" hidden="1" x14ac:dyDescent="0.45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2.75" hidden="1" x14ac:dyDescent="0.45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2.75" hidden="1" x14ac:dyDescent="0.45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5" hidden="1" x14ac:dyDescent="0.45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2.75" hidden="1" x14ac:dyDescent="0.45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2.75" hidden="1" x14ac:dyDescent="0.45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2.75" hidden="1" x14ac:dyDescent="0.45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2.75" hidden="1" x14ac:dyDescent="0.4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2.75" x14ac:dyDescent="0.45">
      <c r="A846" s="10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2.75" hidden="1" x14ac:dyDescent="0.45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2.75" x14ac:dyDescent="0.45">
      <c r="A848" s="10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2.75" hidden="1" x14ac:dyDescent="0.45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2.75" hidden="1" x14ac:dyDescent="0.45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2.75" hidden="1" x14ac:dyDescent="0.45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2.75" hidden="1" x14ac:dyDescent="0.45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2.75" hidden="1" x14ac:dyDescent="0.45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2.75" hidden="1" x14ac:dyDescent="0.45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11">
        <f t="shared" si="53"/>
        <v>272.58999999999997</v>
      </c>
      <c r="Q854" s="13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2.75" x14ac:dyDescent="0.45">
      <c r="A855" s="10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11">
        <f t="shared" si="53"/>
        <v>64.27</v>
      </c>
      <c r="Q855" s="13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2.75" x14ac:dyDescent="0.45">
      <c r="A856" s="10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8.5" hidden="1" x14ac:dyDescent="0.45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2.75" hidden="1" x14ac:dyDescent="0.45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2.75" x14ac:dyDescent="0.45">
      <c r="A859" s="10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2.75" hidden="1" x14ac:dyDescent="0.45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2.75" hidden="1" x14ac:dyDescent="0.45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8.5" hidden="1" x14ac:dyDescent="0.45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28.5" x14ac:dyDescent="0.45">
      <c r="A863" s="10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2.75" hidden="1" x14ac:dyDescent="0.45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2.75" hidden="1" x14ac:dyDescent="0.45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2.75" hidden="1" x14ac:dyDescent="0.45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2.75" hidden="1" x14ac:dyDescent="0.45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2.75" hidden="1" x14ac:dyDescent="0.45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2.75" hidden="1" x14ac:dyDescent="0.45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2.75" hidden="1" x14ac:dyDescent="0.45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2.75" hidden="1" x14ac:dyDescent="0.45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28.5" hidden="1" x14ac:dyDescent="0.45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2.75" hidden="1" x14ac:dyDescent="0.45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7" x14ac:dyDescent="0.45">
      <c r="A874" s="10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2.75" hidden="1" x14ac:dyDescent="0.45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2.75" hidden="1" x14ac:dyDescent="0.45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2.75" hidden="1" x14ac:dyDescent="0.45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28.5" hidden="1" x14ac:dyDescent="0.45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2.75" x14ac:dyDescent="0.45">
      <c r="A879" s="10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8.5" hidden="1" x14ac:dyDescent="0.45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2.75" hidden="1" x14ac:dyDescent="0.45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2.75" hidden="1" x14ac:dyDescent="0.45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2.75" hidden="1" x14ac:dyDescent="0.45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7" x14ac:dyDescent="0.45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2.75" hidden="1" x14ac:dyDescent="0.45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2.75" hidden="1" x14ac:dyDescent="0.45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7" hidden="1" x14ac:dyDescent="0.45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2.75" hidden="1" x14ac:dyDescent="0.45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2.75" hidden="1" x14ac:dyDescent="0.45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7" x14ac:dyDescent="0.45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2.75" hidden="1" x14ac:dyDescent="0.45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8.5" hidden="1" x14ac:dyDescent="0.45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2.75" hidden="1" x14ac:dyDescent="0.45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2.75" hidden="1" x14ac:dyDescent="0.45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2.75" hidden="1" x14ac:dyDescent="0.45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2.75" hidden="1" x14ac:dyDescent="0.45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2.75" hidden="1" x14ac:dyDescent="0.45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28.5" x14ac:dyDescent="0.45">
      <c r="A898" s="10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11">
        <f t="shared" si="53"/>
        <v>98.2</v>
      </c>
      <c r="Q898" s="13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2.75" hidden="1" x14ac:dyDescent="0.45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IF(ROUND(E899/D899*100,0)=0,"N/A",ROUND(E899/D899*100,0))</f>
        <v>29</v>
      </c>
      <c r="P899" s="11">
        <f t="shared" ref="P899:P962" si="57">IFERROR(ROUND(E899/L899,2),0)</f>
        <v>43.98</v>
      </c>
      <c r="Q899" s="13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5" hidden="1" x14ac:dyDescent="0.45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2.75" hidden="1" x14ac:dyDescent="0.45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2.75" hidden="1" x14ac:dyDescent="0.45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2.75" hidden="1" x14ac:dyDescent="0.45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2.75" hidden="1" x14ac:dyDescent="0.45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2.75" x14ac:dyDescent="0.45">
      <c r="A905" s="10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2.75" hidden="1" x14ac:dyDescent="0.45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2.75" hidden="1" x14ac:dyDescent="0.45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2.75" hidden="1" x14ac:dyDescent="0.45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2.75" hidden="1" x14ac:dyDescent="0.45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8.5" x14ac:dyDescent="0.45">
      <c r="A910" s="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2.75" hidden="1" x14ac:dyDescent="0.45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2.75" x14ac:dyDescent="0.45">
      <c r="A912" s="10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11">
        <f t="shared" si="57"/>
        <v>66.11</v>
      </c>
      <c r="Q912" s="13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2.75" hidden="1" x14ac:dyDescent="0.45">
      <c r="A913" s="10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 s="11">
        <f t="shared" si="57"/>
        <v>162.27000000000001</v>
      </c>
      <c r="Q913" s="13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57" x14ac:dyDescent="0.45">
      <c r="A914" s="10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2.75" hidden="1" x14ac:dyDescent="0.45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8.5" hidden="1" x14ac:dyDescent="0.45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2.75" hidden="1" x14ac:dyDescent="0.45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2.75" hidden="1" x14ac:dyDescent="0.45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2.75" x14ac:dyDescent="0.45">
      <c r="A919" s="10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2.75" hidden="1" x14ac:dyDescent="0.45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2.75" hidden="1" x14ac:dyDescent="0.45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2.75" hidden="1" x14ac:dyDescent="0.45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8.5" hidden="1" x14ac:dyDescent="0.45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2.75" hidden="1" x14ac:dyDescent="0.45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2.75" hidden="1" x14ac:dyDescent="0.45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2.75" hidden="1" x14ac:dyDescent="0.45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2.75" hidden="1" x14ac:dyDescent="0.45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8.5" hidden="1" x14ac:dyDescent="0.45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7" hidden="1" x14ac:dyDescent="0.45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2.75" hidden="1" x14ac:dyDescent="0.45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2.75" hidden="1" x14ac:dyDescent="0.45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7" hidden="1" x14ac:dyDescent="0.45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2.75" hidden="1" x14ac:dyDescent="0.45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45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2.75" hidden="1" x14ac:dyDescent="0.45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8.5" hidden="1" x14ac:dyDescent="0.45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2.75" hidden="1" x14ac:dyDescent="0.45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2.75" hidden="1" x14ac:dyDescent="0.45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2.75" hidden="1" x14ac:dyDescent="0.45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2.75" hidden="1" x14ac:dyDescent="0.45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2.75" hidden="1" x14ac:dyDescent="0.45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2.75" hidden="1" x14ac:dyDescent="0.45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2.75" x14ac:dyDescent="0.45">
      <c r="A943" s="10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2.75" hidden="1" x14ac:dyDescent="0.45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2.75" hidden="1" x14ac:dyDescent="0.45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2.75" hidden="1" x14ac:dyDescent="0.45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2.75" hidden="1" x14ac:dyDescent="0.45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7" hidden="1" x14ac:dyDescent="0.45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2.75" hidden="1" x14ac:dyDescent="0.45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2.75" hidden="1" x14ac:dyDescent="0.45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2.75" hidden="1" x14ac:dyDescent="0.45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2.75" hidden="1" x14ac:dyDescent="0.45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8.5" x14ac:dyDescent="0.45">
      <c r="A953" s="10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2.75" hidden="1" x14ac:dyDescent="0.45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2.75" hidden="1" x14ac:dyDescent="0.45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2.75" hidden="1" x14ac:dyDescent="0.45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2.75" hidden="1" x14ac:dyDescent="0.45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2.75" hidden="1" x14ac:dyDescent="0.45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2.75" hidden="1" x14ac:dyDescent="0.45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8.5" hidden="1" x14ac:dyDescent="0.45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8.5" hidden="1" x14ac:dyDescent="0.45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2.75" hidden="1" x14ac:dyDescent="0.45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11">
        <f t="shared" si="57"/>
        <v>108.05</v>
      </c>
      <c r="Q962" s="13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8.5" hidden="1" x14ac:dyDescent="0.45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IF(ROUND(E963/D963*100,0)=0,"N/A",ROUND(E963/D963*100,0))</f>
        <v>106</v>
      </c>
      <c r="P963" s="11">
        <f t="shared" ref="P963:P1026" si="61">IFERROR(ROUND(E963/L963,2),0)</f>
        <v>108.02</v>
      </c>
      <c r="Q963" s="1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2.75" hidden="1" x14ac:dyDescent="0.45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2.75" x14ac:dyDescent="0.45">
      <c r="A965" s="10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2.75" hidden="1" x14ac:dyDescent="0.45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2.75" x14ac:dyDescent="0.45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2.75" hidden="1" x14ac:dyDescent="0.45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2.75" hidden="1" x14ac:dyDescent="0.45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x14ac:dyDescent="0.45">
      <c r="A970" s="1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2.75" hidden="1" x14ac:dyDescent="0.45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8.5" hidden="1" x14ac:dyDescent="0.45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2.75" hidden="1" x14ac:dyDescent="0.45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8.5" hidden="1" x14ac:dyDescent="0.45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8.5" hidden="1" x14ac:dyDescent="0.45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2.75" hidden="1" x14ac:dyDescent="0.45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2.75" x14ac:dyDescent="0.45">
      <c r="A977" s="10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2.75" hidden="1" x14ac:dyDescent="0.45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2.75" x14ac:dyDescent="0.45">
      <c r="A979" s="10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2.75" hidden="1" x14ac:dyDescent="0.45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2.75" hidden="1" x14ac:dyDescent="0.45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2.75" x14ac:dyDescent="0.45">
      <c r="A982" s="10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2.75" hidden="1" x14ac:dyDescent="0.45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2.75" x14ac:dyDescent="0.45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2.75" hidden="1" x14ac:dyDescent="0.45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2.75" hidden="1" x14ac:dyDescent="0.45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2.75" hidden="1" x14ac:dyDescent="0.45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2.75" hidden="1" x14ac:dyDescent="0.45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8.5" hidden="1" x14ac:dyDescent="0.45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45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28.5" x14ac:dyDescent="0.45">
      <c r="A991" s="10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2.75" hidden="1" x14ac:dyDescent="0.45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2.75" hidden="1" x14ac:dyDescent="0.45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11">
        <f t="shared" si="61"/>
        <v>81.069999999999993</v>
      </c>
      <c r="Q993" s="1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8.5" x14ac:dyDescent="0.45">
      <c r="A994" s="10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11">
        <f t="shared" si="61"/>
        <v>129.36000000000001</v>
      </c>
      <c r="Q994" s="13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2.75" hidden="1" x14ac:dyDescent="0.45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2.75" hidden="1" x14ac:dyDescent="0.45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2.75" hidden="1" x14ac:dyDescent="0.45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2.75" hidden="1" x14ac:dyDescent="0.45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8.5" hidden="1" x14ac:dyDescent="0.45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7" hidden="1" x14ac:dyDescent="0.45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2.75" hidden="1" x14ac:dyDescent="0.45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2.75" hidden="1" x14ac:dyDescent="0.45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2.75" hidden="1" x14ac:dyDescent="0.45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2.75" hidden="1" x14ac:dyDescent="0.45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2.75" x14ac:dyDescent="0.45">
      <c r="A1005" s="10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2.75" hidden="1" x14ac:dyDescent="0.45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5.5" hidden="1" x14ac:dyDescent="0.45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2.75" hidden="1" x14ac:dyDescent="0.45">
      <c r="A1008" s="10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 s="11">
        <f t="shared" si="61"/>
        <v>89.93</v>
      </c>
      <c r="Q1008" s="13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42.75" hidden="1" x14ac:dyDescent="0.45">
      <c r="A1009" s="10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 s="11">
        <f t="shared" si="61"/>
        <v>80.33</v>
      </c>
      <c r="Q1009" s="13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2.75" hidden="1" x14ac:dyDescent="0.45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2.75" hidden="1" x14ac:dyDescent="0.45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2.75" hidden="1" x14ac:dyDescent="0.45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2.75" x14ac:dyDescent="0.45">
      <c r="A1013" s="10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2.75" hidden="1" x14ac:dyDescent="0.45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2.75" x14ac:dyDescent="0.45">
      <c r="A1015" s="10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28.5" hidden="1" x14ac:dyDescent="0.45">
      <c r="A1016" s="10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 s="11">
        <f t="shared" si="61"/>
        <v>600</v>
      </c>
      <c r="Q1016" s="13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42.75" x14ac:dyDescent="0.45">
      <c r="A1017" s="10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11">
        <f t="shared" si="61"/>
        <v>63.83</v>
      </c>
      <c r="Q1017" s="13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2.75" x14ac:dyDescent="0.45">
      <c r="A1018" s="10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11">
        <f t="shared" si="61"/>
        <v>72.290000000000006</v>
      </c>
      <c r="Q1018" s="13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2.75" hidden="1" x14ac:dyDescent="0.45">
      <c r="A1019" s="10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 s="11">
        <f t="shared" si="61"/>
        <v>98.36</v>
      </c>
      <c r="Q1019" s="13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28.5" hidden="1" x14ac:dyDescent="0.45">
      <c r="A1020" s="1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 s="11">
        <f t="shared" si="61"/>
        <v>41.38</v>
      </c>
      <c r="Q1020" s="13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2.75" hidden="1" x14ac:dyDescent="0.45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2.75" x14ac:dyDescent="0.45">
      <c r="A1022" s="10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8.5" hidden="1" x14ac:dyDescent="0.45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7" hidden="1" x14ac:dyDescent="0.45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2.75" hidden="1" x14ac:dyDescent="0.45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2.75" hidden="1" x14ac:dyDescent="0.45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11">
        <f t="shared" si="61"/>
        <v>95.23</v>
      </c>
      <c r="Q1026" s="13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2.75" hidden="1" x14ac:dyDescent="0.45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IF(ROUND(E1027/D1027*100,0)=0,"N/A",ROUND(E1027/D1027*100,0))</f>
        <v>49</v>
      </c>
      <c r="P1027" s="11">
        <f t="shared" ref="P1027:P1090" si="65">IFERROR(ROUND(E1027/L1027,2),0)</f>
        <v>42.16</v>
      </c>
      <c r="Q1027" s="13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2.75" hidden="1" x14ac:dyDescent="0.45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28.5" hidden="1" x14ac:dyDescent="0.45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45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2.75" hidden="1" x14ac:dyDescent="0.45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2.75" x14ac:dyDescent="0.45">
      <c r="A1032" s="10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2.75" x14ac:dyDescent="0.45">
      <c r="A1033" s="10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2.75" hidden="1" x14ac:dyDescent="0.45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2.75" hidden="1" x14ac:dyDescent="0.45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2.75" x14ac:dyDescent="0.45">
      <c r="A1036" s="10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28.5" hidden="1" x14ac:dyDescent="0.45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2.75" x14ac:dyDescent="0.45">
      <c r="A1038" s="10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8.5" hidden="1" x14ac:dyDescent="0.45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2.75" x14ac:dyDescent="0.45">
      <c r="A1040" s="1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2.75" hidden="1" x14ac:dyDescent="0.45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8.5" x14ac:dyDescent="0.45">
      <c r="A1042" s="10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2.75" x14ac:dyDescent="0.45">
      <c r="A1043" s="10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2.75" hidden="1" x14ac:dyDescent="0.45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2.75" x14ac:dyDescent="0.45">
      <c r="A1045" s="10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2.75" x14ac:dyDescent="0.45">
      <c r="A1046" s="10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2.75" hidden="1" x14ac:dyDescent="0.45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2.75" x14ac:dyDescent="0.45">
      <c r="A1048" s="10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2.75" hidden="1" x14ac:dyDescent="0.45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2.75" hidden="1" x14ac:dyDescent="0.45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8.5" hidden="1" x14ac:dyDescent="0.45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8.5" hidden="1" x14ac:dyDescent="0.45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2.75" x14ac:dyDescent="0.45">
      <c r="A1053" s="10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7" hidden="1" x14ac:dyDescent="0.45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2.75" x14ac:dyDescent="0.45">
      <c r="A1055" s="10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2.75" hidden="1" x14ac:dyDescent="0.45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2.75" hidden="1" x14ac:dyDescent="0.45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x14ac:dyDescent="0.45">
      <c r="A1058" s="10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2.75" x14ac:dyDescent="0.45">
      <c r="A1059" s="10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28.5" hidden="1" x14ac:dyDescent="0.45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2.75" hidden="1" x14ac:dyDescent="0.45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2.75" hidden="1" x14ac:dyDescent="0.45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8.5" hidden="1" x14ac:dyDescent="0.45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2.75" hidden="1" x14ac:dyDescent="0.45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7" hidden="1" x14ac:dyDescent="0.45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7" hidden="1" x14ac:dyDescent="0.45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2.75" hidden="1" x14ac:dyDescent="0.45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2.75" hidden="1" x14ac:dyDescent="0.45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11">
        <f t="shared" si="65"/>
        <v>63.62</v>
      </c>
      <c r="Q1068" s="13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8.5" hidden="1" x14ac:dyDescent="0.45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11">
        <f t="shared" si="65"/>
        <v>48.13</v>
      </c>
      <c r="Q1069" s="13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2.75" x14ac:dyDescent="0.45">
      <c r="A1070" s="1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2.75" x14ac:dyDescent="0.45">
      <c r="A1071" s="10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2.75" hidden="1" x14ac:dyDescent="0.45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2.75" hidden="1" x14ac:dyDescent="0.45">
      <c r="A1073" s="10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 s="11">
        <f t="shared" si="65"/>
        <v>68.86</v>
      </c>
      <c r="Q1073" s="13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2.75" hidden="1" x14ac:dyDescent="0.45">
      <c r="A1074" s="10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 s="11">
        <f t="shared" si="65"/>
        <v>37.479999999999997</v>
      </c>
      <c r="Q1074" s="13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2.75" x14ac:dyDescent="0.45">
      <c r="A1075" s="10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7" x14ac:dyDescent="0.45">
      <c r="A1076" s="10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2.75" hidden="1" x14ac:dyDescent="0.45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8.5" hidden="1" x14ac:dyDescent="0.45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2.75" x14ac:dyDescent="0.45">
      <c r="A1079" s="10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7" x14ac:dyDescent="0.45">
      <c r="A1080" s="1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8.5" hidden="1" x14ac:dyDescent="0.45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2.75" hidden="1" x14ac:dyDescent="0.45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2.75" x14ac:dyDescent="0.45">
      <c r="A1083" s="10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2.75" hidden="1" x14ac:dyDescent="0.45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2.75" hidden="1" x14ac:dyDescent="0.45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2.75" hidden="1" x14ac:dyDescent="0.45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8.5" hidden="1" x14ac:dyDescent="0.45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2.75" hidden="1" x14ac:dyDescent="0.45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2.75" hidden="1" x14ac:dyDescent="0.45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2.75" x14ac:dyDescent="0.45">
      <c r="A1090" s="1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11">
        <f t="shared" si="65"/>
        <v>54.3</v>
      </c>
      <c r="Q1090" s="13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2.75" hidden="1" x14ac:dyDescent="0.45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IF(ROUND(E1091/D1091*100,0)=0,"N/A",ROUND(E1091/D1091*100,0))</f>
        <v>15</v>
      </c>
      <c r="P1091" s="11">
        <f t="shared" ref="P1091:P1154" si="69">IFERROR(ROUND(E1091/L1091,2),0)</f>
        <v>71.34</v>
      </c>
      <c r="Q1091" s="13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5" hidden="1" x14ac:dyDescent="0.45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28.5" hidden="1" x14ac:dyDescent="0.45">
      <c r="A1093" s="10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11">
        <f t="shared" si="69"/>
        <v>94.91</v>
      </c>
      <c r="Q1093" s="13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2.75" hidden="1" x14ac:dyDescent="0.45">
      <c r="A1094" s="10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11">
        <f t="shared" si="69"/>
        <v>102.08</v>
      </c>
      <c r="Q1094" s="13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2.75" hidden="1" x14ac:dyDescent="0.45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2.75" hidden="1" x14ac:dyDescent="0.45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2.75" hidden="1" x14ac:dyDescent="0.45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2.75" hidden="1" x14ac:dyDescent="0.45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2.75" hidden="1" x14ac:dyDescent="0.45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2.75" hidden="1" x14ac:dyDescent="0.45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2.75" x14ac:dyDescent="0.45">
      <c r="A1101" s="10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8.5" x14ac:dyDescent="0.45">
      <c r="A1102" s="10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2.75" hidden="1" x14ac:dyDescent="0.45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8.5" hidden="1" x14ac:dyDescent="0.45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2.75" x14ac:dyDescent="0.45">
      <c r="A1105" s="10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2.75" hidden="1" x14ac:dyDescent="0.45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2.75" x14ac:dyDescent="0.45">
      <c r="A1107" s="10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2.75" hidden="1" x14ac:dyDescent="0.45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8.5" hidden="1" x14ac:dyDescent="0.45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28.5" hidden="1" x14ac:dyDescent="0.45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2.75" hidden="1" x14ac:dyDescent="0.45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2.75" hidden="1" x14ac:dyDescent="0.45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2.75" hidden="1" x14ac:dyDescent="0.45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7" hidden="1" x14ac:dyDescent="0.45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2.75" hidden="1" x14ac:dyDescent="0.45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2.75" x14ac:dyDescent="0.45">
      <c r="A1116" s="10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2.75" x14ac:dyDescent="0.45">
      <c r="A1117" s="10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2.75" x14ac:dyDescent="0.45">
      <c r="A1118" s="10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2.75" x14ac:dyDescent="0.45">
      <c r="A1119" s="10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2.75" hidden="1" x14ac:dyDescent="0.45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2.75" x14ac:dyDescent="0.45">
      <c r="A1121" s="10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2.75" hidden="1" x14ac:dyDescent="0.45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2.75" hidden="1" x14ac:dyDescent="0.45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2.75" x14ac:dyDescent="0.45">
      <c r="A1124" s="10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28.5" x14ac:dyDescent="0.45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2.75" x14ac:dyDescent="0.45">
      <c r="A1126" s="10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2.75" hidden="1" x14ac:dyDescent="0.45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2.75" hidden="1" x14ac:dyDescent="0.45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2.75" x14ac:dyDescent="0.45">
      <c r="A1129" s="10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2.75" hidden="1" x14ac:dyDescent="0.45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2.75" x14ac:dyDescent="0.45">
      <c r="A1131" s="10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2.75" x14ac:dyDescent="0.45">
      <c r="A1132" s="10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11">
        <f t="shared" si="69"/>
        <v>80.400000000000006</v>
      </c>
      <c r="Q1132" s="13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2.75" hidden="1" x14ac:dyDescent="0.45">
      <c r="A1133" s="10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 s="11">
        <f t="shared" si="69"/>
        <v>43.55</v>
      </c>
      <c r="Q1133" s="13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2.75" hidden="1" x14ac:dyDescent="0.45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2.75" hidden="1" x14ac:dyDescent="0.45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8.5" x14ac:dyDescent="0.45">
      <c r="A1136" s="10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2.75" hidden="1" x14ac:dyDescent="0.45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2.75" hidden="1" x14ac:dyDescent="0.45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2.75" hidden="1" x14ac:dyDescent="0.45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2.75" hidden="1" x14ac:dyDescent="0.45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2.75" x14ac:dyDescent="0.45">
      <c r="A1141" s="10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2.75" hidden="1" x14ac:dyDescent="0.45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2.75" hidden="1" x14ac:dyDescent="0.45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2.75" x14ac:dyDescent="0.45">
      <c r="A1144" s="10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2.75" hidden="1" x14ac:dyDescent="0.45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2.75" hidden="1" x14ac:dyDescent="0.45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2.75" hidden="1" x14ac:dyDescent="0.45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2.75" hidden="1" x14ac:dyDescent="0.45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2.75" x14ac:dyDescent="0.45">
      <c r="A1149" s="10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28.5" hidden="1" x14ac:dyDescent="0.45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2.75" x14ac:dyDescent="0.45">
      <c r="A1151" s="10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28.5" hidden="1" x14ac:dyDescent="0.45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2.75" x14ac:dyDescent="0.45">
      <c r="A1153" s="10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11">
        <f t="shared" si="69"/>
        <v>58.62</v>
      </c>
      <c r="Q1153" s="1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2.75" x14ac:dyDescent="0.45">
      <c r="A1154" s="10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11">
        <f t="shared" si="69"/>
        <v>82.26</v>
      </c>
      <c r="Q1154" s="13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2.75" hidden="1" x14ac:dyDescent="0.45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IF(ROUND(E1155/D1155*100,0)=0,"N/A",ROUND(E1155/D1155*100,0))</f>
        <v>102</v>
      </c>
      <c r="P1155" s="11">
        <f t="shared" ref="P1155:P1218" si="73">IFERROR(ROUND(E1155/L1155,2),0)</f>
        <v>51.47</v>
      </c>
      <c r="Q1155" s="13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28.5" hidden="1" x14ac:dyDescent="0.45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2.75" x14ac:dyDescent="0.45">
      <c r="A1157" s="10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28.5" hidden="1" x14ac:dyDescent="0.45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2.75" hidden="1" x14ac:dyDescent="0.45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2.75" x14ac:dyDescent="0.45">
      <c r="A1160" s="1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2.75" x14ac:dyDescent="0.45">
      <c r="A1161" s="10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2.75" hidden="1" x14ac:dyDescent="0.45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2.75" hidden="1" x14ac:dyDescent="0.45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2.75" x14ac:dyDescent="0.45">
      <c r="A1164" s="10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2.75" hidden="1" x14ac:dyDescent="0.45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2.75" hidden="1" x14ac:dyDescent="0.45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11">
        <f t="shared" si="73"/>
        <v>34.130000000000003</v>
      </c>
      <c r="Q1166" s="13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2.75" hidden="1" x14ac:dyDescent="0.45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11">
        <f t="shared" si="73"/>
        <v>41.74</v>
      </c>
      <c r="Q1167" s="13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2.75" hidden="1" x14ac:dyDescent="0.45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8.5" x14ac:dyDescent="0.45">
      <c r="A1169" s="10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45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2.75" hidden="1" x14ac:dyDescent="0.45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2.75" hidden="1" x14ac:dyDescent="0.45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2.75" x14ac:dyDescent="0.45">
      <c r="A1173" s="10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2.75" x14ac:dyDescent="0.45">
      <c r="A1174" s="10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45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2.75" x14ac:dyDescent="0.45">
      <c r="A1176" s="10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2.75" x14ac:dyDescent="0.45">
      <c r="A1177" s="10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2.75" x14ac:dyDescent="0.45">
      <c r="A1178" s="10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2.75" hidden="1" x14ac:dyDescent="0.45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2.75" x14ac:dyDescent="0.45">
      <c r="A1180" s="1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2.75" hidden="1" x14ac:dyDescent="0.45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7" hidden="1" x14ac:dyDescent="0.45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2.75" hidden="1" x14ac:dyDescent="0.45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57" hidden="1" x14ac:dyDescent="0.45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2.75" hidden="1" x14ac:dyDescent="0.45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8.5" hidden="1" x14ac:dyDescent="0.45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2.75" x14ac:dyDescent="0.45">
      <c r="A1187" s="10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2.75" hidden="1" x14ac:dyDescent="0.45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2.75" hidden="1" x14ac:dyDescent="0.45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2.75" hidden="1" x14ac:dyDescent="0.45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2.75" hidden="1" x14ac:dyDescent="0.45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2.75" hidden="1" x14ac:dyDescent="0.45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8.5" hidden="1" x14ac:dyDescent="0.45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2.75" x14ac:dyDescent="0.45">
      <c r="A1194" s="10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2.75" hidden="1" x14ac:dyDescent="0.45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2.75" hidden="1" x14ac:dyDescent="0.45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2.75" hidden="1" x14ac:dyDescent="0.45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2.75" hidden="1" x14ac:dyDescent="0.45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2.75" hidden="1" x14ac:dyDescent="0.45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2.75" hidden="1" x14ac:dyDescent="0.45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2.75" hidden="1" x14ac:dyDescent="0.45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8.5" hidden="1" x14ac:dyDescent="0.45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7" hidden="1" x14ac:dyDescent="0.45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28.5" x14ac:dyDescent="0.45">
      <c r="A1204" s="10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7" x14ac:dyDescent="0.45">
      <c r="A1205" s="10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2.75" hidden="1" x14ac:dyDescent="0.45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2.75" hidden="1" x14ac:dyDescent="0.45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2.75" hidden="1" x14ac:dyDescent="0.45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2.75" hidden="1" x14ac:dyDescent="0.45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2.75" hidden="1" x14ac:dyDescent="0.45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7" hidden="1" x14ac:dyDescent="0.45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2.75" hidden="1" x14ac:dyDescent="0.45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2.75" hidden="1" x14ac:dyDescent="0.45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2.75" x14ac:dyDescent="0.45">
      <c r="A1214" s="10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2.75" hidden="1" x14ac:dyDescent="0.45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2.75" hidden="1" x14ac:dyDescent="0.45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2.75" hidden="1" x14ac:dyDescent="0.45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2.75" hidden="1" x14ac:dyDescent="0.45">
      <c r="A1218" s="10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 s="11">
        <f t="shared" si="73"/>
        <v>125.27</v>
      </c>
      <c r="Q1218" s="13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42.75" hidden="1" x14ac:dyDescent="0.45">
      <c r="A1219" s="10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IF(ROUND(E1219/D1219*100,0)=0,"N/A",ROUND(E1219/D1219*100,0))</f>
        <v>31</v>
      </c>
      <c r="P1219" s="11">
        <f t="shared" ref="P1219:P1282" si="77">IFERROR(ROUND(E1219/L1219,2),0)</f>
        <v>231.75</v>
      </c>
      <c r="Q1219" s="13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2.75" hidden="1" x14ac:dyDescent="0.45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2.75" x14ac:dyDescent="0.45">
      <c r="A1221" s="10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5" x14ac:dyDescent="0.45">
      <c r="A1222" s="10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" x14ac:dyDescent="0.45">
      <c r="A1223" s="10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2.75" x14ac:dyDescent="0.45">
      <c r="A1224" s="10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2.75" hidden="1" x14ac:dyDescent="0.45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11">
        <f t="shared" si="77"/>
        <v>51.29</v>
      </c>
      <c r="Q1225" s="13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2.75" x14ac:dyDescent="0.45">
      <c r="A1226" s="10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11">
        <f t="shared" si="77"/>
        <v>114.13</v>
      </c>
      <c r="Q1226" s="13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8.5" x14ac:dyDescent="0.45">
      <c r="A1227" s="10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2.75" hidden="1" x14ac:dyDescent="0.45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2.75" hidden="1" x14ac:dyDescent="0.45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2.75" x14ac:dyDescent="0.45">
      <c r="A1230" s="1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2.75" x14ac:dyDescent="0.45">
      <c r="A1231" s="10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2.75" hidden="1" x14ac:dyDescent="0.45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2.75" hidden="1" x14ac:dyDescent="0.45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2.75" hidden="1" x14ac:dyDescent="0.45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2.75" hidden="1" x14ac:dyDescent="0.45">
      <c r="A1235" s="10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 s="11">
        <f t="shared" si="77"/>
        <v>74.069999999999993</v>
      </c>
      <c r="Q1235" s="13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2.75" hidden="1" x14ac:dyDescent="0.45">
      <c r="A1236" s="10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 s="11">
        <f t="shared" si="77"/>
        <v>136.91</v>
      </c>
      <c r="Q1236" s="13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2.75" hidden="1" x14ac:dyDescent="0.45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2.75" x14ac:dyDescent="0.45">
      <c r="A1238" s="10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2.75" hidden="1" x14ac:dyDescent="0.45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2.75" hidden="1" x14ac:dyDescent="0.45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2.75" x14ac:dyDescent="0.45">
      <c r="A1241" s="10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45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2.75" hidden="1" x14ac:dyDescent="0.45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28.5" x14ac:dyDescent="0.45">
      <c r="A1244" s="10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2.75" x14ac:dyDescent="0.45">
      <c r="A1245" s="10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2.75" x14ac:dyDescent="0.45">
      <c r="A1246" s="10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8.5" hidden="1" x14ac:dyDescent="0.45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2.75" x14ac:dyDescent="0.45">
      <c r="A1248" s="10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2.75" x14ac:dyDescent="0.45">
      <c r="A1249" s="10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2.75" hidden="1" x14ac:dyDescent="0.45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2.75" hidden="1" x14ac:dyDescent="0.45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2.75" hidden="1" x14ac:dyDescent="0.45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2.75" hidden="1" x14ac:dyDescent="0.45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2.75" hidden="1" x14ac:dyDescent="0.45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2.75" x14ac:dyDescent="0.45">
      <c r="A1255" s="10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2.75" hidden="1" x14ac:dyDescent="0.45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2.75" hidden="1" x14ac:dyDescent="0.45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8.5" hidden="1" x14ac:dyDescent="0.45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2.75" x14ac:dyDescent="0.45">
      <c r="A1259" s="10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2.75" hidden="1" x14ac:dyDescent="0.45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2.75" hidden="1" x14ac:dyDescent="0.45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2.75" hidden="1" x14ac:dyDescent="0.45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2.75" hidden="1" x14ac:dyDescent="0.45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8.5" hidden="1" x14ac:dyDescent="0.45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2.75" hidden="1" x14ac:dyDescent="0.45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2.75" hidden="1" x14ac:dyDescent="0.45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2.75" x14ac:dyDescent="0.45">
      <c r="A1267" s="10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2.75" hidden="1" x14ac:dyDescent="0.45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8.5" hidden="1" x14ac:dyDescent="0.45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11">
        <f t="shared" si="77"/>
        <v>99.53</v>
      </c>
      <c r="Q1269" s="13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2.75" x14ac:dyDescent="0.45">
      <c r="A1270" s="1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11">
        <f t="shared" si="77"/>
        <v>75.09</v>
      </c>
      <c r="Q1270" s="13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8.5" hidden="1" x14ac:dyDescent="0.45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28.5" hidden="1" x14ac:dyDescent="0.45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28.5" x14ac:dyDescent="0.45">
      <c r="A1273" s="10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2.75" x14ac:dyDescent="0.45">
      <c r="A1274" s="10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2.75" hidden="1" x14ac:dyDescent="0.45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2.75" hidden="1" x14ac:dyDescent="0.45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2.75" hidden="1" x14ac:dyDescent="0.45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2.75" hidden="1" x14ac:dyDescent="0.45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2.75" x14ac:dyDescent="0.45">
      <c r="A1279" s="10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8.5" hidden="1" x14ac:dyDescent="0.45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2.75" hidden="1" x14ac:dyDescent="0.45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2.75" hidden="1" x14ac:dyDescent="0.45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11">
        <f t="shared" si="77"/>
        <v>42.72</v>
      </c>
      <c r="Q1282" s="13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2.75" hidden="1" x14ac:dyDescent="0.45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IF(ROUND(E1283/D1283*100,0)=0,"N/A",ROUND(E1283/D1283*100,0))</f>
        <v>119</v>
      </c>
      <c r="P1283" s="11">
        <f t="shared" ref="P1283:P1346" si="81">IFERROR(ROUND(E1283/L1283,2),0)</f>
        <v>44.96</v>
      </c>
      <c r="Q1283" s="1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2.75" hidden="1" x14ac:dyDescent="0.45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2.75" hidden="1" x14ac:dyDescent="0.45">
      <c r="A1285" s="10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11">
        <f t="shared" si="81"/>
        <v>174</v>
      </c>
      <c r="Q1285" s="13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2.75" x14ac:dyDescent="0.45">
      <c r="A1286" s="10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11">
        <f t="shared" si="81"/>
        <v>62.33</v>
      </c>
      <c r="Q1286" s="13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57" hidden="1" x14ac:dyDescent="0.45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2.75" hidden="1" x14ac:dyDescent="0.45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2.75" hidden="1" x14ac:dyDescent="0.45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2.75" x14ac:dyDescent="0.45">
      <c r="A1290" s="1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2.75" x14ac:dyDescent="0.45">
      <c r="A1291" s="10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2.75" hidden="1" x14ac:dyDescent="0.45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7" x14ac:dyDescent="0.45">
      <c r="A1293" s="10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2.75" hidden="1" x14ac:dyDescent="0.45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2.75" hidden="1" x14ac:dyDescent="0.45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2.75" hidden="1" x14ac:dyDescent="0.45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2.75" hidden="1" x14ac:dyDescent="0.45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2.75" hidden="1" x14ac:dyDescent="0.45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2.75" hidden="1" x14ac:dyDescent="0.45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2.75" x14ac:dyDescent="0.45">
      <c r="A1300" s="1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2.75" hidden="1" x14ac:dyDescent="0.45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11">
        <f t="shared" si="81"/>
        <v>57.54</v>
      </c>
      <c r="Q1301" s="13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2.75" x14ac:dyDescent="0.45">
      <c r="A1302" s="10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11">
        <f t="shared" si="81"/>
        <v>46.42</v>
      </c>
      <c r="Q1302" s="13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2.75" x14ac:dyDescent="0.45">
      <c r="A1303" s="10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2.75" hidden="1" x14ac:dyDescent="0.45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2.75" x14ac:dyDescent="0.45">
      <c r="A1305" s="10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45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2.75" x14ac:dyDescent="0.45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2.75" hidden="1" x14ac:dyDescent="0.45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2.75" hidden="1" x14ac:dyDescent="0.45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11">
        <f t="shared" si="81"/>
        <v>126.72</v>
      </c>
      <c r="Q1309" s="13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2.75" x14ac:dyDescent="0.45">
      <c r="A1310" s="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11">
        <f t="shared" si="81"/>
        <v>46.61</v>
      </c>
      <c r="Q1310" s="13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2.75" hidden="1" x14ac:dyDescent="0.45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2.75" x14ac:dyDescent="0.45">
      <c r="A1312" s="10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11">
        <f t="shared" si="81"/>
        <v>176.09</v>
      </c>
      <c r="Q1312" s="13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2.75" x14ac:dyDescent="0.45">
      <c r="A1313" s="10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11">
        <f t="shared" si="81"/>
        <v>168.75</v>
      </c>
      <c r="Q1313" s="13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2.75" hidden="1" x14ac:dyDescent="0.45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28.5" x14ac:dyDescent="0.45">
      <c r="A1315" s="10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11">
        <f t="shared" si="81"/>
        <v>98.54</v>
      </c>
      <c r="Q1315" s="13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2.75" hidden="1" x14ac:dyDescent="0.45">
      <c r="A1316" s="10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 s="11">
        <f t="shared" si="81"/>
        <v>85.96</v>
      </c>
      <c r="Q1316" s="13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28.5" hidden="1" x14ac:dyDescent="0.45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2.75" x14ac:dyDescent="0.45">
      <c r="A1318" s="10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2.75" x14ac:dyDescent="0.45">
      <c r="A1319" s="10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2.75" hidden="1" x14ac:dyDescent="0.45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2.75" hidden="1" x14ac:dyDescent="0.45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2.75" hidden="1" x14ac:dyDescent="0.45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2.75" x14ac:dyDescent="0.45">
      <c r="A1323" s="10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2.75" x14ac:dyDescent="0.45">
      <c r="A1324" s="10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2.75" hidden="1" x14ac:dyDescent="0.45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7" x14ac:dyDescent="0.45">
      <c r="A1326" s="10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2.75" x14ac:dyDescent="0.45">
      <c r="A1327" s="10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7" x14ac:dyDescent="0.45">
      <c r="A1328" s="10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2.75" hidden="1" x14ac:dyDescent="0.45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2.75" x14ac:dyDescent="0.45">
      <c r="A1330" s="1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2.75" x14ac:dyDescent="0.45">
      <c r="A1331" s="10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11">
        <f t="shared" si="81"/>
        <v>129.03</v>
      </c>
      <c r="Q1331" s="13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2.75" x14ac:dyDescent="0.45">
      <c r="A1332" s="10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11">
        <f t="shared" si="81"/>
        <v>307.69</v>
      </c>
      <c r="Q1332" s="13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42.75" hidden="1" x14ac:dyDescent="0.45">
      <c r="A1333" s="10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 s="11">
        <f t="shared" si="81"/>
        <v>74.069999999999993</v>
      </c>
      <c r="Q1333" s="13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2.75" hidden="1" x14ac:dyDescent="0.45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7" hidden="1" x14ac:dyDescent="0.45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2.75" hidden="1" x14ac:dyDescent="0.45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2.75" hidden="1" x14ac:dyDescent="0.45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45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8.5" hidden="1" x14ac:dyDescent="0.45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2.75" hidden="1" x14ac:dyDescent="0.45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2.75" hidden="1" x14ac:dyDescent="0.45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45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2.75" hidden="1" x14ac:dyDescent="0.45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2.75" x14ac:dyDescent="0.45">
      <c r="A1344" s="10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2.75" hidden="1" x14ac:dyDescent="0.45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2.75" x14ac:dyDescent="0.45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11">
        <f t="shared" si="81"/>
        <v>105.54</v>
      </c>
      <c r="Q1346" s="13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2.75" x14ac:dyDescent="0.45">
      <c r="A1347" s="10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IF(ROUND(E1347/D1347*100,0)=0,"N/A",ROUND(E1347/D1347*100,0))</f>
        <v>118</v>
      </c>
      <c r="P1347" s="11">
        <f t="shared" ref="P1347:P1410" si="85">IFERROR(ROUND(E1347/L1347,2),0)</f>
        <v>100.06</v>
      </c>
      <c r="Q1347" s="13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2.75" x14ac:dyDescent="0.45">
      <c r="A1348" s="10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2.75" x14ac:dyDescent="0.45">
      <c r="A1349" s="10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2.75" x14ac:dyDescent="0.45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2.75" hidden="1" x14ac:dyDescent="0.45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2.75" hidden="1" x14ac:dyDescent="0.45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2.75" hidden="1" x14ac:dyDescent="0.45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2.75" x14ac:dyDescent="0.45">
      <c r="A1354" s="10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8.5" x14ac:dyDescent="0.45">
      <c r="A1355" s="10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2.75" hidden="1" x14ac:dyDescent="0.45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28.5" hidden="1" x14ac:dyDescent="0.45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8.5" hidden="1" x14ac:dyDescent="0.45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2.75" hidden="1" x14ac:dyDescent="0.45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2.75" hidden="1" x14ac:dyDescent="0.45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2.75" x14ac:dyDescent="0.45">
      <c r="A1361" s="10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2.75" x14ac:dyDescent="0.45">
      <c r="A1362" s="10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2.75" hidden="1" x14ac:dyDescent="0.45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2.75" hidden="1" x14ac:dyDescent="0.45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7" hidden="1" x14ac:dyDescent="0.45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2.75" hidden="1" x14ac:dyDescent="0.45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2.75" hidden="1" x14ac:dyDescent="0.45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2.75" x14ac:dyDescent="0.45">
      <c r="A1368" s="10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2.75" x14ac:dyDescent="0.45">
      <c r="A1369" s="10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8.5" x14ac:dyDescent="0.45">
      <c r="A1370" s="1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2.75" hidden="1" x14ac:dyDescent="0.45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11">
        <f t="shared" si="85"/>
        <v>31.62</v>
      </c>
      <c r="Q1371" s="13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2.75" hidden="1" x14ac:dyDescent="0.45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11">
        <f t="shared" si="85"/>
        <v>78.72</v>
      </c>
      <c r="Q1372" s="13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8.5" x14ac:dyDescent="0.45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2.75" hidden="1" x14ac:dyDescent="0.45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8.5" hidden="1" x14ac:dyDescent="0.45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2.75" x14ac:dyDescent="0.45">
      <c r="A1376" s="10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2.75" x14ac:dyDescent="0.45">
      <c r="A1377" s="10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2.75" x14ac:dyDescent="0.45">
      <c r="A1378" s="10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2.75" x14ac:dyDescent="0.45">
      <c r="A1379" s="10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2.75" hidden="1" x14ac:dyDescent="0.45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2.75" hidden="1" x14ac:dyDescent="0.45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2.75" x14ac:dyDescent="0.45">
      <c r="A1382" s="10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2.75" hidden="1" x14ac:dyDescent="0.45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11">
        <f t="shared" si="85"/>
        <v>60</v>
      </c>
      <c r="Q1383" s="1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2.75" hidden="1" x14ac:dyDescent="0.45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11">
        <f t="shared" si="85"/>
        <v>78.260000000000005</v>
      </c>
      <c r="Q1384" s="13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2.75" hidden="1" x14ac:dyDescent="0.45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2.75" x14ac:dyDescent="0.45">
      <c r="A1386" s="10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28.5" hidden="1" x14ac:dyDescent="0.45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2.75" x14ac:dyDescent="0.45">
      <c r="A1388" s="10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2.75" hidden="1" x14ac:dyDescent="0.45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2.75" hidden="1" x14ac:dyDescent="0.45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2.75" hidden="1" x14ac:dyDescent="0.45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11">
        <f t="shared" si="85"/>
        <v>591.66999999999996</v>
      </c>
      <c r="Q1391" s="13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2.75" x14ac:dyDescent="0.45">
      <c r="A1392" s="10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11">
        <f t="shared" si="85"/>
        <v>57.26</v>
      </c>
      <c r="Q1392" s="13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2.75" hidden="1" x14ac:dyDescent="0.45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7" x14ac:dyDescent="0.45">
      <c r="A1394" s="10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2.75" hidden="1" x14ac:dyDescent="0.45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2.75" x14ac:dyDescent="0.45">
      <c r="A1396" s="10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11">
        <f t="shared" si="85"/>
        <v>106.97</v>
      </c>
      <c r="Q1396" s="13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2.75" x14ac:dyDescent="0.45">
      <c r="A1397" s="10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11">
        <f t="shared" si="85"/>
        <v>88.25</v>
      </c>
      <c r="Q1397" s="13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42.75" x14ac:dyDescent="0.45">
      <c r="A1398" s="10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2.75" x14ac:dyDescent="0.45">
      <c r="A1399" s="10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2.75" hidden="1" x14ac:dyDescent="0.45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2.75" hidden="1" x14ac:dyDescent="0.45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2.75" x14ac:dyDescent="0.45">
      <c r="A1402" s="10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idden="1" x14ac:dyDescent="0.45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2.75" hidden="1" x14ac:dyDescent="0.45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11">
        <f t="shared" si="85"/>
        <v>100</v>
      </c>
      <c r="Q1404" s="13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57" hidden="1" x14ac:dyDescent="0.45">
      <c r="A1405" s="10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11">
        <f t="shared" si="85"/>
        <v>62.5</v>
      </c>
      <c r="Q1405" s="13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28.5" hidden="1" x14ac:dyDescent="0.45">
      <c r="A1406" s="10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 s="11">
        <f t="shared" si="85"/>
        <v>175</v>
      </c>
      <c r="Q1406" s="13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2.75" hidden="1" x14ac:dyDescent="0.45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2.75" x14ac:dyDescent="0.45">
      <c r="A1408" s="10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8.5" x14ac:dyDescent="0.45">
      <c r="A1409" s="10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2.75" x14ac:dyDescent="0.45">
      <c r="A1410" s="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11">
        <f t="shared" si="85"/>
        <v>46.89</v>
      </c>
      <c r="Q1410" s="13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28.5" hidden="1" x14ac:dyDescent="0.45">
      <c r="A1411" s="10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IF(ROUND(E1411/D1411*100,0)=0,"N/A",ROUND(E1411/D1411*100,0))</f>
        <v>7</v>
      </c>
      <c r="P1411" s="11">
        <f t="shared" ref="P1411:P1474" si="89">IFERROR(ROUND(E1411/L1411,2),0)</f>
        <v>115.53</v>
      </c>
      <c r="Q1411" s="13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2.75" hidden="1" x14ac:dyDescent="0.45">
      <c r="A1412" s="10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11">
        <f t="shared" si="89"/>
        <v>29.62</v>
      </c>
      <c r="Q1412" s="13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2.75" hidden="1" x14ac:dyDescent="0.45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5.5" x14ac:dyDescent="0.45">
      <c r="A1414" s="10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5" hidden="1" x14ac:dyDescent="0.45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2.75" hidden="1" x14ac:dyDescent="0.45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5" x14ac:dyDescent="0.45">
      <c r="A1417" s="10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2.75" hidden="1" x14ac:dyDescent="0.45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2.75" x14ac:dyDescent="0.45">
      <c r="A1419" s="10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7" hidden="1" x14ac:dyDescent="0.45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2.75" hidden="1" x14ac:dyDescent="0.45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2.75" hidden="1" x14ac:dyDescent="0.45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2.75" hidden="1" x14ac:dyDescent="0.45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2.75" hidden="1" x14ac:dyDescent="0.45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2.75" hidden="1" x14ac:dyDescent="0.45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11">
        <f t="shared" si="89"/>
        <v>113.57</v>
      </c>
      <c r="Q1425" s="13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7" x14ac:dyDescent="0.45">
      <c r="A1426" s="10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11">
        <f t="shared" si="89"/>
        <v>113.57</v>
      </c>
      <c r="Q1426" s="13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7" x14ac:dyDescent="0.45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2.75" hidden="1" x14ac:dyDescent="0.45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11">
        <f t="shared" si="89"/>
        <v>56.67</v>
      </c>
      <c r="Q1428" s="13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2.75" x14ac:dyDescent="0.45">
      <c r="A1429" s="10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11">
        <f t="shared" si="89"/>
        <v>66.67</v>
      </c>
      <c r="Q1429" s="13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2.75" hidden="1" x14ac:dyDescent="0.45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2.75" hidden="1" x14ac:dyDescent="0.45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8.5" x14ac:dyDescent="0.45">
      <c r="A1432" s="10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2.75" hidden="1" x14ac:dyDescent="0.45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2.75" hidden="1" x14ac:dyDescent="0.45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2.75" x14ac:dyDescent="0.45">
      <c r="A1435" s="10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11">
        <f t="shared" si="89"/>
        <v>49.06</v>
      </c>
      <c r="Q1435" s="13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2.75" hidden="1" x14ac:dyDescent="0.45">
      <c r="A1436" s="10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 s="11">
        <f t="shared" si="89"/>
        <v>94.03</v>
      </c>
      <c r="Q1436" s="13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2.75" x14ac:dyDescent="0.45">
      <c r="A1437" s="10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2.75" hidden="1" x14ac:dyDescent="0.45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2.75" hidden="1" x14ac:dyDescent="0.45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2.75" hidden="1" x14ac:dyDescent="0.45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2.75" x14ac:dyDescent="0.45">
      <c r="A1441" s="10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2.75" x14ac:dyDescent="0.45">
      <c r="A1442" s="10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2.75" hidden="1" x14ac:dyDescent="0.45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7" hidden="1" x14ac:dyDescent="0.45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2.75" x14ac:dyDescent="0.45">
      <c r="A1445" s="10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11">
        <f t="shared" si="89"/>
        <v>119.64</v>
      </c>
      <c r="Q1445" s="13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2.75" x14ac:dyDescent="0.45">
      <c r="A1446" s="10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2.75" hidden="1" x14ac:dyDescent="0.45">
      <c r="A1447" s="10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 s="11">
        <f t="shared" si="89"/>
        <v>68.37</v>
      </c>
      <c r="Q1447" s="13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2.75" hidden="1" x14ac:dyDescent="0.45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2.75" x14ac:dyDescent="0.45">
      <c r="A1449" s="10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2.75" hidden="1" x14ac:dyDescent="0.45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28.5" x14ac:dyDescent="0.45">
      <c r="A1451" s="10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2.75" hidden="1" x14ac:dyDescent="0.45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11">
        <f t="shared" si="89"/>
        <v>70.62</v>
      </c>
      <c r="Q1452" s="13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2.75" x14ac:dyDescent="0.45">
      <c r="A1453" s="10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11">
        <f t="shared" si="89"/>
        <v>77.19</v>
      </c>
      <c r="Q1453" s="1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idden="1" x14ac:dyDescent="0.45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8.5" hidden="1" x14ac:dyDescent="0.45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2.75" x14ac:dyDescent="0.45">
      <c r="A1456" s="10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11">
        <f t="shared" si="89"/>
        <v>67.650000000000006</v>
      </c>
      <c r="Q1456" s="13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2.75" x14ac:dyDescent="0.45">
      <c r="A1457" s="10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11">
        <f t="shared" si="89"/>
        <v>75.34</v>
      </c>
      <c r="Q1457" s="13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2.75" hidden="1" x14ac:dyDescent="0.45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2.75" hidden="1" x14ac:dyDescent="0.45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2.75" hidden="1" x14ac:dyDescent="0.45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2.75" x14ac:dyDescent="0.45">
      <c r="A1461" s="10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8.5" hidden="1" x14ac:dyDescent="0.45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2.75" x14ac:dyDescent="0.45">
      <c r="A1463" s="10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2.75" x14ac:dyDescent="0.45">
      <c r="A1464" s="10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2.75" x14ac:dyDescent="0.45">
      <c r="A1465" s="10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2.75" x14ac:dyDescent="0.45">
      <c r="A1466" s="10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2.75" x14ac:dyDescent="0.45">
      <c r="A1467" s="10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2.75" x14ac:dyDescent="0.45">
      <c r="A1468" s="10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2.75" hidden="1" x14ac:dyDescent="0.45">
      <c r="A1469" s="10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 s="11">
        <f t="shared" si="89"/>
        <v>85.74</v>
      </c>
      <c r="Q1469" s="13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2.75" hidden="1" x14ac:dyDescent="0.45">
      <c r="A1470" s="1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 s="11">
        <f t="shared" si="89"/>
        <v>53.41</v>
      </c>
      <c r="Q1470" s="13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2.75" x14ac:dyDescent="0.45">
      <c r="A1471" s="10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2.75" x14ac:dyDescent="0.45">
      <c r="A1472" s="10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2.75" hidden="1" x14ac:dyDescent="0.45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2.75" hidden="1" x14ac:dyDescent="0.45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11">
        <f t="shared" si="89"/>
        <v>40.96</v>
      </c>
      <c r="Q1474" s="13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2.75" hidden="1" x14ac:dyDescent="0.45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IF(ROUND(E1475/D1475*100,0)=0,"N/A",ROUND(E1475/D1475*100,0))</f>
        <v>108</v>
      </c>
      <c r="P1475" s="11">
        <f t="shared" ref="P1475:P1538" si="93">IFERROR(ROUND(E1475/L1475,2),0)</f>
        <v>41.96</v>
      </c>
      <c r="Q1475" s="13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2.75" hidden="1" x14ac:dyDescent="0.45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11">
        <f t="shared" si="93"/>
        <v>45.44</v>
      </c>
      <c r="Q1476" s="13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2.75" hidden="1" x14ac:dyDescent="0.45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11">
        <f t="shared" si="93"/>
        <v>38.869999999999997</v>
      </c>
      <c r="Q1477" s="13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2.75" hidden="1" x14ac:dyDescent="0.45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5" hidden="1" x14ac:dyDescent="0.45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2.75" hidden="1" x14ac:dyDescent="0.45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2.75" hidden="1" x14ac:dyDescent="0.45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2.75" hidden="1" x14ac:dyDescent="0.45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11">
        <f t="shared" si="93"/>
        <v>214.07</v>
      </c>
      <c r="Q1482" s="13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2.75" hidden="1" x14ac:dyDescent="0.45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11">
        <f t="shared" si="93"/>
        <v>37.78</v>
      </c>
      <c r="Q1483" s="1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2.75" hidden="1" x14ac:dyDescent="0.45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2.75" x14ac:dyDescent="0.45">
      <c r="A1485" s="10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2.75" hidden="1" x14ac:dyDescent="0.45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2.75" hidden="1" x14ac:dyDescent="0.45">
      <c r="A1487" s="10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 s="11">
        <f t="shared" si="93"/>
        <v>640</v>
      </c>
      <c r="Q1487" s="13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42.75" hidden="1" x14ac:dyDescent="0.45">
      <c r="A1488" s="10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 s="11">
        <f t="shared" si="93"/>
        <v>44.44</v>
      </c>
      <c r="Q1488" s="13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2.75" hidden="1" x14ac:dyDescent="0.45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2.75" x14ac:dyDescent="0.45">
      <c r="A1490" s="1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2.75" hidden="1" x14ac:dyDescent="0.45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2.75" hidden="1" x14ac:dyDescent="0.45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2.75" x14ac:dyDescent="0.45">
      <c r="A1493" s="10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2.75" x14ac:dyDescent="0.45">
      <c r="A1494" s="10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7" hidden="1" x14ac:dyDescent="0.45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2.75" hidden="1" x14ac:dyDescent="0.45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7" hidden="1" x14ac:dyDescent="0.45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2.75" x14ac:dyDescent="0.45">
      <c r="A1498" s="10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2.75" hidden="1" x14ac:dyDescent="0.45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45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2.75" hidden="1" x14ac:dyDescent="0.45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1.25" x14ac:dyDescent="0.45">
      <c r="A1502" s="10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2.75" x14ac:dyDescent="0.45">
      <c r="A1503" s="10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2.75" hidden="1" x14ac:dyDescent="0.45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2.75" x14ac:dyDescent="0.45">
      <c r="A1505" s="10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8.5" hidden="1" x14ac:dyDescent="0.45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2.75" hidden="1" x14ac:dyDescent="0.45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8.5" hidden="1" x14ac:dyDescent="0.45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2.75" x14ac:dyDescent="0.45">
      <c r="A1509" s="10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2.75" x14ac:dyDescent="0.45">
      <c r="A1510" s="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2.75" x14ac:dyDescent="0.45">
      <c r="A1511" s="10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11">
        <f t="shared" si="93"/>
        <v>70.569999999999993</v>
      </c>
      <c r="Q1511" s="13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2.75" x14ac:dyDescent="0.45">
      <c r="A1512" s="10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11">
        <f t="shared" si="93"/>
        <v>50.9</v>
      </c>
      <c r="Q1512" s="13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2.75" hidden="1" x14ac:dyDescent="0.45">
      <c r="A1513" s="10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 s="11">
        <f t="shared" si="93"/>
        <v>129.16999999999999</v>
      </c>
      <c r="Q1513" s="13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2.75" hidden="1" x14ac:dyDescent="0.45">
      <c r="A1514" s="10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11">
        <f t="shared" si="93"/>
        <v>88.57</v>
      </c>
      <c r="Q1514" s="13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42.75" x14ac:dyDescent="0.45">
      <c r="A1515" s="10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2.75" x14ac:dyDescent="0.45">
      <c r="A1516" s="10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11">
        <f t="shared" si="93"/>
        <v>39.74</v>
      </c>
      <c r="Q1516" s="13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2.75" x14ac:dyDescent="0.45">
      <c r="A1517" s="10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28.5" x14ac:dyDescent="0.45">
      <c r="A1518" s="10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8.5" x14ac:dyDescent="0.45">
      <c r="A1519" s="10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2.75" x14ac:dyDescent="0.45">
      <c r="A1520" s="1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2.75" x14ac:dyDescent="0.45">
      <c r="A1521" s="10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7" hidden="1" x14ac:dyDescent="0.45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2.75" hidden="1" x14ac:dyDescent="0.45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2.75" x14ac:dyDescent="0.45">
      <c r="A1524" s="10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2.75" hidden="1" x14ac:dyDescent="0.45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8.5" hidden="1" x14ac:dyDescent="0.45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28.5" x14ac:dyDescent="0.45">
      <c r="A1527" s="10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2.75" x14ac:dyDescent="0.45">
      <c r="A1528" s="10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11">
        <f t="shared" si="93"/>
        <v>33.94</v>
      </c>
      <c r="Q1528" s="13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2.75" hidden="1" x14ac:dyDescent="0.45">
      <c r="A1529" s="10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 s="11">
        <f t="shared" si="93"/>
        <v>160.79</v>
      </c>
      <c r="Q1529" s="13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2.75" x14ac:dyDescent="0.45">
      <c r="A1530" s="1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2.75" x14ac:dyDescent="0.45">
      <c r="A1531" s="10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2.75" x14ac:dyDescent="0.45">
      <c r="A1532" s="10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11">
        <f t="shared" si="93"/>
        <v>179.12</v>
      </c>
      <c r="Q1532" s="13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2.75" x14ac:dyDescent="0.45">
      <c r="A1533" s="10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28.5" hidden="1" x14ac:dyDescent="0.45">
      <c r="A1534" s="10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 s="11">
        <f t="shared" si="93"/>
        <v>49.11</v>
      </c>
      <c r="Q1534" s="13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28.5" hidden="1" x14ac:dyDescent="0.45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2.75" hidden="1" x14ac:dyDescent="0.45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8.5" x14ac:dyDescent="0.45">
      <c r="A1537" s="10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2.75" hidden="1" x14ac:dyDescent="0.45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11">
        <f t="shared" si="93"/>
        <v>178.53</v>
      </c>
      <c r="Q1538" s="13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2.75" hidden="1" x14ac:dyDescent="0.45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IF(ROUND(E1539/D1539*100,0)=0,"N/A",ROUND(E1539/D1539*100,0))</f>
        <v>101</v>
      </c>
      <c r="P1539" s="11">
        <f t="shared" ref="P1539:P1602" si="97">IFERROR(ROUND(E1539/L1539,2),0)</f>
        <v>116.73</v>
      </c>
      <c r="Q1539" s="13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2.75" x14ac:dyDescent="0.45">
      <c r="A1540" s="1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2.75" hidden="1" x14ac:dyDescent="0.45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11">
        <f t="shared" si="97"/>
        <v>91.82</v>
      </c>
      <c r="Q1541" s="13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2.75" x14ac:dyDescent="0.45">
      <c r="A1542" s="10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11">
        <f t="shared" si="97"/>
        <v>84.17</v>
      </c>
      <c r="Q1542" s="13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45">
      <c r="A1543" s="10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11">
        <f t="shared" si="97"/>
        <v>64.47</v>
      </c>
      <c r="Q1543" s="1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2.75" hidden="1" x14ac:dyDescent="0.45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2.75" hidden="1" x14ac:dyDescent="0.45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45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2.75" x14ac:dyDescent="0.45">
      <c r="A1547" s="10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2.75" hidden="1" x14ac:dyDescent="0.45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2.75" hidden="1" x14ac:dyDescent="0.45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11">
        <f t="shared" si="97"/>
        <v>158.68</v>
      </c>
      <c r="Q1549" s="13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2.75" hidden="1" x14ac:dyDescent="0.45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11">
        <f t="shared" si="97"/>
        <v>100.5</v>
      </c>
      <c r="Q1550" s="13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2.75" hidden="1" x14ac:dyDescent="0.45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7" hidden="1" x14ac:dyDescent="0.45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8.5" hidden="1" x14ac:dyDescent="0.45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2.75" x14ac:dyDescent="0.45">
      <c r="A1554" s="10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2.75" hidden="1" x14ac:dyDescent="0.45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45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2.75" x14ac:dyDescent="0.45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2.75" hidden="1" x14ac:dyDescent="0.45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11">
        <f t="shared" si="97"/>
        <v>3000</v>
      </c>
      <c r="Q1558" s="13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2.75" hidden="1" x14ac:dyDescent="0.45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11">
        <f t="shared" si="97"/>
        <v>136.36000000000001</v>
      </c>
      <c r="Q1559" s="13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2.75" hidden="1" x14ac:dyDescent="0.45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11">
        <f t="shared" si="97"/>
        <v>78.95</v>
      </c>
      <c r="Q1560" s="13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8.5" x14ac:dyDescent="0.45">
      <c r="A1561" s="10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11">
        <f t="shared" si="97"/>
        <v>272.73</v>
      </c>
      <c r="Q1561" s="13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2.75" x14ac:dyDescent="0.45">
      <c r="A1562" s="10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11">
        <f t="shared" si="97"/>
        <v>176.47</v>
      </c>
      <c r="Q1562" s="13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2.75" x14ac:dyDescent="0.45">
      <c r="A1563" s="10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11">
        <f t="shared" si="97"/>
        <v>115.38</v>
      </c>
      <c r="Q1563" s="1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8.5" x14ac:dyDescent="0.45">
      <c r="A1564" s="10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11">
        <f t="shared" si="97"/>
        <v>88.24</v>
      </c>
      <c r="Q1564" s="13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2.75" hidden="1" x14ac:dyDescent="0.45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11">
        <f t="shared" si="97"/>
        <v>111.11</v>
      </c>
      <c r="Q1565" s="13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2.75" hidden="1" x14ac:dyDescent="0.45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11">
        <f t="shared" si="97"/>
        <v>100</v>
      </c>
      <c r="Q1566" s="13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2.75" hidden="1" x14ac:dyDescent="0.45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2.75" x14ac:dyDescent="0.45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7" hidden="1" x14ac:dyDescent="0.45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2.75" hidden="1" x14ac:dyDescent="0.45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2.75" hidden="1" x14ac:dyDescent="0.45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2.75" hidden="1" x14ac:dyDescent="0.45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2.75" x14ac:dyDescent="0.45">
      <c r="A1573" s="10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8.5" x14ac:dyDescent="0.45">
      <c r="A1574" s="10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2.75" hidden="1" x14ac:dyDescent="0.45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2.75" x14ac:dyDescent="0.45">
      <c r="A1576" s="10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7" hidden="1" x14ac:dyDescent="0.45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7" hidden="1" x14ac:dyDescent="0.45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7" x14ac:dyDescent="0.45">
      <c r="A1579" s="10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8.5" hidden="1" x14ac:dyDescent="0.45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2.75" x14ac:dyDescent="0.45">
      <c r="A1581" s="10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x14ac:dyDescent="0.45">
      <c r="A1582" s="10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2.75" hidden="1" x14ac:dyDescent="0.45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2.75" hidden="1" x14ac:dyDescent="0.45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2.75" hidden="1" x14ac:dyDescent="0.45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2.75" hidden="1" x14ac:dyDescent="0.45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2.75" x14ac:dyDescent="0.45">
      <c r="A1587" s="10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28.5" x14ac:dyDescent="0.45">
      <c r="A1588" s="10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2.75" hidden="1" x14ac:dyDescent="0.45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2.75" x14ac:dyDescent="0.45">
      <c r="A1590" s="1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2.75" x14ac:dyDescent="0.45">
      <c r="A1591" s="10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2.75" hidden="1" x14ac:dyDescent="0.45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2.75" x14ac:dyDescent="0.45">
      <c r="A1593" s="10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2.75" x14ac:dyDescent="0.45">
      <c r="A1594" s="10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2.75" hidden="1" x14ac:dyDescent="0.45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11">
        <f t="shared" si="97"/>
        <v>74.790000000000006</v>
      </c>
      <c r="Q1595" s="13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2.75" hidden="1" x14ac:dyDescent="0.45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11">
        <f t="shared" si="97"/>
        <v>43.06</v>
      </c>
      <c r="Q1596" s="13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2.75" hidden="1" x14ac:dyDescent="0.45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2.75" hidden="1" x14ac:dyDescent="0.45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2.75" hidden="1" x14ac:dyDescent="0.45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2.75" hidden="1" x14ac:dyDescent="0.45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28.5" hidden="1" x14ac:dyDescent="0.45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2.75" hidden="1" x14ac:dyDescent="0.45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11">
        <f t="shared" si="97"/>
        <v>88.33</v>
      </c>
      <c r="Q1602" s="13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2.75" x14ac:dyDescent="0.45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IF(ROUND(E1603/D1603*100,0)=0,"N/A",ROUND(E1603/D1603*100,0))</f>
        <v>47</v>
      </c>
      <c r="P1603" s="11">
        <f t="shared" ref="P1603:P1666" si="101">IFERROR(ROUND(E1603/L1603,2),0)</f>
        <v>166.06</v>
      </c>
      <c r="Q1603" s="1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5" x14ac:dyDescent="0.45">
      <c r="A1604" s="10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5" x14ac:dyDescent="0.45">
      <c r="A1605" s="10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2.75" x14ac:dyDescent="0.45">
      <c r="A1606" s="10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11">
        <f t="shared" si="101"/>
        <v>96.55</v>
      </c>
      <c r="Q1606" s="13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2.75" hidden="1" x14ac:dyDescent="0.45">
      <c r="A1607" s="10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11">
        <f t="shared" si="101"/>
        <v>56</v>
      </c>
      <c r="Q1607" s="13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42.75" hidden="1" x14ac:dyDescent="0.45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2.75" hidden="1" x14ac:dyDescent="0.45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2.75" x14ac:dyDescent="0.45">
      <c r="A1610" s="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2.75" hidden="1" x14ac:dyDescent="0.45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2.75" x14ac:dyDescent="0.45">
      <c r="A1612" s="10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2.75" hidden="1" x14ac:dyDescent="0.45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11">
        <f t="shared" si="101"/>
        <v>39.229999999999997</v>
      </c>
      <c r="Q1613" s="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2.75" x14ac:dyDescent="0.45">
      <c r="A1614" s="10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11">
        <f t="shared" si="101"/>
        <v>61.02</v>
      </c>
      <c r="Q1614" s="13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2.75" hidden="1" x14ac:dyDescent="0.45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2.75" hidden="1" x14ac:dyDescent="0.45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2.75" hidden="1" x14ac:dyDescent="0.45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2.75" hidden="1" x14ac:dyDescent="0.45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1.25" hidden="1" x14ac:dyDescent="0.45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11">
        <f t="shared" si="101"/>
        <v>389.29</v>
      </c>
      <c r="Q1619" s="13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2.75" x14ac:dyDescent="0.45">
      <c r="A1620" s="1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11">
        <f t="shared" si="101"/>
        <v>40.07</v>
      </c>
      <c r="Q1620" s="13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45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2.75" hidden="1" x14ac:dyDescent="0.45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2.75" hidden="1" x14ac:dyDescent="0.45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2.75" hidden="1" x14ac:dyDescent="0.45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2.75" x14ac:dyDescent="0.45">
      <c r="A1625" s="10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2.75" x14ac:dyDescent="0.45">
      <c r="A1626" s="10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11">
        <f t="shared" si="101"/>
        <v>450</v>
      </c>
      <c r="Q1626" s="13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2.75" hidden="1" x14ac:dyDescent="0.45">
      <c r="A1627" s="10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11">
        <f t="shared" si="101"/>
        <v>34.18</v>
      </c>
      <c r="Q1627" s="13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2.75" hidden="1" x14ac:dyDescent="0.45">
      <c r="A1628" s="10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 s="11">
        <f t="shared" si="101"/>
        <v>72.97</v>
      </c>
      <c r="Q1628" s="13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2.75" hidden="1" x14ac:dyDescent="0.45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2.75" hidden="1" x14ac:dyDescent="0.45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2.75" x14ac:dyDescent="0.45">
      <c r="A1631" s="10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2.75" hidden="1" x14ac:dyDescent="0.45">
      <c r="A1632" s="10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 s="11">
        <f t="shared" si="101"/>
        <v>81.239999999999995</v>
      </c>
      <c r="Q1632" s="13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2.75" hidden="1" x14ac:dyDescent="0.45">
      <c r="A1633" s="10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 s="11">
        <f t="shared" si="101"/>
        <v>70.55</v>
      </c>
      <c r="Q1633" s="13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2.75" hidden="1" x14ac:dyDescent="0.45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11">
        <f t="shared" si="101"/>
        <v>106.8</v>
      </c>
      <c r="Q1634" s="13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2.75" x14ac:dyDescent="0.45">
      <c r="A1635" s="10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11">
        <f t="shared" si="101"/>
        <v>37.08</v>
      </c>
      <c r="Q1635" s="13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2.75" x14ac:dyDescent="0.45">
      <c r="A1636" s="10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2.75" x14ac:dyDescent="0.45">
      <c r="A1637" s="10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2.75" hidden="1" x14ac:dyDescent="0.45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2.75" x14ac:dyDescent="0.45">
      <c r="A1639" s="10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2.75" x14ac:dyDescent="0.45">
      <c r="A1640" s="1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2.75" hidden="1" x14ac:dyDescent="0.45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2.75" x14ac:dyDescent="0.45">
      <c r="A1642" s="10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2.75" hidden="1" x14ac:dyDescent="0.45">
      <c r="A1643" s="10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 s="11">
        <f t="shared" si="101"/>
        <v>97.41</v>
      </c>
      <c r="Q1643" s="13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28.5" hidden="1" x14ac:dyDescent="0.45">
      <c r="A1644" s="10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11">
        <f t="shared" si="101"/>
        <v>77.349999999999994</v>
      </c>
      <c r="Q1644" s="13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57" x14ac:dyDescent="0.45">
      <c r="A1645" s="10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11">
        <f t="shared" si="101"/>
        <v>48.7</v>
      </c>
      <c r="Q1645" s="13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2.75" x14ac:dyDescent="0.45">
      <c r="A1646" s="10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8.5" hidden="1" x14ac:dyDescent="0.45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2.75" x14ac:dyDescent="0.45">
      <c r="A1648" s="10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2.75" hidden="1" x14ac:dyDescent="0.45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2.75" hidden="1" x14ac:dyDescent="0.45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2.75" hidden="1" x14ac:dyDescent="0.45">
      <c r="A1651" s="10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 s="11">
        <f t="shared" si="101"/>
        <v>49.21</v>
      </c>
      <c r="Q1651" s="13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2.75" hidden="1" x14ac:dyDescent="0.45">
      <c r="A1652" s="10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 s="11">
        <f t="shared" si="101"/>
        <v>66.87</v>
      </c>
      <c r="Q1652" s="13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2.75" hidden="1" x14ac:dyDescent="0.45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28.5" hidden="1" x14ac:dyDescent="0.45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2.75" x14ac:dyDescent="0.45">
      <c r="A1655" s="10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2.75" hidden="1" x14ac:dyDescent="0.45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7" x14ac:dyDescent="0.45">
      <c r="A1657" s="10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2.75" x14ac:dyDescent="0.45">
      <c r="A1658" s="10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8.5" hidden="1" x14ac:dyDescent="0.45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2.75" hidden="1" x14ac:dyDescent="0.45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5.5" x14ac:dyDescent="0.45">
      <c r="A1661" s="10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2.75" hidden="1" x14ac:dyDescent="0.45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2.75" x14ac:dyDescent="0.45">
      <c r="A1663" s="10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2.75" hidden="1" x14ac:dyDescent="0.45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2.75" x14ac:dyDescent="0.45">
      <c r="A1665" s="10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8.5" x14ac:dyDescent="0.45">
      <c r="A1666" s="10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11">
        <f t="shared" si="101"/>
        <v>52.55</v>
      </c>
      <c r="Q1666" s="13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2.75" hidden="1" x14ac:dyDescent="0.45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IF(ROUND(E1667/D1667*100,0)=0,"N/A",ROUND(E1667/D1667*100,0))</f>
        <v>103</v>
      </c>
      <c r="P1667" s="11">
        <f t="shared" ref="P1667:P1730" si="105">IFERROR(ROUND(E1667/L1667,2),0)</f>
        <v>47.57</v>
      </c>
      <c r="Q1667" s="13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2.75" x14ac:dyDescent="0.45">
      <c r="A1668" s="10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11">
        <f t="shared" si="105"/>
        <v>30.95</v>
      </c>
      <c r="Q1668" s="13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2.75" hidden="1" x14ac:dyDescent="0.45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2.75" x14ac:dyDescent="0.45">
      <c r="A1670" s="1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5" x14ac:dyDescent="0.45">
      <c r="A1671" s="10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2.75" x14ac:dyDescent="0.45">
      <c r="A1672" s="10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11">
        <f t="shared" si="105"/>
        <v>121.9</v>
      </c>
      <c r="Q1672" s="13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99.75" x14ac:dyDescent="0.45">
      <c r="A1673" s="10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11">
        <f t="shared" si="105"/>
        <v>47.41</v>
      </c>
      <c r="Q1673" s="13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2.75" x14ac:dyDescent="0.45">
      <c r="A1674" s="10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11">
        <f t="shared" si="105"/>
        <v>60.95</v>
      </c>
      <c r="Q1674" s="13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2.75" x14ac:dyDescent="0.45">
      <c r="A1675" s="10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11">
        <f t="shared" si="105"/>
        <v>44.91</v>
      </c>
      <c r="Q1675" s="13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2.75" hidden="1" x14ac:dyDescent="0.45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11">
        <f t="shared" si="105"/>
        <v>82.42</v>
      </c>
      <c r="Q1676" s="13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2.75" x14ac:dyDescent="0.45">
      <c r="A1677" s="10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11">
        <f t="shared" si="105"/>
        <v>38.71</v>
      </c>
      <c r="Q1677" s="13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2.75" hidden="1" x14ac:dyDescent="0.45">
      <c r="A1678" s="10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 s="11">
        <f t="shared" si="105"/>
        <v>110.87</v>
      </c>
      <c r="Q1678" s="13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2.75" hidden="1" x14ac:dyDescent="0.45">
      <c r="A1679" s="10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11">
        <f t="shared" si="105"/>
        <v>70.83</v>
      </c>
      <c r="Q1679" s="13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28.5" hidden="1" x14ac:dyDescent="0.45">
      <c r="A1680" s="1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 s="11">
        <f t="shared" si="105"/>
        <v>134.21</v>
      </c>
      <c r="Q1680" s="13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2.75" x14ac:dyDescent="0.45">
      <c r="A1681" s="10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2.75" hidden="1" x14ac:dyDescent="0.45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2.75" x14ac:dyDescent="0.45">
      <c r="A1683" s="10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2.75" hidden="1" x14ac:dyDescent="0.45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2.75" hidden="1" x14ac:dyDescent="0.45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2.75" hidden="1" x14ac:dyDescent="0.45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8.5" hidden="1" x14ac:dyDescent="0.45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2.75" hidden="1" x14ac:dyDescent="0.45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2.75" hidden="1" x14ac:dyDescent="0.45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2.75" x14ac:dyDescent="0.45">
      <c r="A1690" s="1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2.75" x14ac:dyDescent="0.45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2.75" hidden="1" x14ac:dyDescent="0.45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11">
        <f t="shared" si="105"/>
        <v>57.3</v>
      </c>
      <c r="Q1692" s="13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8.5" hidden="1" x14ac:dyDescent="0.45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11">
        <f t="shared" si="105"/>
        <v>70.03</v>
      </c>
      <c r="Q1693" s="1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2.75" x14ac:dyDescent="0.45">
      <c r="A1694" s="10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2.75" x14ac:dyDescent="0.45">
      <c r="A1695" s="10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8.5" x14ac:dyDescent="0.45">
      <c r="A1696" s="10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8.5" hidden="1" x14ac:dyDescent="0.45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2.75" hidden="1" x14ac:dyDescent="0.45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2.75" hidden="1" x14ac:dyDescent="0.45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2.75" hidden="1" x14ac:dyDescent="0.45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57" hidden="1" x14ac:dyDescent="0.45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2.75" hidden="1" x14ac:dyDescent="0.45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2.75" hidden="1" x14ac:dyDescent="0.45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11">
        <f t="shared" si="105"/>
        <v>69.47</v>
      </c>
      <c r="Q1703" s="1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2.75" x14ac:dyDescent="0.45">
      <c r="A1704" s="10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11">
        <f t="shared" si="105"/>
        <v>61</v>
      </c>
      <c r="Q1704" s="13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2.75" hidden="1" x14ac:dyDescent="0.45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2.75" x14ac:dyDescent="0.45">
      <c r="A1706" s="10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11">
        <f t="shared" si="105"/>
        <v>1250</v>
      </c>
      <c r="Q1706" s="13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2.75" x14ac:dyDescent="0.45">
      <c r="A1707" s="10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11">
        <f t="shared" si="105"/>
        <v>50</v>
      </c>
      <c r="Q1707" s="13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2.75" hidden="1" x14ac:dyDescent="0.45">
      <c r="A1708" s="10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 s="11">
        <f t="shared" si="105"/>
        <v>113.64</v>
      </c>
      <c r="Q1708" s="13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2.75" hidden="1" x14ac:dyDescent="0.45">
      <c r="A1709" s="10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 s="11">
        <f t="shared" si="105"/>
        <v>48.08</v>
      </c>
      <c r="Q1709" s="13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28.5" x14ac:dyDescent="0.45">
      <c r="A1710" s="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11">
        <f t="shared" si="105"/>
        <v>73.53</v>
      </c>
      <c r="Q1710" s="13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2.75" x14ac:dyDescent="0.45">
      <c r="A1711" s="10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11">
        <f t="shared" si="105"/>
        <v>227.27</v>
      </c>
      <c r="Q1711" s="13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28.5" x14ac:dyDescent="0.45">
      <c r="A1712" s="10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11">
        <f t="shared" si="105"/>
        <v>104.17</v>
      </c>
      <c r="Q1712" s="13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42.75" hidden="1" x14ac:dyDescent="0.45">
      <c r="A1713" s="10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 s="11">
        <f t="shared" si="105"/>
        <v>100</v>
      </c>
      <c r="Q1713" s="13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2.75" hidden="1" x14ac:dyDescent="0.45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2.75" x14ac:dyDescent="0.45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2.75" hidden="1" x14ac:dyDescent="0.45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11">
        <f t="shared" si="105"/>
        <v>155.25</v>
      </c>
      <c r="Q1716" s="13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8.5" hidden="1" x14ac:dyDescent="0.45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11">
        <f t="shared" si="105"/>
        <v>47.77</v>
      </c>
      <c r="Q1717" s="13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2.75" hidden="1" x14ac:dyDescent="0.45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8.5" hidden="1" x14ac:dyDescent="0.45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2.75" hidden="1" x14ac:dyDescent="0.45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2.75" hidden="1" x14ac:dyDescent="0.45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2.75" hidden="1" x14ac:dyDescent="0.45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1.25" x14ac:dyDescent="0.45">
      <c r="A1723" s="10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2.75" hidden="1" x14ac:dyDescent="0.45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2.75" x14ac:dyDescent="0.45">
      <c r="A1725" s="10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2.75" hidden="1" x14ac:dyDescent="0.45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2.75" x14ac:dyDescent="0.45">
      <c r="A1727" s="10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2.75" x14ac:dyDescent="0.45">
      <c r="A1728" s="10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42.75" x14ac:dyDescent="0.45">
      <c r="A1729" s="10">
        <v>3555</v>
      </c>
      <c r="B1729" s="3" t="s">
        <v>3554</v>
      </c>
      <c r="C1729" s="3" t="s">
        <v>7665</v>
      </c>
      <c r="D1729" s="6">
        <v>2400</v>
      </c>
      <c r="E1729" s="8">
        <v>2400</v>
      </c>
      <c r="F1729" t="s">
        <v>8218</v>
      </c>
      <c r="G1729" t="s">
        <v>8236</v>
      </c>
      <c r="H1729" t="s">
        <v>8248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8269</v>
      </c>
      <c r="O1729">
        <f t="shared" si="104"/>
        <v>100</v>
      </c>
      <c r="P1729" s="11">
        <f t="shared" si="105"/>
        <v>171.43</v>
      </c>
      <c r="Q1729" s="13" t="s">
        <v>8323</v>
      </c>
      <c r="R1729" t="s">
        <v>8326</v>
      </c>
      <c r="S1729" s="16">
        <f t="shared" si="106"/>
        <v>42661.442060185189</v>
      </c>
      <c r="T1729" s="16">
        <f t="shared" si="107"/>
        <v>42691.483726851846</v>
      </c>
    </row>
    <row r="1730" spans="1:20" hidden="1" x14ac:dyDescent="0.45">
      <c r="A1730" s="10">
        <v>1689</v>
      </c>
      <c r="B1730" s="3" t="s">
        <v>1690</v>
      </c>
      <c r="C1730" s="3" t="s">
        <v>5799</v>
      </c>
      <c r="D1730" s="6">
        <v>2400</v>
      </c>
      <c r="E1730" s="8">
        <v>2400</v>
      </c>
      <c r="F1730" t="s">
        <v>8221</v>
      </c>
      <c r="G1730" t="s">
        <v>8223</v>
      </c>
      <c r="H1730" t="s">
        <v>8245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8291</v>
      </c>
      <c r="O1730">
        <f t="shared" si="104"/>
        <v>100</v>
      </c>
      <c r="P1730" s="11">
        <f t="shared" si="105"/>
        <v>171.43</v>
      </c>
      <c r="Q1730" s="13" t="s">
        <v>8327</v>
      </c>
      <c r="R1730" t="s">
        <v>8330</v>
      </c>
      <c r="S1730" s="16">
        <f t="shared" si="106"/>
        <v>42780.942476851851</v>
      </c>
      <c r="T1730" s="16">
        <f t="shared" si="107"/>
        <v>42810.900810185187</v>
      </c>
    </row>
    <row r="1731" spans="1:20" ht="28.5" hidden="1" x14ac:dyDescent="0.45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IF(ROUND(E1731/D1731*100,0)=0,"N/A",ROUND(E1731/D1731*100,0))</f>
        <v>160</v>
      </c>
      <c r="P1731" s="11">
        <f t="shared" ref="P1731:P1794" si="109">IFERROR(ROUND(E1731/L1731,2),0)</f>
        <v>25</v>
      </c>
      <c r="Q1731" s="13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2.75" hidden="1" x14ac:dyDescent="0.45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2.75" x14ac:dyDescent="0.45">
      <c r="A1733" s="10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2.75" hidden="1" x14ac:dyDescent="0.45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5" hidden="1" x14ac:dyDescent="0.45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2.75" hidden="1" x14ac:dyDescent="0.45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11">
        <f t="shared" si="109"/>
        <v>103.04</v>
      </c>
      <c r="Q1736" s="13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2.75" hidden="1" x14ac:dyDescent="0.45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11">
        <f t="shared" si="109"/>
        <v>158</v>
      </c>
      <c r="Q1737" s="13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2.75" x14ac:dyDescent="0.45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2.75" hidden="1" x14ac:dyDescent="0.45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8.5" x14ac:dyDescent="0.45">
      <c r="A1740" s="1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2.75" hidden="1" x14ac:dyDescent="0.45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8.5" hidden="1" x14ac:dyDescent="0.45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2.75" hidden="1" x14ac:dyDescent="0.45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11">
        <f t="shared" si="109"/>
        <v>63.65</v>
      </c>
      <c r="Q1743" s="1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2.75" hidden="1" x14ac:dyDescent="0.45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2.75" hidden="1" x14ac:dyDescent="0.45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11">
        <f t="shared" si="109"/>
        <v>112.14</v>
      </c>
      <c r="Q1745" s="13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2.75" hidden="1" x14ac:dyDescent="0.45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2.75" hidden="1" x14ac:dyDescent="0.45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2.75" hidden="1" x14ac:dyDescent="0.45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8.5" hidden="1" x14ac:dyDescent="0.45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2.75" hidden="1" x14ac:dyDescent="0.45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2.75" hidden="1" x14ac:dyDescent="0.45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2.75" x14ac:dyDescent="0.45">
      <c r="A1752" s="10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2.75" hidden="1" x14ac:dyDescent="0.45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45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2.75" x14ac:dyDescent="0.45">
      <c r="A1755" s="10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2.75" hidden="1" x14ac:dyDescent="0.45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2.75" hidden="1" x14ac:dyDescent="0.45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2.75" x14ac:dyDescent="0.45">
      <c r="A1758" s="10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2.75" x14ac:dyDescent="0.45">
      <c r="A1759" s="10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11">
        <f t="shared" si="109"/>
        <v>383.33</v>
      </c>
      <c r="Q1759" s="13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2.75" x14ac:dyDescent="0.45">
      <c r="A1760" s="1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11">
        <f t="shared" si="109"/>
        <v>79.31</v>
      </c>
      <c r="Q1760" s="13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28.5" hidden="1" x14ac:dyDescent="0.45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8.5" hidden="1" x14ac:dyDescent="0.45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2.75" hidden="1" x14ac:dyDescent="0.45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2.75" hidden="1" x14ac:dyDescent="0.45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2.75" x14ac:dyDescent="0.45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2.75" x14ac:dyDescent="0.45">
      <c r="A1766" s="10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8.5" hidden="1" x14ac:dyDescent="0.45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2.75" hidden="1" x14ac:dyDescent="0.45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2.75" hidden="1" x14ac:dyDescent="0.45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2.75" hidden="1" x14ac:dyDescent="0.45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2.75" hidden="1" x14ac:dyDescent="0.45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2.75" x14ac:dyDescent="0.45">
      <c r="A1772" s="10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2.75" hidden="1" x14ac:dyDescent="0.45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2.75" x14ac:dyDescent="0.45">
      <c r="A1774" s="10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2.75" hidden="1" x14ac:dyDescent="0.45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2.75" hidden="1" x14ac:dyDescent="0.45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2.75" hidden="1" x14ac:dyDescent="0.45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2.75" hidden="1" x14ac:dyDescent="0.45">
      <c r="A1778" s="10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 s="11">
        <f t="shared" si="109"/>
        <v>51.67</v>
      </c>
      <c r="Q1778" s="13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2.75" hidden="1" x14ac:dyDescent="0.45">
      <c r="A1779" s="10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 s="11">
        <f t="shared" si="109"/>
        <v>63.49</v>
      </c>
      <c r="Q1779" s="13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42.75" x14ac:dyDescent="0.45">
      <c r="A1780" s="1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2.75" x14ac:dyDescent="0.45">
      <c r="A1781" s="10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11">
        <f t="shared" si="109"/>
        <v>110.5</v>
      </c>
      <c r="Q1781" s="13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2.75" x14ac:dyDescent="0.45">
      <c r="A1782" s="10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11">
        <f t="shared" si="109"/>
        <v>147.33000000000001</v>
      </c>
      <c r="Q1782" s="13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42.75" hidden="1" x14ac:dyDescent="0.45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2.75" x14ac:dyDescent="0.45">
      <c r="A1784" s="10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45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2.75" hidden="1" x14ac:dyDescent="0.45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8.5" hidden="1" x14ac:dyDescent="0.45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2.75" hidden="1" x14ac:dyDescent="0.45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2.75" x14ac:dyDescent="0.45">
      <c r="A1789" s="10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2.75" hidden="1" x14ac:dyDescent="0.45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2.75" x14ac:dyDescent="0.45">
      <c r="A1791" s="10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2.75" hidden="1" x14ac:dyDescent="0.45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11">
        <f t="shared" si="109"/>
        <v>58.97</v>
      </c>
      <c r="Q1792" s="13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2.75" x14ac:dyDescent="0.45">
      <c r="A1793" s="10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11">
        <f t="shared" si="109"/>
        <v>39.67</v>
      </c>
      <c r="Q1793" s="1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2.75" hidden="1" x14ac:dyDescent="0.45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11">
        <f t="shared" si="109"/>
        <v>35.74</v>
      </c>
      <c r="Q1794" s="13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2.75" hidden="1" x14ac:dyDescent="0.45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IF(ROUND(E1795/D1795*100,0)=0,"N/A",ROUND(E1795/D1795*100,0))</f>
        <v>109</v>
      </c>
      <c r="P1795" s="11">
        <f t="shared" ref="P1795:P1858" si="113">IFERROR(ROUND(E1795/L1795,2),0)</f>
        <v>63.97</v>
      </c>
      <c r="Q1795" s="13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2.75" x14ac:dyDescent="0.45">
      <c r="A1796" s="10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2.75" x14ac:dyDescent="0.45">
      <c r="A1797" s="10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2.75" x14ac:dyDescent="0.45">
      <c r="A1798" s="10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2.75" hidden="1" x14ac:dyDescent="0.45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2.75" hidden="1" x14ac:dyDescent="0.45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2.75" x14ac:dyDescent="0.45">
      <c r="A1801" s="10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2.75" hidden="1" x14ac:dyDescent="0.45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2.75" hidden="1" x14ac:dyDescent="0.45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11">
        <f t="shared" si="113"/>
        <v>74.209999999999994</v>
      </c>
      <c r="Q1803" s="1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2.75" x14ac:dyDescent="0.45">
      <c r="A1804" s="10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11">
        <f t="shared" si="113"/>
        <v>89.67</v>
      </c>
      <c r="Q1804" s="13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2.75" hidden="1" x14ac:dyDescent="0.45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2.75" hidden="1" x14ac:dyDescent="0.45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2.75" hidden="1" x14ac:dyDescent="0.45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2.75" x14ac:dyDescent="0.45">
      <c r="A1808" s="10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28.5" hidden="1" x14ac:dyDescent="0.45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8.5" hidden="1" x14ac:dyDescent="0.45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7" x14ac:dyDescent="0.45">
      <c r="A1811" s="10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2.75" hidden="1" x14ac:dyDescent="0.45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2.75" x14ac:dyDescent="0.45">
      <c r="A1813" s="10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11">
        <f t="shared" si="113"/>
        <v>164.62</v>
      </c>
      <c r="Q1813" s="13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2.75" x14ac:dyDescent="0.45">
      <c r="A1814" s="10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11">
        <f t="shared" si="113"/>
        <v>164.62</v>
      </c>
      <c r="Q1814" s="13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2.75" hidden="1" x14ac:dyDescent="0.45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2.75" hidden="1" x14ac:dyDescent="0.45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2.75" hidden="1" x14ac:dyDescent="0.45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11">
        <f t="shared" si="113"/>
        <v>163.85</v>
      </c>
      <c r="Q1817" s="13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2.75" hidden="1" x14ac:dyDescent="0.45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11">
        <f t="shared" si="113"/>
        <v>54.62</v>
      </c>
      <c r="Q1818" s="13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2.75" x14ac:dyDescent="0.45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2.75" x14ac:dyDescent="0.45">
      <c r="A1820" s="1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2.75" x14ac:dyDescent="0.45">
      <c r="A1821" s="10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2.75" hidden="1" x14ac:dyDescent="0.45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2.75" x14ac:dyDescent="0.45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2.75" hidden="1" x14ac:dyDescent="0.45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2.75" hidden="1" x14ac:dyDescent="0.45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2.75" x14ac:dyDescent="0.45">
      <c r="A1826" s="10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8.5" x14ac:dyDescent="0.45">
      <c r="A1827" s="10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2.75" hidden="1" x14ac:dyDescent="0.45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t="str">
        <f t="shared" si="112"/>
        <v>N/A</v>
      </c>
      <c r="P1828" s="11">
        <f t="shared" si="113"/>
        <v>420.6</v>
      </c>
      <c r="Q1828" s="13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2.75" x14ac:dyDescent="0.45">
      <c r="A1829" s="10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11">
        <f t="shared" si="113"/>
        <v>28.41</v>
      </c>
      <c r="Q1829" s="13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2.75" x14ac:dyDescent="0.45">
      <c r="A1830" s="1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11">
        <f t="shared" si="113"/>
        <v>61.82</v>
      </c>
      <c r="Q1830" s="13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2.75" hidden="1" x14ac:dyDescent="0.45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2.75" hidden="1" x14ac:dyDescent="0.45">
      <c r="A1832" s="10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 s="11">
        <f t="shared" si="113"/>
        <v>91.3</v>
      </c>
      <c r="Q1832" s="13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57" hidden="1" x14ac:dyDescent="0.45">
      <c r="A1833" s="10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11">
        <f t="shared" si="113"/>
        <v>150</v>
      </c>
      <c r="Q1833" s="13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42.75" x14ac:dyDescent="0.45">
      <c r="A1834" s="10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2.75" x14ac:dyDescent="0.45">
      <c r="A1835" s="10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11">
        <f t="shared" si="113"/>
        <v>53.85</v>
      </c>
      <c r="Q1835" s="13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2.75" hidden="1" x14ac:dyDescent="0.45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2.75" x14ac:dyDescent="0.45">
      <c r="A1837" s="10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2.75" x14ac:dyDescent="0.45">
      <c r="A1838" s="10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2.75" x14ac:dyDescent="0.45">
      <c r="A1839" s="10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2.75" x14ac:dyDescent="0.45">
      <c r="A1840" s="1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2.75" hidden="1" x14ac:dyDescent="0.45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2.75" hidden="1" x14ac:dyDescent="0.45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2.75" hidden="1" x14ac:dyDescent="0.45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11">
        <f t="shared" si="113"/>
        <v>46.13</v>
      </c>
      <c r="Q1843" s="1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2.75" x14ac:dyDescent="0.45">
      <c r="A1844" s="10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11">
        <f t="shared" si="113"/>
        <v>53.23</v>
      </c>
      <c r="Q1844" s="13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2.75" hidden="1" x14ac:dyDescent="0.45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2.75" x14ac:dyDescent="0.45">
      <c r="A1846" s="10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2.75" hidden="1" x14ac:dyDescent="0.45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2.75" hidden="1" x14ac:dyDescent="0.45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11">
        <f t="shared" si="113"/>
        <v>55.95</v>
      </c>
      <c r="Q1848" s="13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2.75" hidden="1" x14ac:dyDescent="0.45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11">
        <f t="shared" si="113"/>
        <v>53.08</v>
      </c>
      <c r="Q1849" s="13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2.75" hidden="1" x14ac:dyDescent="0.45">
      <c r="A1850" s="1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 s="11">
        <f t="shared" si="113"/>
        <v>50.37</v>
      </c>
      <c r="Q1850" s="13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42.75" hidden="1" x14ac:dyDescent="0.45">
      <c r="A1851" s="10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 s="11">
        <f t="shared" si="113"/>
        <v>43.02</v>
      </c>
      <c r="Q1851" s="13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2.75" x14ac:dyDescent="0.45">
      <c r="A1852" s="10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2.75" x14ac:dyDescent="0.45">
      <c r="A1853" s="10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2.75" x14ac:dyDescent="0.45">
      <c r="A1854" s="10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2.75" hidden="1" x14ac:dyDescent="0.45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2.75" hidden="1" x14ac:dyDescent="0.45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2.75" x14ac:dyDescent="0.45">
      <c r="A1857" s="10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2.75" x14ac:dyDescent="0.45">
      <c r="A1858" s="10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11">
        <f t="shared" si="113"/>
        <v>40.29</v>
      </c>
      <c r="Q1858" s="13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2.75" hidden="1" x14ac:dyDescent="0.45">
      <c r="A1859" s="10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IF(ROUND(E1859/D1859*100,0)=0,"N/A",ROUND(E1859/D1859*100,0))</f>
        <v>2</v>
      </c>
      <c r="P1859" s="11">
        <f t="shared" ref="P1859:P1922" si="117">IFERROR(ROUND(E1859/L1859,2),0)</f>
        <v>39.479999999999997</v>
      </c>
      <c r="Q1859" s="13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2.75" hidden="1" x14ac:dyDescent="0.45">
      <c r="A1860" s="1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11">
        <f t="shared" si="117"/>
        <v>45.62</v>
      </c>
      <c r="Q1860" s="13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28.5" hidden="1" x14ac:dyDescent="0.45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28.5" x14ac:dyDescent="0.45">
      <c r="A1862" s="10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2.75" x14ac:dyDescent="0.45">
      <c r="A1863" s="10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2.75" x14ac:dyDescent="0.45">
      <c r="A1864" s="10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28.5" x14ac:dyDescent="0.45">
      <c r="A1865" s="10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2.75" x14ac:dyDescent="0.45">
      <c r="A1866" s="10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8.5" x14ac:dyDescent="0.45">
      <c r="A1867" s="10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2.75" x14ac:dyDescent="0.45">
      <c r="A1868" s="10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2.75" hidden="1" x14ac:dyDescent="0.45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8.5" hidden="1" x14ac:dyDescent="0.45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2.75" hidden="1" x14ac:dyDescent="0.45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2.75" x14ac:dyDescent="0.45">
      <c r="A1872" s="10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2.75" hidden="1" x14ac:dyDescent="0.45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2.75" x14ac:dyDescent="0.45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11">
        <f t="shared" si="117"/>
        <v>78.08</v>
      </c>
      <c r="Q1874" s="13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2.75" x14ac:dyDescent="0.45">
      <c r="A1875" s="10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11">
        <f t="shared" si="117"/>
        <v>106.84</v>
      </c>
      <c r="Q1875" s="13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2.75" hidden="1" x14ac:dyDescent="0.45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2.75" hidden="1" x14ac:dyDescent="0.45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2.75" x14ac:dyDescent="0.45">
      <c r="A1878" s="10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28.5" hidden="1" x14ac:dyDescent="0.45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2.75" hidden="1" x14ac:dyDescent="0.45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2.75" x14ac:dyDescent="0.45">
      <c r="A1881" s="10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2.75" x14ac:dyDescent="0.45">
      <c r="A1882" s="10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2.75" hidden="1" x14ac:dyDescent="0.45">
      <c r="A1883" s="10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 s="11">
        <f t="shared" si="117"/>
        <v>673.33</v>
      </c>
      <c r="Q1883" s="13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2.75" x14ac:dyDescent="0.45">
      <c r="A1884" s="10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11">
        <f t="shared" si="117"/>
        <v>65.16</v>
      </c>
      <c r="Q1884" s="13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28.5" hidden="1" x14ac:dyDescent="0.45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11">
        <f t="shared" si="117"/>
        <v>53.16</v>
      </c>
      <c r="Q1885" s="13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2.75" x14ac:dyDescent="0.45">
      <c r="A1886" s="10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11">
        <f t="shared" si="117"/>
        <v>96.19</v>
      </c>
      <c r="Q1886" s="13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2.75" x14ac:dyDescent="0.45">
      <c r="A1887" s="10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11">
        <f t="shared" si="117"/>
        <v>51.79</v>
      </c>
      <c r="Q1887" s="13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2.75" x14ac:dyDescent="0.45">
      <c r="A1888" s="10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11">
        <f t="shared" si="117"/>
        <v>36.07</v>
      </c>
      <c r="Q1888" s="13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2.75" hidden="1" x14ac:dyDescent="0.45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11">
        <f t="shared" si="117"/>
        <v>100.75</v>
      </c>
      <c r="Q1889" s="13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2.75" hidden="1" x14ac:dyDescent="0.45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11">
        <f t="shared" si="117"/>
        <v>91.59</v>
      </c>
      <c r="Q1890" s="13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28.5" x14ac:dyDescent="0.45">
      <c r="A1891" s="10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11">
        <f t="shared" si="117"/>
        <v>95.95</v>
      </c>
      <c r="Q1891" s="13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2.75" x14ac:dyDescent="0.45">
      <c r="A1892" s="10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11">
        <f t="shared" si="117"/>
        <v>61.06</v>
      </c>
      <c r="Q1892" s="13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42.75" x14ac:dyDescent="0.45">
      <c r="A1893" s="10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11">
        <f t="shared" si="117"/>
        <v>55.97</v>
      </c>
      <c r="Q1893" s="13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28.5" hidden="1" x14ac:dyDescent="0.45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28.5" hidden="1" x14ac:dyDescent="0.45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2.75" x14ac:dyDescent="0.45">
      <c r="A1896" s="10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8.5" hidden="1" x14ac:dyDescent="0.45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2.75" hidden="1" x14ac:dyDescent="0.45">
      <c r="A1898" s="10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 s="11">
        <f t="shared" si="117"/>
        <v>501.25</v>
      </c>
      <c r="Q1898" s="13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2.75" hidden="1" x14ac:dyDescent="0.45">
      <c r="A1899" s="10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 s="11">
        <f t="shared" si="117"/>
        <v>45.57</v>
      </c>
      <c r="Q1899" s="13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2.75" x14ac:dyDescent="0.45">
      <c r="A1900" s="1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11">
        <f t="shared" si="117"/>
        <v>66.83</v>
      </c>
      <c r="Q1900" s="13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2.75" hidden="1" x14ac:dyDescent="0.45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11">
        <f t="shared" si="117"/>
        <v>143.21</v>
      </c>
      <c r="Q1901" s="13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2.75" hidden="1" x14ac:dyDescent="0.45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2.75" x14ac:dyDescent="0.45">
      <c r="A1903" s="10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28.5" x14ac:dyDescent="0.45">
      <c r="A1904" s="10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2.75" hidden="1" x14ac:dyDescent="0.45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11">
        <f t="shared" si="117"/>
        <v>83.38</v>
      </c>
      <c r="Q1905" s="13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2.75" x14ac:dyDescent="0.45">
      <c r="A1906" s="10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11">
        <f t="shared" si="117"/>
        <v>57.17</v>
      </c>
      <c r="Q1906" s="13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8.5" hidden="1" x14ac:dyDescent="0.45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2.75" hidden="1" x14ac:dyDescent="0.45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11">
        <f t="shared" si="117"/>
        <v>105.26</v>
      </c>
      <c r="Q1908" s="13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2.75" hidden="1" x14ac:dyDescent="0.45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11">
        <f t="shared" si="117"/>
        <v>133.33000000000001</v>
      </c>
      <c r="Q1909" s="13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2.75" hidden="1" x14ac:dyDescent="0.45">
      <c r="A1910" s="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 s="11">
        <f t="shared" si="117"/>
        <v>285.70999999999998</v>
      </c>
      <c r="Q1910" s="13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2.75" hidden="1" x14ac:dyDescent="0.45">
      <c r="A1911" s="10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 s="11">
        <f t="shared" si="117"/>
        <v>42.55</v>
      </c>
      <c r="Q1911" s="13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42.75" hidden="1" x14ac:dyDescent="0.45">
      <c r="A1912" s="10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 s="11">
        <f t="shared" si="117"/>
        <v>250</v>
      </c>
      <c r="Q1912" s="13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42.75" x14ac:dyDescent="0.45">
      <c r="A1913" s="10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11">
        <f t="shared" si="117"/>
        <v>133.33000000000001</v>
      </c>
      <c r="Q1913" s="13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2.75" x14ac:dyDescent="0.45">
      <c r="A1914" s="10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11">
        <f t="shared" si="117"/>
        <v>117.65</v>
      </c>
      <c r="Q1914" s="13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2.75" x14ac:dyDescent="0.45">
      <c r="A1915" s="10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11">
        <f t="shared" si="117"/>
        <v>95.24</v>
      </c>
      <c r="Q1915" s="13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2.75" x14ac:dyDescent="0.45">
      <c r="A1916" s="10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11">
        <f t="shared" si="117"/>
        <v>64.52</v>
      </c>
      <c r="Q1916" s="13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42.75" x14ac:dyDescent="0.45">
      <c r="A1917" s="10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11">
        <f t="shared" si="117"/>
        <v>68.97</v>
      </c>
      <c r="Q1917" s="13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42.75" hidden="1" x14ac:dyDescent="0.45">
      <c r="A1918" s="10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 s="11">
        <f t="shared" si="117"/>
        <v>100</v>
      </c>
      <c r="Q1918" s="13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42.75" hidden="1" x14ac:dyDescent="0.45">
      <c r="A1919" s="10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 s="11">
        <f t="shared" si="117"/>
        <v>86.96</v>
      </c>
      <c r="Q1919" s="13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28.5" hidden="1" x14ac:dyDescent="0.45">
      <c r="A1920" s="1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 s="11">
        <f t="shared" si="117"/>
        <v>36.36</v>
      </c>
      <c r="Q1920" s="13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2.75" hidden="1" x14ac:dyDescent="0.45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2.75" hidden="1" x14ac:dyDescent="0.45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11">
        <f t="shared" si="117"/>
        <v>60.24</v>
      </c>
      <c r="Q1922" s="13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2.75" hidden="1" x14ac:dyDescent="0.45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IF(ROUND(E1923/D1923*100,0)=0,"N/A",ROUND(E1923/D1923*100,0))</f>
        <v>7</v>
      </c>
      <c r="P1923" s="11">
        <f t="shared" ref="P1923:P1986" si="121">IFERROR(ROUND(E1923/L1923,2),0)</f>
        <v>82.58</v>
      </c>
      <c r="Q1923" s="1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2.75" hidden="1" x14ac:dyDescent="0.45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2.75" hidden="1" x14ac:dyDescent="0.45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2.75" x14ac:dyDescent="0.45">
      <c r="A1926" s="10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x14ac:dyDescent="0.45">
      <c r="A1927" s="10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2.75" hidden="1" x14ac:dyDescent="0.45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2.75" hidden="1" x14ac:dyDescent="0.45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2.75" hidden="1" x14ac:dyDescent="0.45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28.5" hidden="1" x14ac:dyDescent="0.45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11">
        <f t="shared" si="121"/>
        <v>39.18</v>
      </c>
      <c r="Q1931" s="13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2.75" hidden="1" x14ac:dyDescent="0.45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11">
        <f t="shared" si="121"/>
        <v>51.89</v>
      </c>
      <c r="Q1932" s="13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2.75" x14ac:dyDescent="0.45">
      <c r="A1933" s="10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2.75" hidden="1" x14ac:dyDescent="0.45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7" hidden="1" x14ac:dyDescent="0.45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2.75" x14ac:dyDescent="0.45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2.75" hidden="1" x14ac:dyDescent="0.45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2.75" hidden="1" x14ac:dyDescent="0.45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2.75" hidden="1" x14ac:dyDescent="0.45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2.75" hidden="1" x14ac:dyDescent="0.45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2.75" hidden="1" x14ac:dyDescent="0.45">
      <c r="A1941" s="10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 s="11">
        <f t="shared" si="121"/>
        <v>98.79</v>
      </c>
      <c r="Q1941" s="13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42.75" hidden="1" x14ac:dyDescent="0.45">
      <c r="A1942" s="10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 s="11">
        <f t="shared" si="121"/>
        <v>23.17</v>
      </c>
      <c r="Q1942" s="13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2.75" hidden="1" x14ac:dyDescent="0.45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11">
        <f t="shared" si="121"/>
        <v>170.55</v>
      </c>
      <c r="Q1943" s="1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2.75" x14ac:dyDescent="0.45">
      <c r="A1944" s="10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11">
        <f t="shared" si="121"/>
        <v>36.08</v>
      </c>
      <c r="Q1944" s="13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2.75" hidden="1" x14ac:dyDescent="0.45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2.75" x14ac:dyDescent="0.45">
      <c r="A1946" s="10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7" x14ac:dyDescent="0.45">
      <c r="A1947" s="10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8.5" hidden="1" x14ac:dyDescent="0.45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11">
        <f t="shared" si="121"/>
        <v>311.17</v>
      </c>
      <c r="Q1948" s="13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2.75" hidden="1" x14ac:dyDescent="0.45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11">
        <f t="shared" si="121"/>
        <v>45.54</v>
      </c>
      <c r="Q1949" s="13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2.75" hidden="1" x14ac:dyDescent="0.45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2.75" x14ac:dyDescent="0.45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2.75" hidden="1" x14ac:dyDescent="0.45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11">
        <f t="shared" si="121"/>
        <v>132.86000000000001</v>
      </c>
      <c r="Q1952" s="13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2.75" x14ac:dyDescent="0.45">
      <c r="A1953" s="10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11">
        <f t="shared" si="121"/>
        <v>80.87</v>
      </c>
      <c r="Q1953" s="1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2.75" x14ac:dyDescent="0.45">
      <c r="A1954" s="10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2.75" hidden="1" x14ac:dyDescent="0.45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2.75" hidden="1" x14ac:dyDescent="0.45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8.5" x14ac:dyDescent="0.45">
      <c r="A1957" s="10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2.75" x14ac:dyDescent="0.45">
      <c r="A1958" s="10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2.75" hidden="1" x14ac:dyDescent="0.45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11">
        <f t="shared" si="121"/>
        <v>87.14</v>
      </c>
      <c r="Q1959" s="13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2.75" x14ac:dyDescent="0.45">
      <c r="A1960" s="1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11">
        <f t="shared" si="121"/>
        <v>61</v>
      </c>
      <c r="Q1960" s="13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2.75" hidden="1" x14ac:dyDescent="0.45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2.75" x14ac:dyDescent="0.45">
      <c r="A1962" s="10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8.5" hidden="1" x14ac:dyDescent="0.45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2.75" hidden="1" x14ac:dyDescent="0.45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2.75" x14ac:dyDescent="0.45">
      <c r="A1965" s="10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45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2.75" x14ac:dyDescent="0.45">
      <c r="A1967" s="10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8.5" hidden="1" x14ac:dyDescent="0.45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2.75" hidden="1" x14ac:dyDescent="0.45">
      <c r="A1969" s="10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t="str">
        <f t="shared" si="120"/>
        <v>N/A</v>
      </c>
      <c r="P1969" s="11">
        <f t="shared" si="121"/>
        <v>300</v>
      </c>
      <c r="Q1969" s="13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2.75" hidden="1" x14ac:dyDescent="0.45">
      <c r="A1970" s="1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11">
        <f t="shared" si="121"/>
        <v>94.74</v>
      </c>
      <c r="Q1970" s="13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2.75" x14ac:dyDescent="0.45">
      <c r="A1971" s="10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11">
        <f t="shared" si="121"/>
        <v>58.06</v>
      </c>
      <c r="Q1971" s="13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7" x14ac:dyDescent="0.45">
      <c r="A1972" s="10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8.5" x14ac:dyDescent="0.45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2.75" hidden="1" x14ac:dyDescent="0.45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11">
        <f t="shared" si="121"/>
        <v>119</v>
      </c>
      <c r="Q1974" s="13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8.5" hidden="1" x14ac:dyDescent="0.45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11">
        <f t="shared" si="121"/>
        <v>43.54</v>
      </c>
      <c r="Q1975" s="13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2.75" x14ac:dyDescent="0.45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2.75" hidden="1" x14ac:dyDescent="0.45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11">
        <f t="shared" si="121"/>
        <v>59.2</v>
      </c>
      <c r="Q1977" s="13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28.5" hidden="1" x14ac:dyDescent="0.45">
      <c r="A1978" s="10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11">
        <f t="shared" si="121"/>
        <v>35.520000000000003</v>
      </c>
      <c r="Q1978" s="13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2.75" hidden="1" x14ac:dyDescent="0.45">
      <c r="A1979" s="10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 s="11">
        <f t="shared" si="121"/>
        <v>36.24</v>
      </c>
      <c r="Q1979" s="13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2.75" hidden="1" x14ac:dyDescent="0.45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2.75" hidden="1" x14ac:dyDescent="0.45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7" hidden="1" x14ac:dyDescent="0.45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2.75" hidden="1" x14ac:dyDescent="0.45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8.5" x14ac:dyDescent="0.45">
      <c r="A1984" s="10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2.75" hidden="1" x14ac:dyDescent="0.45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2.75" hidden="1" x14ac:dyDescent="0.45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11">
        <f t="shared" si="121"/>
        <v>65.11</v>
      </c>
      <c r="Q1986" s="13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2.75" hidden="1" x14ac:dyDescent="0.45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IF(ROUND(E1987/D1987*100,0)=0,"N/A",ROUND(E1987/D1987*100,0))</f>
        <v>293</v>
      </c>
      <c r="P1987" s="11">
        <f t="shared" ref="P1987:P2050" si="125">IFERROR(ROUND(E1987/L1987,2),0)</f>
        <v>73.13</v>
      </c>
      <c r="Q1987" s="13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2.75" hidden="1" x14ac:dyDescent="0.45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2.75" hidden="1" x14ac:dyDescent="0.45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2.75" hidden="1" x14ac:dyDescent="0.45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2.75" x14ac:dyDescent="0.45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5" hidden="1" x14ac:dyDescent="0.45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2.75" hidden="1" x14ac:dyDescent="0.45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2.75" hidden="1" x14ac:dyDescent="0.45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2.75" hidden="1" x14ac:dyDescent="0.45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2.75" x14ac:dyDescent="0.45">
      <c r="A1996" s="10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2.75" hidden="1" x14ac:dyDescent="0.45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11">
        <f t="shared" si="125"/>
        <v>213.38</v>
      </c>
      <c r="Q1997" s="13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8.5" hidden="1" x14ac:dyDescent="0.45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11">
        <f t="shared" si="125"/>
        <v>60.96</v>
      </c>
      <c r="Q1998" s="13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2.75" hidden="1" x14ac:dyDescent="0.45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2.75" x14ac:dyDescent="0.45">
      <c r="A2000" s="1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2.75" hidden="1" x14ac:dyDescent="0.45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2.75" hidden="1" x14ac:dyDescent="0.45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2.75" x14ac:dyDescent="0.45">
      <c r="A2003" s="10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11">
        <f t="shared" si="125"/>
        <v>188.56</v>
      </c>
      <c r="Q2003" s="13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28.5" hidden="1" x14ac:dyDescent="0.45">
      <c r="A2004" s="10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 s="11">
        <f t="shared" si="125"/>
        <v>94.28</v>
      </c>
      <c r="Q2004" s="13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2.75" hidden="1" x14ac:dyDescent="0.45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2.75" x14ac:dyDescent="0.45">
      <c r="A2006" s="10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2.75" x14ac:dyDescent="0.45">
      <c r="A2007" s="10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11">
        <f t="shared" si="125"/>
        <v>34.409999999999997</v>
      </c>
      <c r="Q2007" s="13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2.75" hidden="1" x14ac:dyDescent="0.45">
      <c r="A2008" s="10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11">
        <f t="shared" si="125"/>
        <v>35.130000000000003</v>
      </c>
      <c r="Q2008" s="13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2.75" x14ac:dyDescent="0.45">
      <c r="A2009" s="10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11">
        <f t="shared" si="125"/>
        <v>29.07</v>
      </c>
      <c r="Q2009" s="13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idden="1" x14ac:dyDescent="0.45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2.75" hidden="1" x14ac:dyDescent="0.45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2.75" x14ac:dyDescent="0.45">
      <c r="A2012" s="10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7" x14ac:dyDescent="0.45">
      <c r="A2013" s="10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2.75" hidden="1" x14ac:dyDescent="0.45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2.75" hidden="1" x14ac:dyDescent="0.45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2.75" x14ac:dyDescent="0.45">
      <c r="A2016" s="10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2.75" x14ac:dyDescent="0.45">
      <c r="A2017" s="10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11">
        <f t="shared" si="125"/>
        <v>55.33</v>
      </c>
      <c r="Q2017" s="13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42.75" hidden="1" x14ac:dyDescent="0.45">
      <c r="A2018" s="10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 s="11">
        <f t="shared" si="125"/>
        <v>92.22</v>
      </c>
      <c r="Q2018" s="13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42.75" hidden="1" x14ac:dyDescent="0.45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57" hidden="1" x14ac:dyDescent="0.45">
      <c r="A2020" s="1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 s="11">
        <f t="shared" si="125"/>
        <v>45.97</v>
      </c>
      <c r="Q2020" s="13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28.5" hidden="1" x14ac:dyDescent="0.45">
      <c r="A2021" s="10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 s="11">
        <f t="shared" si="125"/>
        <v>31.83</v>
      </c>
      <c r="Q2021" s="13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2.75" hidden="1" x14ac:dyDescent="0.45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2.75" x14ac:dyDescent="0.45">
      <c r="A2023" s="10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2.75" x14ac:dyDescent="0.45">
      <c r="A2024" s="10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2.75" x14ac:dyDescent="0.45">
      <c r="A2025" s="10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2.75" hidden="1" x14ac:dyDescent="0.45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2.75" x14ac:dyDescent="0.45">
      <c r="A2027" s="10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2.75" hidden="1" x14ac:dyDescent="0.45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2.75" x14ac:dyDescent="0.45">
      <c r="A2029" s="10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11">
        <f t="shared" si="125"/>
        <v>81.25</v>
      </c>
      <c r="Q2029" s="13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2.75" x14ac:dyDescent="0.45">
      <c r="A2030" s="1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11">
        <f t="shared" si="125"/>
        <v>95.59</v>
      </c>
      <c r="Q2030" s="13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2.75" x14ac:dyDescent="0.45">
      <c r="A2031" s="10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8.5" x14ac:dyDescent="0.45">
      <c r="A2032" s="10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2.75" x14ac:dyDescent="0.45">
      <c r="A2033" s="10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2.75" hidden="1" x14ac:dyDescent="0.45">
      <c r="A2034" s="10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 s="11">
        <f t="shared" si="125"/>
        <v>43.62</v>
      </c>
      <c r="Q2034" s="13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2.75" hidden="1" x14ac:dyDescent="0.45">
      <c r="A2035" s="10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 s="11">
        <f t="shared" si="125"/>
        <v>76.86</v>
      </c>
      <c r="Q2035" s="13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2.75" hidden="1" x14ac:dyDescent="0.45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2.75" x14ac:dyDescent="0.45">
      <c r="A2037" s="10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2.75" hidden="1" x14ac:dyDescent="0.45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11">
        <f t="shared" si="125"/>
        <v>200.63</v>
      </c>
      <c r="Q2038" s="13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2.75" hidden="1" x14ac:dyDescent="0.45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11">
        <f t="shared" si="125"/>
        <v>80.25</v>
      </c>
      <c r="Q2039" s="13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8.5" hidden="1" x14ac:dyDescent="0.45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2.75" x14ac:dyDescent="0.45">
      <c r="A2041" s="10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8.5" hidden="1" x14ac:dyDescent="0.45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2.75" x14ac:dyDescent="0.45">
      <c r="A2043" s="10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2.75" hidden="1" x14ac:dyDescent="0.45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2.75" x14ac:dyDescent="0.45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28.5" hidden="1" x14ac:dyDescent="0.45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2.75" hidden="1" x14ac:dyDescent="0.45">
      <c r="A2047" s="10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 s="11">
        <f t="shared" si="125"/>
        <v>225</v>
      </c>
      <c r="Q2047" s="13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2.75" hidden="1" x14ac:dyDescent="0.45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11">
        <f t="shared" si="125"/>
        <v>56.25</v>
      </c>
      <c r="Q2048" s="13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2.75" hidden="1" x14ac:dyDescent="0.45">
      <c r="A2049" s="10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 s="11">
        <f t="shared" si="125"/>
        <v>58.33</v>
      </c>
      <c r="Q2049" s="13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2.75" x14ac:dyDescent="0.45">
      <c r="A2050" s="1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11">
        <f t="shared" si="125"/>
        <v>35.799999999999997</v>
      </c>
      <c r="Q2050" s="13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8.5" hidden="1" x14ac:dyDescent="0.45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IF(ROUND(E2051/D2051*100,0)=0,"N/A",ROUND(E2051/D2051*100,0))</f>
        <v>26</v>
      </c>
      <c r="P2051" s="11">
        <f t="shared" ref="P2051:P2114" si="129">IFERROR(ROUND(E2051/L2051,2),0)</f>
        <v>87.31</v>
      </c>
      <c r="Q2051" s="13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2.75" hidden="1" x14ac:dyDescent="0.45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2.75" hidden="1" x14ac:dyDescent="0.45">
      <c r="A2053" s="10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11">
        <f t="shared" si="129"/>
        <v>34.130000000000003</v>
      </c>
      <c r="Q2053" s="13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2.75" x14ac:dyDescent="0.45">
      <c r="A2054" s="10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11">
        <f t="shared" si="129"/>
        <v>54.14</v>
      </c>
      <c r="Q2054" s="13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2.75" hidden="1" x14ac:dyDescent="0.45">
      <c r="A2055" s="10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11">
        <f t="shared" si="129"/>
        <v>60.38</v>
      </c>
      <c r="Q2055" s="13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2.75" x14ac:dyDescent="0.45">
      <c r="A2056" s="10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11">
        <f t="shared" si="129"/>
        <v>55.89</v>
      </c>
      <c r="Q2056" s="13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2.75" x14ac:dyDescent="0.45">
      <c r="A2057" s="10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11">
        <f t="shared" si="129"/>
        <v>86.94</v>
      </c>
      <c r="Q2057" s="13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2.75" hidden="1" x14ac:dyDescent="0.45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2.75" hidden="1" x14ac:dyDescent="0.45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7" hidden="1" x14ac:dyDescent="0.45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2.75" x14ac:dyDescent="0.45">
      <c r="A2061" s="10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28.5" hidden="1" x14ac:dyDescent="0.45">
      <c r="A2062" s="10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 s="11">
        <f t="shared" si="129"/>
        <v>25.49</v>
      </c>
      <c r="Q2062" s="13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28.5" hidden="1" x14ac:dyDescent="0.45">
      <c r="A2063" s="10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 s="11">
        <f t="shared" si="129"/>
        <v>77.75</v>
      </c>
      <c r="Q2063" s="13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42.75" hidden="1" x14ac:dyDescent="0.45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28.5" hidden="1" x14ac:dyDescent="0.45">
      <c r="A2065" s="10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t="str">
        <f t="shared" si="128"/>
        <v>N/A</v>
      </c>
      <c r="P2065" s="11">
        <f t="shared" si="129"/>
        <v>775</v>
      </c>
      <c r="Q2065" s="13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42.75" hidden="1" x14ac:dyDescent="0.45">
      <c r="A2066" s="10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 s="11">
        <f t="shared" si="129"/>
        <v>67.39</v>
      </c>
      <c r="Q2066" s="13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2.75" hidden="1" x14ac:dyDescent="0.45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2.75" hidden="1" x14ac:dyDescent="0.45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2.75" hidden="1" x14ac:dyDescent="0.45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2.75" hidden="1" x14ac:dyDescent="0.45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2.75" x14ac:dyDescent="0.45">
      <c r="A2071" s="10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28.5" hidden="1" x14ac:dyDescent="0.45">
      <c r="A2072" s="10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 s="11">
        <f t="shared" si="129"/>
        <v>59.04</v>
      </c>
      <c r="Q2072" s="13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42.75" hidden="1" x14ac:dyDescent="0.45">
      <c r="A2073" s="10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 s="11">
        <f t="shared" si="129"/>
        <v>69.77</v>
      </c>
      <c r="Q2073" s="13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2.75" x14ac:dyDescent="0.45">
      <c r="A2074" s="10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2.75" hidden="1" x14ac:dyDescent="0.45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2.75" x14ac:dyDescent="0.45">
      <c r="A2076" s="10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2.75" hidden="1" x14ac:dyDescent="0.45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2.75" x14ac:dyDescent="0.45">
      <c r="A2078" s="10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2.75" hidden="1" x14ac:dyDescent="0.45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2.75" x14ac:dyDescent="0.45">
      <c r="A2080" s="1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2.75" hidden="1" x14ac:dyDescent="0.45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2.75" x14ac:dyDescent="0.45">
      <c r="A2082" s="10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2.75" hidden="1" x14ac:dyDescent="0.45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2.75" x14ac:dyDescent="0.45">
      <c r="A2084" s="10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2.75" hidden="1" x14ac:dyDescent="0.45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2.75" hidden="1" x14ac:dyDescent="0.45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2.75" hidden="1" x14ac:dyDescent="0.45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11">
        <f t="shared" si="129"/>
        <v>41.94</v>
      </c>
      <c r="Q2087" s="13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2.75" x14ac:dyDescent="0.45">
      <c r="A2088" s="10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11">
        <f t="shared" si="129"/>
        <v>35.950000000000003</v>
      </c>
      <c r="Q2088" s="13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28.5" x14ac:dyDescent="0.45">
      <c r="A2089" s="10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11">
        <f t="shared" si="129"/>
        <v>75.5</v>
      </c>
      <c r="Q2089" s="13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2.75" hidden="1" x14ac:dyDescent="0.45">
      <c r="A2090" s="1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 s="11">
        <f t="shared" si="129"/>
        <v>48.71</v>
      </c>
      <c r="Q2090" s="13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28.5" hidden="1" x14ac:dyDescent="0.45">
      <c r="A2091" s="10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 s="11">
        <f t="shared" si="129"/>
        <v>30.12</v>
      </c>
      <c r="Q2091" s="13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2.75" hidden="1" x14ac:dyDescent="0.45">
      <c r="A2092" s="10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 s="11">
        <f t="shared" si="129"/>
        <v>71.709999999999994</v>
      </c>
      <c r="Q2092" s="13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2.75" x14ac:dyDescent="0.45">
      <c r="A2093" s="10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2.75" hidden="1" x14ac:dyDescent="0.45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2.75" hidden="1" x14ac:dyDescent="0.45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2.75" hidden="1" x14ac:dyDescent="0.45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2.75" hidden="1" x14ac:dyDescent="0.45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2.75" x14ac:dyDescent="0.45">
      <c r="A2098" s="10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2.75" hidden="1" x14ac:dyDescent="0.45">
      <c r="A2099" s="10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 s="11">
        <f t="shared" si="129"/>
        <v>150</v>
      </c>
      <c r="Q2099" s="13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1.25" hidden="1" x14ac:dyDescent="0.45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11">
        <f t="shared" si="129"/>
        <v>51.72</v>
      </c>
      <c r="Q2100" s="13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2.75" x14ac:dyDescent="0.45">
      <c r="A2101" s="10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11">
        <f t="shared" si="129"/>
        <v>51.72</v>
      </c>
      <c r="Q2101" s="13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2.75" x14ac:dyDescent="0.45">
      <c r="A2102" s="10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2.75" x14ac:dyDescent="0.45">
      <c r="A2103" s="10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11">
        <f t="shared" si="129"/>
        <v>33.33</v>
      </c>
      <c r="Q2103" s="13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2.75" hidden="1" x14ac:dyDescent="0.45">
      <c r="A2104" s="10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11">
        <f t="shared" si="129"/>
        <v>55.56</v>
      </c>
      <c r="Q2104" s="13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28.5" hidden="1" x14ac:dyDescent="0.45">
      <c r="A2105" s="10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 s="11">
        <f t="shared" si="129"/>
        <v>31.91</v>
      </c>
      <c r="Q2105" s="13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2.75" x14ac:dyDescent="0.45">
      <c r="A2106" s="10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11">
        <f t="shared" si="129"/>
        <v>50</v>
      </c>
      <c r="Q2106" s="13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2.75" hidden="1" x14ac:dyDescent="0.45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2.75" hidden="1" x14ac:dyDescent="0.45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2.75" hidden="1" x14ac:dyDescent="0.45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7" hidden="1" x14ac:dyDescent="0.45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2.75" hidden="1" x14ac:dyDescent="0.45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2.75" hidden="1" x14ac:dyDescent="0.45">
      <c r="A2112" s="10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 s="11">
        <f t="shared" si="129"/>
        <v>61.04</v>
      </c>
      <c r="Q2112" s="13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2.75" hidden="1" x14ac:dyDescent="0.45">
      <c r="A2113" s="10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11">
        <f t="shared" si="129"/>
        <v>77.11</v>
      </c>
      <c r="Q2113" s="13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2.75" x14ac:dyDescent="0.45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11">
        <f t="shared" si="129"/>
        <v>47.26</v>
      </c>
      <c r="Q2114" s="13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2.75" hidden="1" x14ac:dyDescent="0.45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IF(ROUND(E2115/D2115*100,0)=0,"N/A",ROUND(E2115/D2115*100,0))</f>
        <v>1</v>
      </c>
      <c r="P2115" s="11">
        <f t="shared" ref="P2115:P2178" si="133">IFERROR(ROUND(E2115/L2115,2),0)</f>
        <v>292.2</v>
      </c>
      <c r="Q2115" s="13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5" hidden="1" x14ac:dyDescent="0.45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2.75" hidden="1" x14ac:dyDescent="0.45">
      <c r="A2117" s="10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11">
        <f t="shared" si="133"/>
        <v>90.94</v>
      </c>
      <c r="Q2117" s="13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57" hidden="1" x14ac:dyDescent="0.45">
      <c r="A2118" s="10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11">
        <f t="shared" si="133"/>
        <v>40.42</v>
      </c>
      <c r="Q2118" s="13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2.75" hidden="1" x14ac:dyDescent="0.45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2.75" hidden="1" x14ac:dyDescent="0.45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2.75" x14ac:dyDescent="0.45">
      <c r="A2121" s="10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2.75" hidden="1" x14ac:dyDescent="0.45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2.75" hidden="1" x14ac:dyDescent="0.45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2.75" hidden="1" x14ac:dyDescent="0.45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t="str">
        <f t="shared" si="132"/>
        <v>N/A</v>
      </c>
      <c r="P2124" s="11">
        <f t="shared" si="133"/>
        <v>71.55</v>
      </c>
      <c r="Q2124" s="13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7" hidden="1" x14ac:dyDescent="0.45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2.75" hidden="1" x14ac:dyDescent="0.45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2.75" hidden="1" x14ac:dyDescent="0.45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2.75" hidden="1" x14ac:dyDescent="0.45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2.75" hidden="1" x14ac:dyDescent="0.45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7" hidden="1" x14ac:dyDescent="0.45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11">
        <f t="shared" si="133"/>
        <v>61.09</v>
      </c>
      <c r="Q2130" s="13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7" hidden="1" x14ac:dyDescent="0.45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11">
        <f t="shared" si="133"/>
        <v>93.67</v>
      </c>
      <c r="Q2131" s="13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2.75" hidden="1" x14ac:dyDescent="0.45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2.75" x14ac:dyDescent="0.45">
      <c r="A2133" s="10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2.75" hidden="1" x14ac:dyDescent="0.45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2.75" hidden="1" x14ac:dyDescent="0.45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11">
        <f t="shared" si="133"/>
        <v>34.020000000000003</v>
      </c>
      <c r="Q2135" s="13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2.75" x14ac:dyDescent="0.45">
      <c r="A2136" s="10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11">
        <f t="shared" si="133"/>
        <v>41.03</v>
      </c>
      <c r="Q2136" s="13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2.75" hidden="1" x14ac:dyDescent="0.45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8.5" hidden="1" x14ac:dyDescent="0.45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2.75" hidden="1" x14ac:dyDescent="0.45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2.75" hidden="1" x14ac:dyDescent="0.45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2.75" x14ac:dyDescent="0.45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2.75" x14ac:dyDescent="0.45">
      <c r="A2142" s="10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8.5" hidden="1" x14ac:dyDescent="0.45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8.5" hidden="1" x14ac:dyDescent="0.45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2.75" hidden="1" x14ac:dyDescent="0.45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2.75" hidden="1" x14ac:dyDescent="0.45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2.75" hidden="1" x14ac:dyDescent="0.45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2.75" hidden="1" x14ac:dyDescent="0.45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11">
        <f t="shared" si="133"/>
        <v>68.3</v>
      </c>
      <c r="Q2148" s="13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2.75" hidden="1" x14ac:dyDescent="0.45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11">
        <f t="shared" si="133"/>
        <v>50.59</v>
      </c>
      <c r="Q2149" s="13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2.75" x14ac:dyDescent="0.45">
      <c r="A2150" s="1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2.75" hidden="1" x14ac:dyDescent="0.45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2.75" x14ac:dyDescent="0.45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28.5" hidden="1" x14ac:dyDescent="0.45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2.75" hidden="1" x14ac:dyDescent="0.45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11">
        <f t="shared" si="133"/>
        <v>35.79</v>
      </c>
      <c r="Q2154" s="13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2.75" x14ac:dyDescent="0.45">
      <c r="A2155" s="10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11">
        <f t="shared" si="133"/>
        <v>64.760000000000005</v>
      </c>
      <c r="Q2155" s="13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42.75" hidden="1" x14ac:dyDescent="0.45">
      <c r="A2156" s="10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 s="11">
        <f t="shared" si="133"/>
        <v>46.59</v>
      </c>
      <c r="Q2156" s="13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2.75" hidden="1" x14ac:dyDescent="0.45">
      <c r="A2157" s="10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11">
        <f t="shared" si="133"/>
        <v>51.96</v>
      </c>
      <c r="Q2157" s="13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85.5" hidden="1" x14ac:dyDescent="0.45">
      <c r="A2158" s="10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 s="11">
        <f t="shared" si="133"/>
        <v>38.6</v>
      </c>
      <c r="Q2158" s="13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28.5" hidden="1" x14ac:dyDescent="0.45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2.75" hidden="1" x14ac:dyDescent="0.45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2.75" hidden="1" x14ac:dyDescent="0.45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28.5" hidden="1" x14ac:dyDescent="0.45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2.75" x14ac:dyDescent="0.45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45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2.75" hidden="1" x14ac:dyDescent="0.45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8.5" hidden="1" x14ac:dyDescent="0.45">
      <c r="A2166" s="10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 s="11">
        <f t="shared" si="133"/>
        <v>25.58</v>
      </c>
      <c r="Q2166" s="13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28.5" x14ac:dyDescent="0.45">
      <c r="A2167" s="10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11">
        <f t="shared" si="133"/>
        <v>44.33</v>
      </c>
      <c r="Q2167" s="13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2.75" x14ac:dyDescent="0.45">
      <c r="A2168" s="10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11">
        <f t="shared" si="133"/>
        <v>42.9</v>
      </c>
      <c r="Q2168" s="13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2.75" hidden="1" x14ac:dyDescent="0.45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2.75" hidden="1" x14ac:dyDescent="0.45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2.75" hidden="1" x14ac:dyDescent="0.45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2.75" hidden="1" x14ac:dyDescent="0.45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2.75" x14ac:dyDescent="0.45">
      <c r="A2173" s="10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7" x14ac:dyDescent="0.45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2.75" x14ac:dyDescent="0.45">
      <c r="A2175" s="10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2.75" hidden="1" x14ac:dyDescent="0.45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2.75" x14ac:dyDescent="0.45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28.5" hidden="1" x14ac:dyDescent="0.45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11">
        <f t="shared" si="133"/>
        <v>118.36</v>
      </c>
      <c r="Q2178" s="13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2.75" hidden="1" x14ac:dyDescent="0.45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IF(ROUND(E2179/D2179*100,0)=0,"N/A",ROUND(E2179/D2179*100,0))</f>
        <v>100</v>
      </c>
      <c r="P2179" s="11">
        <f t="shared" ref="P2179:P2242" si="137">IFERROR(ROUND(E2179/L2179,2),0)</f>
        <v>50.04</v>
      </c>
      <c r="Q2179" s="13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2.75" hidden="1" x14ac:dyDescent="0.45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11">
        <f t="shared" si="137"/>
        <v>76.47</v>
      </c>
      <c r="Q2180" s="13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2.75" x14ac:dyDescent="0.45">
      <c r="A2181" s="10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11">
        <f t="shared" si="137"/>
        <v>52</v>
      </c>
      <c r="Q2181" s="13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2.75" hidden="1" x14ac:dyDescent="0.45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2.75" hidden="1" x14ac:dyDescent="0.45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11">
        <f t="shared" si="137"/>
        <v>64.8</v>
      </c>
      <c r="Q2183" s="1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2.75" x14ac:dyDescent="0.45">
      <c r="A2184" s="10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11">
        <f t="shared" si="137"/>
        <v>43.2</v>
      </c>
      <c r="Q2184" s="13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2.75" hidden="1" x14ac:dyDescent="0.45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2.75" hidden="1" x14ac:dyDescent="0.45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8.5" hidden="1" x14ac:dyDescent="0.45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8.5" hidden="1" x14ac:dyDescent="0.45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2.75" hidden="1" x14ac:dyDescent="0.45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2.75" hidden="1" x14ac:dyDescent="0.45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x14ac:dyDescent="0.45">
      <c r="A2191" s="10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8.5" hidden="1" x14ac:dyDescent="0.45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2.75" x14ac:dyDescent="0.45">
      <c r="A2193" s="10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2.75" hidden="1" x14ac:dyDescent="0.45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11">
        <f t="shared" si="137"/>
        <v>45.46</v>
      </c>
      <c r="Q2194" s="13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2.75" hidden="1" x14ac:dyDescent="0.45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11">
        <f t="shared" si="137"/>
        <v>13.54</v>
      </c>
      <c r="Q2195" s="13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2.75" hidden="1" x14ac:dyDescent="0.45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8.5" hidden="1" x14ac:dyDescent="0.45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28.5" hidden="1" x14ac:dyDescent="0.45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2.75" x14ac:dyDescent="0.45">
      <c r="A2199" s="10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11">
        <f t="shared" si="137"/>
        <v>39.380000000000003</v>
      </c>
      <c r="Q2199" s="13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8.5" x14ac:dyDescent="0.45">
      <c r="A2200" s="1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11">
        <f t="shared" si="137"/>
        <v>74.12</v>
      </c>
      <c r="Q2200" s="13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2.75" x14ac:dyDescent="0.45">
      <c r="A2201" s="10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2.75" x14ac:dyDescent="0.45">
      <c r="A2202" s="10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28.5" hidden="1" x14ac:dyDescent="0.45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2.75" hidden="1" x14ac:dyDescent="0.45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11">
        <f t="shared" si="137"/>
        <v>113.64</v>
      </c>
      <c r="Q2204" s="13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28.5" x14ac:dyDescent="0.45">
      <c r="A2205" s="10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11">
        <f t="shared" si="137"/>
        <v>62.5</v>
      </c>
      <c r="Q2205" s="13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2.75" x14ac:dyDescent="0.45">
      <c r="A2206" s="10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11">
        <f t="shared" si="137"/>
        <v>59.52</v>
      </c>
      <c r="Q2206" s="13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2.75" x14ac:dyDescent="0.45">
      <c r="A2207" s="10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2.75" hidden="1" x14ac:dyDescent="0.45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11">
        <f t="shared" si="137"/>
        <v>49.8</v>
      </c>
      <c r="Q2208" s="13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2.75" x14ac:dyDescent="0.45">
      <c r="A2209" s="10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11">
        <f t="shared" si="137"/>
        <v>27.07</v>
      </c>
      <c r="Q2209" s="13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2.75" hidden="1" x14ac:dyDescent="0.45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2.75" hidden="1" x14ac:dyDescent="0.45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28.5" x14ac:dyDescent="0.45">
      <c r="A2212" s="10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11">
        <f t="shared" si="137"/>
        <v>175</v>
      </c>
      <c r="Q2212" s="13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2.75" hidden="1" x14ac:dyDescent="0.45">
      <c r="A2213" s="10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11">
        <f t="shared" si="137"/>
        <v>42.24</v>
      </c>
      <c r="Q2213" s="13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2.75" x14ac:dyDescent="0.45">
      <c r="A2214" s="10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11">
        <f t="shared" si="137"/>
        <v>68.06</v>
      </c>
      <c r="Q2214" s="13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2.75" hidden="1" x14ac:dyDescent="0.45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t="str">
        <f t="shared" si="136"/>
        <v>N/A</v>
      </c>
      <c r="P2215" s="11">
        <f t="shared" si="137"/>
        <v>306</v>
      </c>
      <c r="Q2215" s="13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2.75" x14ac:dyDescent="0.45">
      <c r="A2216" s="10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2.75" x14ac:dyDescent="0.45">
      <c r="A2217" s="10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11">
        <f t="shared" si="137"/>
        <v>60.9</v>
      </c>
      <c r="Q2217" s="13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2.75" x14ac:dyDescent="0.45">
      <c r="A2218" s="10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11">
        <f t="shared" si="137"/>
        <v>43.5</v>
      </c>
      <c r="Q2218" s="13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2.75" hidden="1" x14ac:dyDescent="0.45">
      <c r="A2219" s="10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 s="11">
        <f t="shared" si="137"/>
        <v>202.83</v>
      </c>
      <c r="Q2219" s="13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2.75" hidden="1" x14ac:dyDescent="0.45">
      <c r="A2220" s="1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 s="11">
        <f t="shared" si="137"/>
        <v>71.59</v>
      </c>
      <c r="Q2220" s="13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2.75" x14ac:dyDescent="0.45">
      <c r="A2221" s="10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8.5" hidden="1" x14ac:dyDescent="0.45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2.75" hidden="1" x14ac:dyDescent="0.45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2.75" hidden="1" x14ac:dyDescent="0.45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28.5" hidden="1" x14ac:dyDescent="0.45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11">
        <f t="shared" si="137"/>
        <v>50</v>
      </c>
      <c r="Q2225" s="13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2.75" hidden="1" x14ac:dyDescent="0.45">
      <c r="A2226" s="10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 s="11">
        <f t="shared" si="137"/>
        <v>42.86</v>
      </c>
      <c r="Q2226" s="13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x14ac:dyDescent="0.45">
      <c r="A2227" s="10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11">
        <f t="shared" si="137"/>
        <v>31.58</v>
      </c>
      <c r="Q2227" s="13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28.5" x14ac:dyDescent="0.45">
      <c r="A2228" s="10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11">
        <f t="shared" si="137"/>
        <v>66.67</v>
      </c>
      <c r="Q2228" s="13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2.75" hidden="1" x14ac:dyDescent="0.45">
      <c r="A2229" s="10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 s="11">
        <f t="shared" si="137"/>
        <v>28.57</v>
      </c>
      <c r="Q2229" s="13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57" x14ac:dyDescent="0.45">
      <c r="A2230" s="1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11">
        <f t="shared" si="137"/>
        <v>52.17</v>
      </c>
      <c r="Q2230" s="13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2.75" x14ac:dyDescent="0.45">
      <c r="A2231" s="10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11">
        <f t="shared" si="137"/>
        <v>52.17</v>
      </c>
      <c r="Q2231" s="13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2.75" x14ac:dyDescent="0.45">
      <c r="A2232" s="10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11">
        <f t="shared" si="137"/>
        <v>31.5</v>
      </c>
      <c r="Q2232" s="13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2.75" x14ac:dyDescent="0.45">
      <c r="A2233" s="10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11">
        <f t="shared" si="137"/>
        <v>26.02</v>
      </c>
      <c r="Q2233" s="1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2.75" hidden="1" x14ac:dyDescent="0.45">
      <c r="A2234" s="10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 s="11">
        <f t="shared" si="137"/>
        <v>237</v>
      </c>
      <c r="Q2234" s="13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2.75" x14ac:dyDescent="0.45">
      <c r="A2235" s="10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11">
        <f t="shared" si="137"/>
        <v>79</v>
      </c>
      <c r="Q2235" s="13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2.75" hidden="1" x14ac:dyDescent="0.45">
      <c r="A2236" s="10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 s="11">
        <f t="shared" si="137"/>
        <v>27.56</v>
      </c>
      <c r="Q2236" s="13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2.75" hidden="1" x14ac:dyDescent="0.45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28.5" hidden="1" x14ac:dyDescent="0.45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8.5" hidden="1" x14ac:dyDescent="0.45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11">
        <f t="shared" si="137"/>
        <v>47</v>
      </c>
      <c r="Q2239" s="13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2.75" x14ac:dyDescent="0.45">
      <c r="A2240" s="1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11">
        <f t="shared" si="137"/>
        <v>97.92</v>
      </c>
      <c r="Q2240" s="13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8.5" hidden="1" x14ac:dyDescent="0.45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2.75" hidden="1" x14ac:dyDescent="0.45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11">
        <f t="shared" si="137"/>
        <v>83.57</v>
      </c>
      <c r="Q2242" s="13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2.75" x14ac:dyDescent="0.45">
      <c r="A2243" s="10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IF(ROUND(E2243/D2243*100,0)=0,"N/A",ROUND(E2243/D2243*100,0))</f>
        <v>117</v>
      </c>
      <c r="P2243" s="11">
        <f t="shared" ref="P2243:P2306" si="141">IFERROR(ROUND(E2243/L2243,2),0)</f>
        <v>44.92</v>
      </c>
      <c r="Q2243" s="1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2.75" hidden="1" x14ac:dyDescent="0.45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" hidden="1" x14ac:dyDescent="0.45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2.75" x14ac:dyDescent="0.45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2.75" hidden="1" x14ac:dyDescent="0.45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2.75" x14ac:dyDescent="0.45">
      <c r="A2248" s="10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2.75" hidden="1" x14ac:dyDescent="0.45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2.75" hidden="1" x14ac:dyDescent="0.45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2.75" hidden="1" x14ac:dyDescent="0.45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2.75" hidden="1" x14ac:dyDescent="0.45">
      <c r="A2252" s="10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 s="11">
        <f t="shared" si="141"/>
        <v>163.57</v>
      </c>
      <c r="Q2252" s="13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28.5" hidden="1" x14ac:dyDescent="0.45">
      <c r="A2253" s="10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 s="11">
        <f t="shared" si="141"/>
        <v>286.25</v>
      </c>
      <c r="Q2253" s="13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28.5" hidden="1" x14ac:dyDescent="0.45">
      <c r="A2254" s="10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 s="11">
        <f t="shared" si="141"/>
        <v>57.25</v>
      </c>
      <c r="Q2254" s="13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2.75" x14ac:dyDescent="0.45">
      <c r="A2255" s="10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11">
        <f t="shared" si="141"/>
        <v>18.77</v>
      </c>
      <c r="Q2255" s="13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2.75" x14ac:dyDescent="0.45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11">
        <f t="shared" si="141"/>
        <v>81.569999999999993</v>
      </c>
      <c r="Q2256" s="13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2.75" x14ac:dyDescent="0.45">
      <c r="A2257" s="10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11">
        <f t="shared" si="141"/>
        <v>42.3</v>
      </c>
      <c r="Q2257" s="13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2.75" hidden="1" x14ac:dyDescent="0.45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8.5" hidden="1" x14ac:dyDescent="0.45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2.75" hidden="1" x14ac:dyDescent="0.45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11">
        <f t="shared" si="141"/>
        <v>102.73</v>
      </c>
      <c r="Q2260" s="13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2.75" hidden="1" x14ac:dyDescent="0.45">
      <c r="A2261" s="10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 s="11">
        <f t="shared" si="141"/>
        <v>33.24</v>
      </c>
      <c r="Q2261" s="13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28.5" hidden="1" x14ac:dyDescent="0.45">
      <c r="A2262" s="10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 s="11">
        <f t="shared" si="141"/>
        <v>66.47</v>
      </c>
      <c r="Q2262" s="13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2.75" x14ac:dyDescent="0.45">
      <c r="A2263" s="10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11">
        <f t="shared" si="141"/>
        <v>66.47</v>
      </c>
      <c r="Q2263" s="1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2.75" hidden="1" x14ac:dyDescent="0.45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11">
        <f t="shared" si="141"/>
        <v>56.3</v>
      </c>
      <c r="Q2264" s="13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7" x14ac:dyDescent="0.45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11">
        <f t="shared" si="141"/>
        <v>86.62</v>
      </c>
      <c r="Q2265" s="13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2.75" x14ac:dyDescent="0.45">
      <c r="A2266" s="10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2.75" hidden="1" x14ac:dyDescent="0.45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2.75" x14ac:dyDescent="0.45">
      <c r="A2268" s="10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7" x14ac:dyDescent="0.45">
      <c r="A2269" s="10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2.75" x14ac:dyDescent="0.45">
      <c r="A2270" s="1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11">
        <f t="shared" si="141"/>
        <v>61.94</v>
      </c>
      <c r="Q2270" s="13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2.75" x14ac:dyDescent="0.45">
      <c r="A2271" s="10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11">
        <f t="shared" si="141"/>
        <v>61.94</v>
      </c>
      <c r="Q2271" s="13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2.75" hidden="1" x14ac:dyDescent="0.45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2.75" x14ac:dyDescent="0.45">
      <c r="A2273" s="10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2.75" hidden="1" x14ac:dyDescent="0.45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7" hidden="1" x14ac:dyDescent="0.45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2.75" x14ac:dyDescent="0.45">
      <c r="A2276" s="10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2.75" x14ac:dyDescent="0.45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2.75" hidden="1" x14ac:dyDescent="0.45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11">
        <f t="shared" si="141"/>
        <v>367</v>
      </c>
      <c r="Q2278" s="13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2.75" x14ac:dyDescent="0.45">
      <c r="A2279" s="10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11">
        <f t="shared" si="141"/>
        <v>40.78</v>
      </c>
      <c r="Q2279" s="13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2.75" hidden="1" x14ac:dyDescent="0.45">
      <c r="A2280" s="1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t="str">
        <f t="shared" si="140"/>
        <v>N/A</v>
      </c>
      <c r="P2280" s="11">
        <f t="shared" si="141"/>
        <v>550</v>
      </c>
      <c r="Q2280" s="13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2.75" hidden="1" x14ac:dyDescent="0.45">
      <c r="A2281" s="10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11">
        <f t="shared" si="141"/>
        <v>73.33</v>
      </c>
      <c r="Q2281" s="13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2.75" hidden="1" x14ac:dyDescent="0.45">
      <c r="A2282" s="10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 s="11">
        <f t="shared" si="141"/>
        <v>100</v>
      </c>
      <c r="Q2282" s="13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2.75" x14ac:dyDescent="0.45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7" hidden="1" x14ac:dyDescent="0.45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28.5" hidden="1" x14ac:dyDescent="0.45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2.75" x14ac:dyDescent="0.45">
      <c r="A2286" s="10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2.75" x14ac:dyDescent="0.45">
      <c r="A2287" s="10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2.75" x14ac:dyDescent="0.45">
      <c r="A2288" s="10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2.75" x14ac:dyDescent="0.45">
      <c r="A2289" s="10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11">
        <f t="shared" si="141"/>
        <v>43.28</v>
      </c>
      <c r="Q2289" s="13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2.75" hidden="1" x14ac:dyDescent="0.45">
      <c r="A2290" s="1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 s="11">
        <f t="shared" si="141"/>
        <v>31.82</v>
      </c>
      <c r="Q2290" s="13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2.75" hidden="1" x14ac:dyDescent="0.45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28.5" hidden="1" x14ac:dyDescent="0.45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11">
        <f t="shared" si="141"/>
        <v>33.75</v>
      </c>
      <c r="Q2292" s="13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8.5" hidden="1" x14ac:dyDescent="0.45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11">
        <f t="shared" si="141"/>
        <v>54</v>
      </c>
      <c r="Q2293" s="1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8.5" x14ac:dyDescent="0.45">
      <c r="A2294" s="10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2.75" x14ac:dyDescent="0.45">
      <c r="A2295" s="10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7" hidden="1" x14ac:dyDescent="0.45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2.75" hidden="1" x14ac:dyDescent="0.45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2.75" x14ac:dyDescent="0.45">
      <c r="A2298" s="10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8.5" hidden="1" x14ac:dyDescent="0.45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11">
        <f t="shared" si="141"/>
        <v>29.61</v>
      </c>
      <c r="Q2299" s="13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7" hidden="1" x14ac:dyDescent="0.45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11">
        <f t="shared" si="141"/>
        <v>33.31</v>
      </c>
      <c r="Q2300" s="13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2.75" hidden="1" x14ac:dyDescent="0.45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2.75" x14ac:dyDescent="0.45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2.75" x14ac:dyDescent="0.45">
      <c r="A2303" s="10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2.75" x14ac:dyDescent="0.45">
      <c r="A2304" s="10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8.5" hidden="1" x14ac:dyDescent="0.45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11">
        <f t="shared" si="141"/>
        <v>58.89</v>
      </c>
      <c r="Q2305" s="13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2.75" x14ac:dyDescent="0.45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11">
        <f t="shared" si="141"/>
        <v>81.540000000000006</v>
      </c>
      <c r="Q2306" s="13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2.75" hidden="1" x14ac:dyDescent="0.45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IF(ROUND(E2307/D2307*100,0)=0,"N/A",ROUND(E2307/D2307*100,0))</f>
        <v>50</v>
      </c>
      <c r="P2307" s="11">
        <f t="shared" ref="P2307:P2370" si="145">IFERROR(ROUND(E2307/L2307,2),0)</f>
        <v>117.56</v>
      </c>
      <c r="Q2307" s="13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2.75" hidden="1" x14ac:dyDescent="0.45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2.75" hidden="1" x14ac:dyDescent="0.45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2.75" x14ac:dyDescent="0.45">
      <c r="A2310" s="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2.75" hidden="1" x14ac:dyDescent="0.45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2.75" hidden="1" x14ac:dyDescent="0.45">
      <c r="A2312" s="10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11">
        <f t="shared" si="145"/>
        <v>525</v>
      </c>
      <c r="Q2312" s="13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28.5" hidden="1" x14ac:dyDescent="0.45">
      <c r="A2313" s="10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11">
        <f t="shared" si="145"/>
        <v>38.89</v>
      </c>
      <c r="Q2313" s="13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2.75" hidden="1" x14ac:dyDescent="0.45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11">
        <f t="shared" si="145"/>
        <v>42</v>
      </c>
      <c r="Q2314" s="13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2.75" hidden="1" x14ac:dyDescent="0.45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2.75" hidden="1" x14ac:dyDescent="0.45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2.75" x14ac:dyDescent="0.45">
      <c r="A2317" s="10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2.75" x14ac:dyDescent="0.45">
      <c r="A2318" s="10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2.75" hidden="1" x14ac:dyDescent="0.45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71.25" hidden="1" x14ac:dyDescent="0.45">
      <c r="A2320" s="1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 s="11">
        <f t="shared" si="145"/>
        <v>61.18</v>
      </c>
      <c r="Q2320" s="13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57" hidden="1" x14ac:dyDescent="0.45">
      <c r="A2321" s="10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 s="11">
        <f t="shared" si="145"/>
        <v>346.67</v>
      </c>
      <c r="Q2321" s="13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28.5" hidden="1" x14ac:dyDescent="0.45">
      <c r="A2322" s="10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 s="11">
        <f t="shared" si="145"/>
        <v>38.520000000000003</v>
      </c>
      <c r="Q2322" s="13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28.5" hidden="1" x14ac:dyDescent="0.45">
      <c r="A2323" s="10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 s="11">
        <f t="shared" si="145"/>
        <v>86.67</v>
      </c>
      <c r="Q2323" s="13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2.75" hidden="1" x14ac:dyDescent="0.45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2.75" x14ac:dyDescent="0.45">
      <c r="A2325" s="10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11">
        <f t="shared" si="145"/>
        <v>38.33</v>
      </c>
      <c r="Q2325" s="13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42.75" x14ac:dyDescent="0.45">
      <c r="A2326" s="10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11">
        <f t="shared" si="145"/>
        <v>43.13</v>
      </c>
      <c r="Q2326" s="13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2.75" x14ac:dyDescent="0.45">
      <c r="A2327" s="10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11">
        <f t="shared" si="145"/>
        <v>36.96</v>
      </c>
      <c r="Q2327" s="13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42.75" hidden="1" x14ac:dyDescent="0.45">
      <c r="A2328" s="10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 s="11">
        <f t="shared" si="145"/>
        <v>32.340000000000003</v>
      </c>
      <c r="Q2328" s="13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2.75" hidden="1" x14ac:dyDescent="0.45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2.75" hidden="1" x14ac:dyDescent="0.45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11">
        <f t="shared" si="145"/>
        <v>73.569999999999993</v>
      </c>
      <c r="Q2330" s="13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2.75" x14ac:dyDescent="0.45">
      <c r="A2331" s="10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11">
        <f t="shared" si="145"/>
        <v>64.38</v>
      </c>
      <c r="Q2331" s="13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2.75" hidden="1" x14ac:dyDescent="0.45">
      <c r="A2332" s="10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 s="11">
        <f t="shared" si="145"/>
        <v>342</v>
      </c>
      <c r="Q2332" s="13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2.75" hidden="1" x14ac:dyDescent="0.45">
      <c r="A2333" s="10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11">
        <f t="shared" si="145"/>
        <v>114</v>
      </c>
      <c r="Q2333" s="13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57" hidden="1" x14ac:dyDescent="0.45">
      <c r="A2334" s="10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 s="11">
        <f t="shared" si="145"/>
        <v>44.61</v>
      </c>
      <c r="Q2334" s="13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2.75" hidden="1" x14ac:dyDescent="0.45">
      <c r="A2335" s="10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 s="11">
        <f t="shared" si="145"/>
        <v>205</v>
      </c>
      <c r="Q2335" s="13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2.75" hidden="1" x14ac:dyDescent="0.45">
      <c r="A2336" s="10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11">
        <f t="shared" si="145"/>
        <v>102.5</v>
      </c>
      <c r="Q2336" s="13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2.75" x14ac:dyDescent="0.45">
      <c r="A2337" s="10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11">
        <f t="shared" si="145"/>
        <v>37.96</v>
      </c>
      <c r="Q2337" s="13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42.75" hidden="1" x14ac:dyDescent="0.45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45">
      <c r="A2339" s="10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 s="11">
        <f t="shared" si="145"/>
        <v>510</v>
      </c>
      <c r="Q2339" s="13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2.75" hidden="1" x14ac:dyDescent="0.45">
      <c r="A2340" s="1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11">
        <f t="shared" si="145"/>
        <v>340</v>
      </c>
      <c r="Q2340" s="13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2.75" x14ac:dyDescent="0.45">
      <c r="A2341" s="10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11">
        <f t="shared" si="145"/>
        <v>24.29</v>
      </c>
      <c r="Q2341" s="13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2.75" hidden="1" x14ac:dyDescent="0.45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2.75" hidden="1" x14ac:dyDescent="0.45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2.75" hidden="1" x14ac:dyDescent="0.45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2.75" hidden="1" x14ac:dyDescent="0.45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2.75" x14ac:dyDescent="0.45">
      <c r="A2346" s="10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11">
        <f t="shared" si="145"/>
        <v>63.13</v>
      </c>
      <c r="Q2346" s="13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2.75" x14ac:dyDescent="0.45">
      <c r="A2347" s="10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11">
        <f t="shared" si="145"/>
        <v>59.41</v>
      </c>
      <c r="Q2347" s="13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28.5" hidden="1" x14ac:dyDescent="0.45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2.75" hidden="1" x14ac:dyDescent="0.45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8.5" x14ac:dyDescent="0.45">
      <c r="A2350" s="1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8.5" hidden="1" x14ac:dyDescent="0.45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45">
      <c r="A2352" s="10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 s="11">
        <f t="shared" si="145"/>
        <v>45.59</v>
      </c>
      <c r="Q2352" s="13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42.75" hidden="1" x14ac:dyDescent="0.45">
      <c r="A2353" s="10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 s="11">
        <f t="shared" si="145"/>
        <v>27.86</v>
      </c>
      <c r="Q2353" s="13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2.75" hidden="1" x14ac:dyDescent="0.45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2.75" hidden="1" x14ac:dyDescent="0.45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2.75" hidden="1" x14ac:dyDescent="0.45">
      <c r="A2356" s="10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 s="11">
        <f t="shared" si="145"/>
        <v>40.04</v>
      </c>
      <c r="Q2356" s="13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42.75" hidden="1" x14ac:dyDescent="0.45">
      <c r="A2357" s="10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 s="11">
        <f t="shared" si="145"/>
        <v>40.04</v>
      </c>
      <c r="Q2357" s="13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45">
      <c r="A2358" s="10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 s="11">
        <f t="shared" si="145"/>
        <v>37.07</v>
      </c>
      <c r="Q2358" s="13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2.75" hidden="1" x14ac:dyDescent="0.45">
      <c r="A2359" s="10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 s="11">
        <f t="shared" si="145"/>
        <v>91</v>
      </c>
      <c r="Q2359" s="13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2.75" hidden="1" x14ac:dyDescent="0.45">
      <c r="A2360" s="1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 s="11">
        <f t="shared" si="145"/>
        <v>52.68</v>
      </c>
      <c r="Q2360" s="13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28.5" x14ac:dyDescent="0.45">
      <c r="A2361" s="10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8.5" x14ac:dyDescent="0.45">
      <c r="A2362" s="10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2.75" hidden="1" x14ac:dyDescent="0.45">
      <c r="A2363" s="10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 s="11">
        <f t="shared" si="145"/>
        <v>35.71</v>
      </c>
      <c r="Q2363" s="13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2.75" x14ac:dyDescent="0.45">
      <c r="A2364" s="10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11">
        <f t="shared" si="145"/>
        <v>142.86000000000001</v>
      </c>
      <c r="Q2364" s="13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2.75" hidden="1" x14ac:dyDescent="0.45">
      <c r="A2365" s="10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 s="11">
        <f t="shared" si="145"/>
        <v>71.430000000000007</v>
      </c>
      <c r="Q2365" s="13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85.5" hidden="1" x14ac:dyDescent="0.45">
      <c r="A2366" s="10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 s="11">
        <f t="shared" si="145"/>
        <v>52.63</v>
      </c>
      <c r="Q2366" s="13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2.75" hidden="1" x14ac:dyDescent="0.45">
      <c r="A2367" s="10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 s="11">
        <f t="shared" si="145"/>
        <v>76.92</v>
      </c>
      <c r="Q2367" s="13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42.75" x14ac:dyDescent="0.45">
      <c r="A2368" s="10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11">
        <f t="shared" si="145"/>
        <v>28.57</v>
      </c>
      <c r="Q2368" s="13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28.5" hidden="1" x14ac:dyDescent="0.45">
      <c r="A2369" s="10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 s="11">
        <f t="shared" si="145"/>
        <v>41.67</v>
      </c>
      <c r="Q2369" s="13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42.75" hidden="1" x14ac:dyDescent="0.45">
      <c r="A2370" s="1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 s="11">
        <f t="shared" si="145"/>
        <v>35.71</v>
      </c>
      <c r="Q2370" s="13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42.75" x14ac:dyDescent="0.45">
      <c r="A2371" s="10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IF(ROUND(E2371/D2371*100,0)=0,"N/A",ROUND(E2371/D2371*100,0))</f>
        <v>100</v>
      </c>
      <c r="P2371" s="11">
        <f t="shared" ref="P2371:P2434" si="149">IFERROR(ROUND(E2371/L2371,2),0)</f>
        <v>41.67</v>
      </c>
      <c r="Q2371" s="13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42.75" x14ac:dyDescent="0.45">
      <c r="A2372" s="10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11">
        <f t="shared" si="149"/>
        <v>125</v>
      </c>
      <c r="Q2372" s="13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42.75" x14ac:dyDescent="0.45">
      <c r="A2373" s="10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11">
        <f t="shared" si="149"/>
        <v>58.82</v>
      </c>
      <c r="Q2373" s="13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2.75" x14ac:dyDescent="0.45">
      <c r="A2374" s="10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11">
        <f t="shared" si="149"/>
        <v>41.67</v>
      </c>
      <c r="Q2374" s="13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42.75" hidden="1" x14ac:dyDescent="0.45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2.75" hidden="1" x14ac:dyDescent="0.45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2.75" hidden="1" x14ac:dyDescent="0.45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2.75" hidden="1" x14ac:dyDescent="0.45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2.75" hidden="1" x14ac:dyDescent="0.45">
      <c r="A2379" s="10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 s="11">
        <f t="shared" si="149"/>
        <v>57.65</v>
      </c>
      <c r="Q2379" s="13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42.75" hidden="1" x14ac:dyDescent="0.45">
      <c r="A2380" s="1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 s="11">
        <f t="shared" si="149"/>
        <v>75.38</v>
      </c>
      <c r="Q2380" s="13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2.75" hidden="1" x14ac:dyDescent="0.45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8.5" hidden="1" x14ac:dyDescent="0.45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2.75" x14ac:dyDescent="0.45">
      <c r="A2383" s="10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2.75" hidden="1" x14ac:dyDescent="0.45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2.75" x14ac:dyDescent="0.45">
      <c r="A2385" s="10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2.75" x14ac:dyDescent="0.45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2.75" x14ac:dyDescent="0.45">
      <c r="A2387" s="10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2.75" hidden="1" x14ac:dyDescent="0.45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57" hidden="1" x14ac:dyDescent="0.45">
      <c r="A2389" s="10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 s="11">
        <f t="shared" si="149"/>
        <v>66.14</v>
      </c>
      <c r="Q2389" s="13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28.5" hidden="1" x14ac:dyDescent="0.45">
      <c r="A2390" s="1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 s="11">
        <f t="shared" si="149"/>
        <v>44.1</v>
      </c>
      <c r="Q2390" s="13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2.75" x14ac:dyDescent="0.45">
      <c r="A2391" s="10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8.5" hidden="1" x14ac:dyDescent="0.45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11">
        <f t="shared" si="149"/>
        <v>34.07</v>
      </c>
      <c r="Q2392" s="13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8.5" x14ac:dyDescent="0.45">
      <c r="A2393" s="10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11">
        <f t="shared" si="149"/>
        <v>24.21</v>
      </c>
      <c r="Q2393" s="1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2.75" hidden="1" x14ac:dyDescent="0.45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45">
      <c r="A2395" s="10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 s="11">
        <f t="shared" si="149"/>
        <v>60.73</v>
      </c>
      <c r="Q2395" s="13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2.75" hidden="1" x14ac:dyDescent="0.45">
      <c r="A2396" s="10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 s="11">
        <f t="shared" si="149"/>
        <v>27.61</v>
      </c>
      <c r="Q2396" s="13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42.75" hidden="1" x14ac:dyDescent="0.45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2.75" hidden="1" x14ac:dyDescent="0.45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11">
        <f t="shared" si="149"/>
        <v>75.75</v>
      </c>
      <c r="Q2398" s="13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2.75" x14ac:dyDescent="0.45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11">
        <f t="shared" si="149"/>
        <v>33.67</v>
      </c>
      <c r="Q2399" s="13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2.75" hidden="1" x14ac:dyDescent="0.45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11">
        <f t="shared" si="149"/>
        <v>31.21</v>
      </c>
      <c r="Q2400" s="13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2.75" x14ac:dyDescent="0.45">
      <c r="A2401" s="10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11">
        <f t="shared" si="149"/>
        <v>60.33</v>
      </c>
      <c r="Q2401" s="13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2.75" hidden="1" x14ac:dyDescent="0.45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2.75" hidden="1" x14ac:dyDescent="0.45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2.75" hidden="1" x14ac:dyDescent="0.45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11">
        <f t="shared" si="149"/>
        <v>50</v>
      </c>
      <c r="Q2404" s="13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2.75" x14ac:dyDescent="0.45">
      <c r="A2405" s="10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11">
        <f t="shared" si="149"/>
        <v>64.290000000000006</v>
      </c>
      <c r="Q2405" s="13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2.75" hidden="1" x14ac:dyDescent="0.45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2.75" hidden="1" x14ac:dyDescent="0.45">
      <c r="A2407" s="10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 s="11">
        <f t="shared" si="149"/>
        <v>35.799999999999997</v>
      </c>
      <c r="Q2407" s="13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2.75" hidden="1" x14ac:dyDescent="0.45">
      <c r="A2408" s="10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 s="11">
        <f t="shared" si="149"/>
        <v>47.11</v>
      </c>
      <c r="Q2408" s="13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2.75" hidden="1" x14ac:dyDescent="0.45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2.75" hidden="1" x14ac:dyDescent="0.45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11">
        <f t="shared" si="149"/>
        <v>35.6</v>
      </c>
      <c r="Q2410" s="13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2.75" x14ac:dyDescent="0.45">
      <c r="A2411" s="10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11">
        <f t="shared" si="149"/>
        <v>29.67</v>
      </c>
      <c r="Q2411" s="13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2.75" hidden="1" x14ac:dyDescent="0.45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11">
        <f t="shared" si="149"/>
        <v>46.63</v>
      </c>
      <c r="Q2412" s="13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2.75" hidden="1" x14ac:dyDescent="0.45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11">
        <f t="shared" si="149"/>
        <v>35.44</v>
      </c>
      <c r="Q2413" s="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2.75" hidden="1" x14ac:dyDescent="0.45">
      <c r="A2414" s="10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 s="11">
        <f t="shared" si="149"/>
        <v>80.45</v>
      </c>
      <c r="Q2414" s="13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idden="1" x14ac:dyDescent="0.45">
      <c r="A2415" s="10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 s="11">
        <f t="shared" si="149"/>
        <v>35.4</v>
      </c>
      <c r="Q2415" s="13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2.75" hidden="1" x14ac:dyDescent="0.45">
      <c r="A2416" s="10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 s="11">
        <f t="shared" si="149"/>
        <v>55.06</v>
      </c>
      <c r="Q2416" s="13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42.75" hidden="1" x14ac:dyDescent="0.45">
      <c r="A2417" s="10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11">
        <f t="shared" si="149"/>
        <v>51.82</v>
      </c>
      <c r="Q2417" s="13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2.75" x14ac:dyDescent="0.45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11">
        <f t="shared" si="149"/>
        <v>41.95</v>
      </c>
      <c r="Q2418" s="13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2.75" x14ac:dyDescent="0.45">
      <c r="A2419" s="10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2.75" hidden="1" x14ac:dyDescent="0.45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2.75" hidden="1" x14ac:dyDescent="0.45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2.75" x14ac:dyDescent="0.45">
      <c r="A2422" s="10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11">
        <f t="shared" si="149"/>
        <v>46.05</v>
      </c>
      <c r="Q2422" s="13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28.5" hidden="1" x14ac:dyDescent="0.45">
      <c r="A2423" s="10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 s="11">
        <f t="shared" si="149"/>
        <v>62.5</v>
      </c>
      <c r="Q2423" s="13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2.75" x14ac:dyDescent="0.45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2.75" x14ac:dyDescent="0.45">
      <c r="A2425" s="10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2.75" hidden="1" x14ac:dyDescent="0.45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57" hidden="1" x14ac:dyDescent="0.45">
      <c r="A2427" s="10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 s="11">
        <f t="shared" si="149"/>
        <v>50.65</v>
      </c>
      <c r="Q2427" s="13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2.75" hidden="1" x14ac:dyDescent="0.45">
      <c r="A2428" s="10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 s="11">
        <f t="shared" si="149"/>
        <v>61.5</v>
      </c>
      <c r="Q2428" s="13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28.5" hidden="1" x14ac:dyDescent="0.45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2.75" hidden="1" x14ac:dyDescent="0.45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2.75" hidden="1" x14ac:dyDescent="0.45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2.75" hidden="1" x14ac:dyDescent="0.45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11">
        <f t="shared" si="149"/>
        <v>31.56</v>
      </c>
      <c r="Q2432" s="13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2.75" x14ac:dyDescent="0.45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11">
        <f t="shared" si="149"/>
        <v>35.5</v>
      </c>
      <c r="Q2433" s="1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2.75" hidden="1" x14ac:dyDescent="0.45">
      <c r="A2434" s="10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 s="11">
        <f t="shared" si="149"/>
        <v>56.67</v>
      </c>
      <c r="Q2434" s="13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28.5" hidden="1" x14ac:dyDescent="0.45">
      <c r="A2435" s="10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IF(ROUND(E2435/D2435*100,0)=0,"N/A",ROUND(E2435/D2435*100,0))</f>
        <v>34</v>
      </c>
      <c r="P2435" s="11">
        <f t="shared" ref="P2435:P2498" si="153">IFERROR(ROUND(E2435/L2435,2),0)</f>
        <v>121.43</v>
      </c>
      <c r="Q2435" s="13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2.75" hidden="1" x14ac:dyDescent="0.45">
      <c r="A2436" s="10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11">
        <f t="shared" si="153"/>
        <v>40.479999999999997</v>
      </c>
      <c r="Q2436" s="13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57" x14ac:dyDescent="0.45">
      <c r="A2437" s="10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11">
        <f t="shared" si="153"/>
        <v>40.479999999999997</v>
      </c>
      <c r="Q2437" s="13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2.75" hidden="1" x14ac:dyDescent="0.45">
      <c r="A2438" s="10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11">
        <f t="shared" si="153"/>
        <v>34</v>
      </c>
      <c r="Q2438" s="13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57" x14ac:dyDescent="0.45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2.75" x14ac:dyDescent="0.45">
      <c r="A2440" s="1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2.75" hidden="1" x14ac:dyDescent="0.45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2.75" hidden="1" x14ac:dyDescent="0.45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8.5" hidden="1" x14ac:dyDescent="0.45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2.75" hidden="1" x14ac:dyDescent="0.45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2.75" x14ac:dyDescent="0.45">
      <c r="A2445" s="10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2.75" hidden="1" x14ac:dyDescent="0.45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2.75" hidden="1" x14ac:dyDescent="0.45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11">
        <f t="shared" si="153"/>
        <v>16.760000000000002</v>
      </c>
      <c r="Q2447" s="13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2.75" hidden="1" x14ac:dyDescent="0.45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11">
        <f t="shared" si="153"/>
        <v>68.42</v>
      </c>
      <c r="Q2448" s="13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2.75" hidden="1" x14ac:dyDescent="0.45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2.75" hidden="1" x14ac:dyDescent="0.45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57" x14ac:dyDescent="0.45">
      <c r="A2451" s="10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11">
        <f t="shared" si="153"/>
        <v>50.88</v>
      </c>
      <c r="Q2451" s="13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2.75" hidden="1" x14ac:dyDescent="0.45">
      <c r="A2452" s="10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 s="11">
        <f t="shared" si="153"/>
        <v>54.27</v>
      </c>
      <c r="Q2452" s="13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2.75" hidden="1" x14ac:dyDescent="0.45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2.75" hidden="1" x14ac:dyDescent="0.45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2.75" hidden="1" x14ac:dyDescent="0.45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2.75" x14ac:dyDescent="0.45">
      <c r="A2456" s="10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7" hidden="1" x14ac:dyDescent="0.45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7" hidden="1" x14ac:dyDescent="0.45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2.75" hidden="1" x14ac:dyDescent="0.45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11">
        <f t="shared" si="153"/>
        <v>80.5</v>
      </c>
      <c r="Q2459" s="13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2.75" x14ac:dyDescent="0.45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11">
        <f t="shared" si="153"/>
        <v>100.63</v>
      </c>
      <c r="Q2460" s="13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2.75" hidden="1" x14ac:dyDescent="0.45">
      <c r="A2461" s="10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 s="11">
        <f t="shared" si="153"/>
        <v>42.16</v>
      </c>
      <c r="Q2461" s="13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2.75" hidden="1" x14ac:dyDescent="0.45">
      <c r="A2462" s="10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 s="11">
        <f t="shared" si="153"/>
        <v>53.4</v>
      </c>
      <c r="Q2462" s="13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2.75" hidden="1" x14ac:dyDescent="0.45">
      <c r="A2463" s="10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 s="11">
        <f t="shared" si="153"/>
        <v>200</v>
      </c>
      <c r="Q2463" s="13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28.5" x14ac:dyDescent="0.45">
      <c r="A2464" s="10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11">
        <f t="shared" si="153"/>
        <v>800</v>
      </c>
      <c r="Q2464" s="13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28.5" hidden="1" x14ac:dyDescent="0.45">
      <c r="A2465" s="10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 s="11">
        <f t="shared" si="153"/>
        <v>160</v>
      </c>
      <c r="Q2465" s="13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2.75" hidden="1" x14ac:dyDescent="0.45">
      <c r="A2466" s="10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 s="11">
        <f t="shared" si="153"/>
        <v>88.89</v>
      </c>
      <c r="Q2466" s="13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2.75" x14ac:dyDescent="0.45">
      <c r="A2467" s="10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11">
        <f t="shared" si="153"/>
        <v>29.63</v>
      </c>
      <c r="Q2467" s="13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2.75" hidden="1" x14ac:dyDescent="0.45">
      <c r="A2468" s="10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 s="11">
        <f t="shared" si="153"/>
        <v>57.14</v>
      </c>
      <c r="Q2468" s="13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2.75" hidden="1" x14ac:dyDescent="0.45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2.75" hidden="1" x14ac:dyDescent="0.45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2.75" hidden="1" x14ac:dyDescent="0.45">
      <c r="A2471" s="10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11">
        <f t="shared" si="153"/>
        <v>56.79</v>
      </c>
      <c r="Q2471" s="13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2.75" x14ac:dyDescent="0.45">
      <c r="A2472" s="10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11">
        <f t="shared" si="153"/>
        <v>88.33</v>
      </c>
      <c r="Q2472" s="13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42.75" hidden="1" x14ac:dyDescent="0.45">
      <c r="A2473" s="10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 s="11">
        <f t="shared" si="153"/>
        <v>88.33</v>
      </c>
      <c r="Q2473" s="13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42.75" x14ac:dyDescent="0.45">
      <c r="A2474" s="10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2.75" hidden="1" x14ac:dyDescent="0.45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2.75" hidden="1" x14ac:dyDescent="0.45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2.75" x14ac:dyDescent="0.45">
      <c r="A2477" s="10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2.75" x14ac:dyDescent="0.45">
      <c r="A2478" s="10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11">
        <f t="shared" si="153"/>
        <v>97.5</v>
      </c>
      <c r="Q2478" s="13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42.75" x14ac:dyDescent="0.45">
      <c r="A2479" s="10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11">
        <f t="shared" si="153"/>
        <v>23.64</v>
      </c>
      <c r="Q2479" s="13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2.75" x14ac:dyDescent="0.45">
      <c r="A2480" s="1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11">
        <f t="shared" si="153"/>
        <v>28.89</v>
      </c>
      <c r="Q2480" s="13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42.75" x14ac:dyDescent="0.45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2.75" x14ac:dyDescent="0.45">
      <c r="A2482" s="10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2.75" hidden="1" x14ac:dyDescent="0.45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2.75" hidden="1" x14ac:dyDescent="0.45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7" hidden="1" x14ac:dyDescent="0.45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2.75" hidden="1" x14ac:dyDescent="0.45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11">
        <f t="shared" si="153"/>
        <v>76</v>
      </c>
      <c r="Q2486" s="13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28.5" x14ac:dyDescent="0.45">
      <c r="A2487" s="10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2.75" x14ac:dyDescent="0.45">
      <c r="A2488" s="10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11">
        <f t="shared" si="153"/>
        <v>19.489999999999998</v>
      </c>
      <c r="Q2488" s="13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2.75" x14ac:dyDescent="0.45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2.75" hidden="1" x14ac:dyDescent="0.45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8.5" hidden="1" x14ac:dyDescent="0.45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2.75" x14ac:dyDescent="0.45">
      <c r="A2492" s="10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2.75" x14ac:dyDescent="0.45">
      <c r="A2493" s="10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11">
        <f t="shared" si="153"/>
        <v>83.33</v>
      </c>
      <c r="Q2493" s="13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2.75" hidden="1" x14ac:dyDescent="0.45">
      <c r="A2494" s="10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11">
        <f t="shared" si="153"/>
        <v>35.71</v>
      </c>
      <c r="Q2494" s="13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28.5" hidden="1" x14ac:dyDescent="0.45">
      <c r="A2495" s="10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 s="11">
        <f t="shared" si="153"/>
        <v>27.78</v>
      </c>
      <c r="Q2495" s="13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2.75" hidden="1" x14ac:dyDescent="0.45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2.75" hidden="1" x14ac:dyDescent="0.45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2.75" x14ac:dyDescent="0.45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11">
        <f t="shared" si="153"/>
        <v>35</v>
      </c>
      <c r="Q2498" s="13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2.75" hidden="1" x14ac:dyDescent="0.45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IF(ROUND(E2499/D2499*100,0)=0,"N/A",ROUND(E2499/D2499*100,0))</f>
        <v>3</v>
      </c>
      <c r="P2499" s="11">
        <f t="shared" ref="P2499:P2562" si="157">IFERROR(ROUND(E2499/L2499,2),0)</f>
        <v>34.880000000000003</v>
      </c>
      <c r="Q2499" s="13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2.75" hidden="1" x14ac:dyDescent="0.45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2.75" hidden="1" x14ac:dyDescent="0.45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11">
        <f t="shared" si="157"/>
        <v>34.76</v>
      </c>
      <c r="Q2501" s="13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2.75" x14ac:dyDescent="0.45">
      <c r="A2502" s="10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11">
        <f t="shared" si="157"/>
        <v>91.25</v>
      </c>
      <c r="Q2502" s="13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2.75" x14ac:dyDescent="0.45">
      <c r="A2503" s="10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11">
        <f t="shared" si="157"/>
        <v>36.5</v>
      </c>
      <c r="Q2503" s="13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28.5" hidden="1" x14ac:dyDescent="0.45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2.75" hidden="1" x14ac:dyDescent="0.45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2.75" hidden="1" x14ac:dyDescent="0.45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2.75" hidden="1" x14ac:dyDescent="0.45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2.75" hidden="1" x14ac:dyDescent="0.45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2.75" x14ac:dyDescent="0.45">
      <c r="A2509" s="10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2.75" x14ac:dyDescent="0.45">
      <c r="A2510" s="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2.75" hidden="1" x14ac:dyDescent="0.45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11">
        <f t="shared" si="157"/>
        <v>44.69</v>
      </c>
      <c r="Q2511" s="13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2.75" x14ac:dyDescent="0.45">
      <c r="A2512" s="10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11">
        <f t="shared" si="157"/>
        <v>59.58</v>
      </c>
      <c r="Q2512" s="13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28.5" hidden="1" x14ac:dyDescent="0.45">
      <c r="A2513" s="10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 s="11">
        <f t="shared" si="157"/>
        <v>65</v>
      </c>
      <c r="Q2513" s="13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28.5" x14ac:dyDescent="0.45">
      <c r="A2514" s="10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11">
        <f t="shared" si="157"/>
        <v>27.5</v>
      </c>
      <c r="Q2514" s="13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42.75" x14ac:dyDescent="0.45">
      <c r="A2515" s="10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2.75" hidden="1" x14ac:dyDescent="0.45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2.75" hidden="1" x14ac:dyDescent="0.45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2.75" x14ac:dyDescent="0.45">
      <c r="A2518" s="10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2.75" x14ac:dyDescent="0.45">
      <c r="A2519" s="10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2.75" hidden="1" x14ac:dyDescent="0.45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2.75" hidden="1" x14ac:dyDescent="0.45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t="str">
        <f t="shared" si="156"/>
        <v>N/A</v>
      </c>
      <c r="P2521" s="11">
        <f t="shared" si="157"/>
        <v>100</v>
      </c>
      <c r="Q2521" s="13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2.75" hidden="1" x14ac:dyDescent="0.45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11">
        <f t="shared" si="157"/>
        <v>50</v>
      </c>
      <c r="Q2522" s="13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2.75" x14ac:dyDescent="0.45">
      <c r="A2523" s="10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8.5" hidden="1" x14ac:dyDescent="0.45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2.75" hidden="1" x14ac:dyDescent="0.45">
      <c r="A2525" s="10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 s="11">
        <f t="shared" si="157"/>
        <v>27.36</v>
      </c>
      <c r="Q2525" s="13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2.75" hidden="1" x14ac:dyDescent="0.45">
      <c r="A2526" s="10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 s="11">
        <f t="shared" si="157"/>
        <v>45.6</v>
      </c>
      <c r="Q2526" s="13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2.75" hidden="1" x14ac:dyDescent="0.45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2.75" hidden="1" x14ac:dyDescent="0.45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2.75" hidden="1" x14ac:dyDescent="0.45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2.75" hidden="1" x14ac:dyDescent="0.45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2.75" hidden="1" x14ac:dyDescent="0.45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8.5" hidden="1" x14ac:dyDescent="0.45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28.5" hidden="1" x14ac:dyDescent="0.45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2.75" x14ac:dyDescent="0.45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2.75" hidden="1" x14ac:dyDescent="0.45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2.75" hidden="1" x14ac:dyDescent="0.45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2.75" x14ac:dyDescent="0.45">
      <c r="A2537" s="10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2.75" x14ac:dyDescent="0.45">
      <c r="A2538" s="10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2.75" x14ac:dyDescent="0.45">
      <c r="A2539" s="10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2.75" x14ac:dyDescent="0.45">
      <c r="A2540" s="1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2.75" x14ac:dyDescent="0.45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2.75" hidden="1" x14ac:dyDescent="0.45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2.75" x14ac:dyDescent="0.45">
      <c r="A2543" s="10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11">
        <f t="shared" si="157"/>
        <v>93</v>
      </c>
      <c r="Q2543" s="13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42.75" hidden="1" x14ac:dyDescent="0.45">
      <c r="A2544" s="10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 s="11">
        <f t="shared" si="157"/>
        <v>65.099999999999994</v>
      </c>
      <c r="Q2544" s="13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42.75" hidden="1" x14ac:dyDescent="0.45">
      <c r="A2545" s="10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 s="11">
        <f t="shared" si="157"/>
        <v>216.67</v>
      </c>
      <c r="Q2545" s="13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2.75" x14ac:dyDescent="0.45">
      <c r="A2546" s="10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11">
        <f t="shared" si="157"/>
        <v>108.33</v>
      </c>
      <c r="Q2546" s="13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28.5" hidden="1" x14ac:dyDescent="0.45">
      <c r="A2547" s="10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 s="11">
        <f t="shared" si="157"/>
        <v>65</v>
      </c>
      <c r="Q2547" s="13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2.75" x14ac:dyDescent="0.45">
      <c r="A2548" s="10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11">
        <f t="shared" si="157"/>
        <v>46.43</v>
      </c>
      <c r="Q2548" s="13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2.75" x14ac:dyDescent="0.45">
      <c r="A2549" s="10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11">
        <f t="shared" si="157"/>
        <v>50</v>
      </c>
      <c r="Q2549" s="13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42.75" x14ac:dyDescent="0.45">
      <c r="A2550" s="1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11">
        <f t="shared" si="157"/>
        <v>46.43</v>
      </c>
      <c r="Q2550" s="13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2.75" hidden="1" x14ac:dyDescent="0.45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t="str">
        <f t="shared" si="156"/>
        <v>N/A</v>
      </c>
      <c r="P2551" s="11">
        <f t="shared" si="157"/>
        <v>92.14</v>
      </c>
      <c r="Q2551" s="13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8.5" x14ac:dyDescent="0.45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11">
        <f t="shared" si="157"/>
        <v>53.75</v>
      </c>
      <c r="Q2552" s="13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2.75" hidden="1" x14ac:dyDescent="0.45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2.75" x14ac:dyDescent="0.45">
      <c r="A2554" s="10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11">
        <f t="shared" si="157"/>
        <v>45.79</v>
      </c>
      <c r="Q2554" s="13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2.75" x14ac:dyDescent="0.45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7" x14ac:dyDescent="0.45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2.75" hidden="1" x14ac:dyDescent="0.45">
      <c r="A2557" s="10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 s="11">
        <f t="shared" si="157"/>
        <v>21.37</v>
      </c>
      <c r="Q2557" s="13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42.75" hidden="1" x14ac:dyDescent="0.45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11">
        <f t="shared" si="157"/>
        <v>91.43</v>
      </c>
      <c r="Q2558" s="13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2.75" hidden="1" x14ac:dyDescent="0.45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11">
        <f t="shared" si="157"/>
        <v>64</v>
      </c>
      <c r="Q2559" s="13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2.75" hidden="1" x14ac:dyDescent="0.45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11">
        <f t="shared" si="157"/>
        <v>58.18</v>
      </c>
      <c r="Q2560" s="13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2.75" hidden="1" x14ac:dyDescent="0.45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11">
        <f t="shared" si="157"/>
        <v>37.65</v>
      </c>
      <c r="Q2561" s="13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2.75" x14ac:dyDescent="0.45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11">
        <f t="shared" si="157"/>
        <v>29.05</v>
      </c>
      <c r="Q2562" s="13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8.5" hidden="1" x14ac:dyDescent="0.45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IF(ROUND(E2563/D2563*100,0)=0,"N/A",ROUND(E2563/D2563*100,0))</f>
        <v>1</v>
      </c>
      <c r="P2563" s="11">
        <f t="shared" ref="P2563:P2626" si="161">IFERROR(ROUND(E2563/L2563,2),0)</f>
        <v>24.5</v>
      </c>
      <c r="Q2563" s="1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2.75" hidden="1" x14ac:dyDescent="0.45">
      <c r="A2564" s="10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11">
        <f t="shared" si="161"/>
        <v>90.86</v>
      </c>
      <c r="Q2564" s="13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28.5" hidden="1" x14ac:dyDescent="0.45">
      <c r="A2565" s="10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11">
        <f t="shared" si="161"/>
        <v>70.67</v>
      </c>
      <c r="Q2565" s="13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2.75" hidden="1" x14ac:dyDescent="0.45">
      <c r="A2566" s="10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11">
        <f t="shared" si="161"/>
        <v>37.409999999999997</v>
      </c>
      <c r="Q2566" s="13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2.75" hidden="1" x14ac:dyDescent="0.45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2.75" x14ac:dyDescent="0.45">
      <c r="A2568" s="10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11">
        <f t="shared" si="161"/>
        <v>22.61</v>
      </c>
      <c r="Q2568" s="13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2.75" hidden="1" x14ac:dyDescent="0.45">
      <c r="A2569" s="10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11">
        <f t="shared" si="161"/>
        <v>33.32</v>
      </c>
      <c r="Q2569" s="13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idden="1" x14ac:dyDescent="0.45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2.75" x14ac:dyDescent="0.45">
      <c r="A2571" s="10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7" x14ac:dyDescent="0.45">
      <c r="A2572" s="10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2.75" hidden="1" x14ac:dyDescent="0.45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2.75" hidden="1" x14ac:dyDescent="0.45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2.75" hidden="1" x14ac:dyDescent="0.45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11">
        <f t="shared" si="161"/>
        <v>25</v>
      </c>
      <c r="Q2575" s="13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2.75" x14ac:dyDescent="0.45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11">
        <f t="shared" si="161"/>
        <v>52.08</v>
      </c>
      <c r="Q2576" s="13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2.75" x14ac:dyDescent="0.45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2.75" hidden="1" x14ac:dyDescent="0.45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2.75" x14ac:dyDescent="0.45">
      <c r="A2579" s="10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11">
        <f t="shared" si="161"/>
        <v>51.67</v>
      </c>
      <c r="Q2579" s="13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42.75" x14ac:dyDescent="0.45">
      <c r="A2580" s="1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11">
        <f t="shared" si="161"/>
        <v>62</v>
      </c>
      <c r="Q2580" s="13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45">
      <c r="A2581" s="10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 s="11">
        <f t="shared" si="161"/>
        <v>56.36</v>
      </c>
      <c r="Q2581" s="13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idden="1" x14ac:dyDescent="0.45">
      <c r="A2582" s="10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 s="11">
        <f t="shared" si="161"/>
        <v>38.75</v>
      </c>
      <c r="Q2582" s="13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2.75" x14ac:dyDescent="0.45">
      <c r="A2583" s="10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8.5" hidden="1" x14ac:dyDescent="0.45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2.75" x14ac:dyDescent="0.45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2.75" hidden="1" x14ac:dyDescent="0.45">
      <c r="A2586" s="10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 s="11">
        <f t="shared" si="161"/>
        <v>67.78</v>
      </c>
      <c r="Q2586" s="13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2.75" hidden="1" x14ac:dyDescent="0.45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11">
        <f t="shared" si="161"/>
        <v>43.57</v>
      </c>
      <c r="Q2587" s="13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2.75" x14ac:dyDescent="0.45">
      <c r="A2588" s="10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11">
        <f t="shared" si="161"/>
        <v>27.73</v>
      </c>
      <c r="Q2588" s="13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42.75" x14ac:dyDescent="0.45">
      <c r="A2589" s="10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11">
        <f t="shared" si="161"/>
        <v>203.33</v>
      </c>
      <c r="Q2589" s="13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28.5" hidden="1" x14ac:dyDescent="0.45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11">
        <f t="shared" si="161"/>
        <v>25.29</v>
      </c>
      <c r="Q2590" s="13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2.75" hidden="1" x14ac:dyDescent="0.45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11">
        <f t="shared" si="161"/>
        <v>37.94</v>
      </c>
      <c r="Q2591" s="13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8.5" x14ac:dyDescent="0.45">
      <c r="A2592" s="10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2.75" hidden="1" x14ac:dyDescent="0.45">
      <c r="A2593" s="10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t="str">
        <f t="shared" si="160"/>
        <v>N/A</v>
      </c>
      <c r="P2593" s="11">
        <f t="shared" si="161"/>
        <v>201.67</v>
      </c>
      <c r="Q2593" s="13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57" x14ac:dyDescent="0.45">
      <c r="A2594" s="10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11">
        <f t="shared" si="161"/>
        <v>24.2</v>
      </c>
      <c r="Q2594" s="13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2.75" x14ac:dyDescent="0.45">
      <c r="A2595" s="10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11">
        <f t="shared" si="161"/>
        <v>43.21</v>
      </c>
      <c r="Q2595" s="13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2.75" hidden="1" x14ac:dyDescent="0.45">
      <c r="A2596" s="10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 s="11">
        <f t="shared" si="161"/>
        <v>50.08</v>
      </c>
      <c r="Q2596" s="13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2.75" hidden="1" x14ac:dyDescent="0.45">
      <c r="A2597" s="10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 s="11">
        <f t="shared" si="161"/>
        <v>46.23</v>
      </c>
      <c r="Q2597" s="13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2.75" hidden="1" x14ac:dyDescent="0.45">
      <c r="A2598" s="10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 s="11">
        <f t="shared" si="161"/>
        <v>75</v>
      </c>
      <c r="Q2598" s="13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2.75" hidden="1" x14ac:dyDescent="0.45">
      <c r="A2599" s="10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 s="11">
        <f t="shared" si="161"/>
        <v>27.27</v>
      </c>
      <c r="Q2599" s="13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28.5" hidden="1" x14ac:dyDescent="0.45">
      <c r="A2600" s="1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 s="11">
        <f t="shared" si="161"/>
        <v>60</v>
      </c>
      <c r="Q2600" s="13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2.75" hidden="1" x14ac:dyDescent="0.45">
      <c r="A2601" s="10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 s="11">
        <f t="shared" si="161"/>
        <v>42.86</v>
      </c>
      <c r="Q2601" s="13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2.75" hidden="1" x14ac:dyDescent="0.45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2.75" hidden="1" x14ac:dyDescent="0.45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2.75" x14ac:dyDescent="0.45">
      <c r="A2604" s="10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2.75" x14ac:dyDescent="0.45">
      <c r="A2605" s="10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2.75" hidden="1" x14ac:dyDescent="0.45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2.75" hidden="1" x14ac:dyDescent="0.45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2.75" hidden="1" x14ac:dyDescent="0.45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t="str">
        <f t="shared" si="160"/>
        <v>N/A</v>
      </c>
      <c r="P2608" s="11">
        <f t="shared" si="161"/>
        <v>84.29</v>
      </c>
      <c r="Q2608" s="13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2.75" hidden="1" x14ac:dyDescent="0.45">
      <c r="A2609" s="10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 s="11">
        <f t="shared" si="161"/>
        <v>24.46</v>
      </c>
      <c r="Q2609" s="13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2.75" hidden="1" x14ac:dyDescent="0.45">
      <c r="A2610" s="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 s="11">
        <f t="shared" si="161"/>
        <v>25.52</v>
      </c>
      <c r="Q2610" s="13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2.75" hidden="1" x14ac:dyDescent="0.45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7" hidden="1" x14ac:dyDescent="0.45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11">
        <f t="shared" si="161"/>
        <v>25.43</v>
      </c>
      <c r="Q2612" s="13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2.75" hidden="1" x14ac:dyDescent="0.45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11">
        <f t="shared" si="161"/>
        <v>65</v>
      </c>
      <c r="Q2613" s="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8.5" x14ac:dyDescent="0.45">
      <c r="A2614" s="10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2.75" x14ac:dyDescent="0.45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2.75" hidden="1" x14ac:dyDescent="0.45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11">
        <f t="shared" si="161"/>
        <v>71.25</v>
      </c>
      <c r="Q2616" s="13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2.75" hidden="1" x14ac:dyDescent="0.45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11">
        <f t="shared" si="161"/>
        <v>43.85</v>
      </c>
      <c r="Q2617" s="13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2.75" x14ac:dyDescent="0.45">
      <c r="A2618" s="10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11">
        <f t="shared" si="161"/>
        <v>40.71</v>
      </c>
      <c r="Q2618" s="13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8.5" x14ac:dyDescent="0.45">
      <c r="A2619" s="10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11">
        <f t="shared" si="161"/>
        <v>27.14</v>
      </c>
      <c r="Q2619" s="13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2.75" x14ac:dyDescent="0.45">
      <c r="A2620" s="1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11">
        <f t="shared" si="161"/>
        <v>57</v>
      </c>
      <c r="Q2620" s="13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2.75" x14ac:dyDescent="0.45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11">
        <f t="shared" si="161"/>
        <v>80.709999999999994</v>
      </c>
      <c r="Q2621" s="13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7" hidden="1" x14ac:dyDescent="0.45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11">
        <f t="shared" si="161"/>
        <v>37.67</v>
      </c>
      <c r="Q2622" s="13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2.75" hidden="1" x14ac:dyDescent="0.45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2.75" hidden="1" x14ac:dyDescent="0.45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2.75" x14ac:dyDescent="0.45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2.75" hidden="1" x14ac:dyDescent="0.45">
      <c r="A2626" s="10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t="str">
        <f t="shared" si="160"/>
        <v>N/A</v>
      </c>
      <c r="P2626" s="11">
        <f t="shared" si="161"/>
        <v>50.91</v>
      </c>
      <c r="Q2626" s="13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2.75" hidden="1" x14ac:dyDescent="0.45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IF(ROUND(E2627/D2627*100,0)=0,"N/A",ROUND(E2627/D2627*100,0))</f>
        <v>10</v>
      </c>
      <c r="P2627" s="11">
        <f t="shared" ref="P2627:P2690" si="165">IFERROR(ROUND(E2627/L2627,2),0)</f>
        <v>62.22</v>
      </c>
      <c r="Q2627" s="13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2.75" hidden="1" x14ac:dyDescent="0.45">
      <c r="A2628" s="10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11">
        <f t="shared" si="165"/>
        <v>56</v>
      </c>
      <c r="Q2628" s="13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2.75" hidden="1" x14ac:dyDescent="0.45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5" x14ac:dyDescent="0.45">
      <c r="A2630" s="1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2.75" hidden="1" x14ac:dyDescent="0.45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28.5" hidden="1" x14ac:dyDescent="0.45">
      <c r="A2632" s="10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11">
        <f t="shared" si="165"/>
        <v>69.13</v>
      </c>
      <c r="Q2632" s="13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2.75" hidden="1" x14ac:dyDescent="0.45">
      <c r="A2633" s="10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11">
        <f t="shared" si="165"/>
        <v>55.3</v>
      </c>
      <c r="Q2633" s="13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2.75" hidden="1" x14ac:dyDescent="0.45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2.75" x14ac:dyDescent="0.45">
      <c r="A2635" s="10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11">
        <f t="shared" si="165"/>
        <v>183.33</v>
      </c>
      <c r="Q2635" s="13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2.75" x14ac:dyDescent="0.45">
      <c r="A2636" s="10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11">
        <f t="shared" si="165"/>
        <v>45.83</v>
      </c>
      <c r="Q2636" s="13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42.75" hidden="1" x14ac:dyDescent="0.45">
      <c r="A2637" s="10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11">
        <f t="shared" si="165"/>
        <v>39.29</v>
      </c>
      <c r="Q2637" s="13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28.5" hidden="1" x14ac:dyDescent="0.45">
      <c r="A2638" s="10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 s="11">
        <f t="shared" si="165"/>
        <v>50</v>
      </c>
      <c r="Q2638" s="13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2.75" x14ac:dyDescent="0.45">
      <c r="A2639" s="10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11">
        <f t="shared" si="165"/>
        <v>55</v>
      </c>
      <c r="Q2639" s="13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2.75" hidden="1" x14ac:dyDescent="0.45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2.75" x14ac:dyDescent="0.45">
      <c r="A2641" s="10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11">
        <f t="shared" si="165"/>
        <v>36.33</v>
      </c>
      <c r="Q2641" s="13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2.75" hidden="1" x14ac:dyDescent="0.45">
      <c r="A2642" s="10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11">
        <f t="shared" si="165"/>
        <v>28.68</v>
      </c>
      <c r="Q2642" s="13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42.75" hidden="1" x14ac:dyDescent="0.45">
      <c r="A2643" s="10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 s="11">
        <f t="shared" si="165"/>
        <v>19.46</v>
      </c>
      <c r="Q2643" s="13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42.75" x14ac:dyDescent="0.45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2.75" x14ac:dyDescent="0.45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2.75" x14ac:dyDescent="0.45">
      <c r="A2646" s="10">
        <v>3319</v>
      </c>
      <c r="B2646" s="3" t="s">
        <v>3319</v>
      </c>
      <c r="C2646" s="3" t="s">
        <v>7429</v>
      </c>
      <c r="D2646" s="6">
        <v>500</v>
      </c>
      <c r="E2646" s="8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6">
        <f t="shared" si="166"/>
        <v>41990.585486111115</v>
      </c>
      <c r="T2646" s="16">
        <f t="shared" si="167"/>
        <v>42035.585486111115</v>
      </c>
    </row>
    <row r="2647" spans="1:20" ht="42.75" x14ac:dyDescent="0.45">
      <c r="A2647" s="10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6">
        <f t="shared" si="166"/>
        <v>42788.565208333333</v>
      </c>
      <c r="T2647" s="16">
        <f t="shared" si="167"/>
        <v>42818.523541666669</v>
      </c>
    </row>
    <row r="2648" spans="1:20" ht="42.75" x14ac:dyDescent="0.45">
      <c r="A2648" s="10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2.75" x14ac:dyDescent="0.45">
      <c r="A2649" s="10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2.75" hidden="1" x14ac:dyDescent="0.45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11">
        <f t="shared" si="165"/>
        <v>44.17</v>
      </c>
      <c r="Q2650" s="13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2.75" hidden="1" x14ac:dyDescent="0.45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2.75" x14ac:dyDescent="0.45">
      <c r="A2652" s="10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11">
        <f t="shared" si="165"/>
        <v>75.709999999999994</v>
      </c>
      <c r="Q2652" s="13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2.75" x14ac:dyDescent="0.45">
      <c r="A2653" s="10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2.75" x14ac:dyDescent="0.45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2.75" hidden="1" x14ac:dyDescent="0.45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11">
        <f t="shared" si="165"/>
        <v>15</v>
      </c>
      <c r="Q2655" s="13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2.75" hidden="1" x14ac:dyDescent="0.45">
      <c r="A2656" s="10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 s="11">
        <f t="shared" si="165"/>
        <v>75</v>
      </c>
      <c r="Q2656" s="13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42.75" x14ac:dyDescent="0.45">
      <c r="A2657" s="10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11">
        <f t="shared" si="165"/>
        <v>29.17</v>
      </c>
      <c r="Q2657" s="13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2.75" hidden="1" x14ac:dyDescent="0.45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7" hidden="1" x14ac:dyDescent="0.45">
      <c r="A2659" s="10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 s="11">
        <f t="shared" si="165"/>
        <v>65</v>
      </c>
      <c r="Q2659" s="13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42.75" x14ac:dyDescent="0.45">
      <c r="A2660" s="1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11">
        <f t="shared" si="165"/>
        <v>47.27</v>
      </c>
      <c r="Q2660" s="13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42.75" hidden="1" x14ac:dyDescent="0.45">
      <c r="A2661" s="10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 s="11">
        <f t="shared" si="165"/>
        <v>32.5</v>
      </c>
      <c r="Q2661" s="13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57" hidden="1" x14ac:dyDescent="0.45">
      <c r="A2662" s="10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 s="11">
        <f t="shared" si="165"/>
        <v>47.27</v>
      </c>
      <c r="Q2662" s="13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2.75" x14ac:dyDescent="0.45">
      <c r="A2663" s="10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11">
        <f t="shared" si="165"/>
        <v>57.78</v>
      </c>
      <c r="Q2663" s="13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2.75" hidden="1" x14ac:dyDescent="0.45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2.75" hidden="1" x14ac:dyDescent="0.45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2.75" hidden="1" x14ac:dyDescent="0.45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11">
        <f t="shared" si="165"/>
        <v>84.83</v>
      </c>
      <c r="Q2666" s="13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2.75" hidden="1" x14ac:dyDescent="0.45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11">
        <f t="shared" si="165"/>
        <v>101.8</v>
      </c>
      <c r="Q2667" s="13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2.75" hidden="1" x14ac:dyDescent="0.45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2.75" x14ac:dyDescent="0.45">
      <c r="A2669" s="10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2.75" x14ac:dyDescent="0.45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11">
        <f t="shared" si="165"/>
        <v>50.4</v>
      </c>
      <c r="Q2670" s="13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2.75" x14ac:dyDescent="0.45">
      <c r="A2671" s="10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11">
        <f t="shared" si="165"/>
        <v>22.91</v>
      </c>
      <c r="Q2671" s="13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2.75" x14ac:dyDescent="0.45">
      <c r="A2672" s="10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2.75" hidden="1" x14ac:dyDescent="0.45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8.5" hidden="1" x14ac:dyDescent="0.45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2.75" x14ac:dyDescent="0.45">
      <c r="A2675" s="10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1.25" hidden="1" x14ac:dyDescent="0.45">
      <c r="A2676" s="10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 s="11">
        <f t="shared" si="165"/>
        <v>500</v>
      </c>
      <c r="Q2676" s="13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2.75" x14ac:dyDescent="0.45">
      <c r="A2677" s="10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11">
        <f t="shared" si="165"/>
        <v>29.41</v>
      </c>
      <c r="Q2677" s="13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2.75" hidden="1" x14ac:dyDescent="0.45">
      <c r="A2678" s="10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 s="11">
        <f t="shared" si="165"/>
        <v>71.430000000000007</v>
      </c>
      <c r="Q2678" s="13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2.75" hidden="1" x14ac:dyDescent="0.45">
      <c r="A2679" s="10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64"/>
        <v>100</v>
      </c>
      <c r="P2679" s="11">
        <f t="shared" si="165"/>
        <v>83.33</v>
      </c>
      <c r="Q2679" s="13" t="s">
        <v>8323</v>
      </c>
      <c r="R2679" t="s">
        <v>8335</v>
      </c>
      <c r="S2679" s="16">
        <f t="shared" si="166"/>
        <v>42097.874155092592</v>
      </c>
      <c r="T2679" s="16">
        <f t="shared" si="167"/>
        <v>42142.874155092592</v>
      </c>
    </row>
    <row r="2680" spans="1:20" ht="42.75" hidden="1" x14ac:dyDescent="0.45">
      <c r="A2680" s="1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64"/>
        <v>100</v>
      </c>
      <c r="P2680" s="11">
        <f t="shared" si="165"/>
        <v>62.5</v>
      </c>
      <c r="Q2680" s="13" t="s">
        <v>8323</v>
      </c>
      <c r="R2680" t="s">
        <v>8324</v>
      </c>
      <c r="S2680" s="16">
        <f t="shared" si="166"/>
        <v>42752.827199074076</v>
      </c>
      <c r="T2680" s="16">
        <f t="shared" si="167"/>
        <v>42766.75</v>
      </c>
    </row>
    <row r="2681" spans="1:20" ht="42.75" x14ac:dyDescent="0.45">
      <c r="A2681" s="10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164"/>
        <v>100</v>
      </c>
      <c r="P2681" s="11">
        <f t="shared" si="165"/>
        <v>41.67</v>
      </c>
      <c r="Q2681" s="13" t="s">
        <v>8323</v>
      </c>
      <c r="R2681" t="s">
        <v>8326</v>
      </c>
      <c r="S2681" s="16">
        <f t="shared" si="166"/>
        <v>42446.845543981486</v>
      </c>
      <c r="T2681" s="16">
        <f t="shared" si="167"/>
        <v>42496.845543981486</v>
      </c>
    </row>
    <row r="2682" spans="1:20" ht="28.5" x14ac:dyDescent="0.45">
      <c r="A2682" s="10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64"/>
        <v>100</v>
      </c>
      <c r="P2682" s="11">
        <f t="shared" si="165"/>
        <v>55.56</v>
      </c>
      <c r="Q2682" s="13" t="s">
        <v>8323</v>
      </c>
      <c r="R2682" t="s">
        <v>8326</v>
      </c>
      <c r="S2682" s="16">
        <f t="shared" si="166"/>
        <v>42146.570393518516</v>
      </c>
      <c r="T2682" s="16">
        <f t="shared" si="167"/>
        <v>42176.570393518516</v>
      </c>
    </row>
    <row r="2683" spans="1:20" ht="42.75" x14ac:dyDescent="0.45">
      <c r="A2683" s="10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64"/>
        <v>100</v>
      </c>
      <c r="P2683" s="11">
        <f t="shared" si="165"/>
        <v>35.71</v>
      </c>
      <c r="Q2683" s="13" t="s">
        <v>8323</v>
      </c>
      <c r="R2683" t="s">
        <v>8326</v>
      </c>
      <c r="S2683" s="16">
        <f t="shared" si="166"/>
        <v>42430.762222222227</v>
      </c>
      <c r="T2683" s="16">
        <f t="shared" si="167"/>
        <v>42460.720555555556</v>
      </c>
    </row>
    <row r="2684" spans="1:20" ht="42.75" x14ac:dyDescent="0.45">
      <c r="A2684" s="10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64"/>
        <v>100</v>
      </c>
      <c r="P2684" s="11">
        <f t="shared" si="165"/>
        <v>29.41</v>
      </c>
      <c r="Q2684" s="13" t="s">
        <v>8323</v>
      </c>
      <c r="R2684" t="s">
        <v>8326</v>
      </c>
      <c r="S2684" s="16">
        <f t="shared" si="166"/>
        <v>42381.478981481487</v>
      </c>
      <c r="T2684" s="16">
        <f t="shared" si="167"/>
        <v>42402.478981481487</v>
      </c>
    </row>
    <row r="2685" spans="1:20" ht="42.75" hidden="1" x14ac:dyDescent="0.45">
      <c r="A2685" s="10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4"/>
        <v>100</v>
      </c>
      <c r="P2685" s="11">
        <f t="shared" si="165"/>
        <v>166.67</v>
      </c>
      <c r="Q2685" s="13" t="s">
        <v>8323</v>
      </c>
      <c r="R2685" t="s">
        <v>8335</v>
      </c>
      <c r="S2685" s="16">
        <f t="shared" si="166"/>
        <v>42173.466863425929</v>
      </c>
      <c r="T2685" s="16">
        <f t="shared" si="167"/>
        <v>42226.958333333328</v>
      </c>
    </row>
    <row r="2686" spans="1:20" ht="42.75" hidden="1" x14ac:dyDescent="0.45">
      <c r="A2686" s="10">
        <v>139</v>
      </c>
      <c r="B2686" s="3" t="s">
        <v>141</v>
      </c>
      <c r="C2686" s="3" t="s">
        <v>4249</v>
      </c>
      <c r="D2686" s="6">
        <v>500</v>
      </c>
      <c r="E2686" s="8">
        <v>500</v>
      </c>
      <c r="F2686" t="s">
        <v>8219</v>
      </c>
      <c r="G2686" t="s">
        <v>8223</v>
      </c>
      <c r="H2686" t="s">
        <v>8245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8265</v>
      </c>
      <c r="O2686">
        <f t="shared" si="164"/>
        <v>100</v>
      </c>
      <c r="P2686" s="11">
        <f t="shared" si="165"/>
        <v>500</v>
      </c>
      <c r="Q2686" s="13" t="s">
        <v>8321</v>
      </c>
      <c r="R2686" t="s">
        <v>8337</v>
      </c>
      <c r="S2686" s="16">
        <f t="shared" si="166"/>
        <v>42187.920972222222</v>
      </c>
      <c r="T2686" s="16">
        <f t="shared" si="167"/>
        <v>42197.920972222222</v>
      </c>
    </row>
    <row r="2687" spans="1:20" ht="42.75" hidden="1" x14ac:dyDescent="0.45">
      <c r="A2687" s="10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 s="11">
        <f t="shared" si="165"/>
        <v>25</v>
      </c>
      <c r="Q2687" s="13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2.75" x14ac:dyDescent="0.45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2.75" hidden="1" x14ac:dyDescent="0.45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2.75" x14ac:dyDescent="0.45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11">
        <f t="shared" si="165"/>
        <v>163.33000000000001</v>
      </c>
      <c r="Q2690" s="13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2.75" x14ac:dyDescent="0.45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IF(ROUND(E2691/D2691*100,0)=0,"N/A",ROUND(E2691/D2691*100,0))</f>
        <v>10</v>
      </c>
      <c r="P2691" s="11">
        <f t="shared" ref="P2691:P2754" si="169">IFERROR(ROUND(E2691/L2691,2),0)</f>
        <v>37.54</v>
      </c>
      <c r="Q2691" s="13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2.75" hidden="1" x14ac:dyDescent="0.45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2.75" hidden="1" x14ac:dyDescent="0.45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2.75" x14ac:dyDescent="0.45">
      <c r="A2694" s="10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2.75" x14ac:dyDescent="0.45">
      <c r="A2695" s="10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2.75" hidden="1" x14ac:dyDescent="0.45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11">
        <f t="shared" si="169"/>
        <v>120.25</v>
      </c>
      <c r="Q2696" s="13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2.75" hidden="1" x14ac:dyDescent="0.45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11">
        <f t="shared" si="169"/>
        <v>60.13</v>
      </c>
      <c r="Q2697" s="13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57" hidden="1" x14ac:dyDescent="0.45">
      <c r="A2698" s="10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11">
        <f t="shared" si="169"/>
        <v>60</v>
      </c>
      <c r="Q2698" s="13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28.5" hidden="1" x14ac:dyDescent="0.45">
      <c r="A2699" s="10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 s="11">
        <f t="shared" si="169"/>
        <v>40</v>
      </c>
      <c r="Q2699" s="13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2.75" hidden="1" x14ac:dyDescent="0.45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2.75" hidden="1" x14ac:dyDescent="0.45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2.75" x14ac:dyDescent="0.45">
      <c r="A2702" s="10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2.75" hidden="1" x14ac:dyDescent="0.45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t="str">
        <f t="shared" si="168"/>
        <v>N/A</v>
      </c>
      <c r="P2703" s="11">
        <f t="shared" si="169"/>
        <v>116.75</v>
      </c>
      <c r="Q2703" s="1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2.75" x14ac:dyDescent="0.45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11">
        <f t="shared" si="169"/>
        <v>35.92</v>
      </c>
      <c r="Q2704" s="13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2.75" hidden="1" x14ac:dyDescent="0.45">
      <c r="A2705" s="10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 s="11">
        <f t="shared" si="169"/>
        <v>57.88</v>
      </c>
      <c r="Q2705" s="13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28.5" hidden="1" x14ac:dyDescent="0.45">
      <c r="A2706" s="10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 s="11">
        <f t="shared" si="169"/>
        <v>35.619999999999997</v>
      </c>
      <c r="Q2706" s="13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28.5" hidden="1" x14ac:dyDescent="0.45">
      <c r="A2707" s="10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 s="11">
        <f t="shared" si="169"/>
        <v>76.67</v>
      </c>
      <c r="Q2707" s="13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2.75" hidden="1" x14ac:dyDescent="0.45">
      <c r="A2708" s="10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 s="11">
        <f t="shared" si="169"/>
        <v>35.380000000000003</v>
      </c>
      <c r="Q2708" s="13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42.75" x14ac:dyDescent="0.45">
      <c r="A2709" s="10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11">
        <f t="shared" si="169"/>
        <v>38.33</v>
      </c>
      <c r="Q2709" s="13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2.75" hidden="1" x14ac:dyDescent="0.45">
      <c r="A2710" s="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 s="11">
        <f t="shared" si="169"/>
        <v>21.9</v>
      </c>
      <c r="Q2710" s="13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2.75" hidden="1" x14ac:dyDescent="0.45">
      <c r="A2711" s="10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 s="11">
        <f t="shared" si="169"/>
        <v>30.67</v>
      </c>
      <c r="Q2711" s="13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57" x14ac:dyDescent="0.45">
      <c r="A2712" s="10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11">
        <f t="shared" si="169"/>
        <v>30.67</v>
      </c>
      <c r="Q2712" s="13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2.75" hidden="1" x14ac:dyDescent="0.45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2.75" x14ac:dyDescent="0.45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11">
        <f t="shared" si="169"/>
        <v>32.36</v>
      </c>
      <c r="Q2714" s="13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7" x14ac:dyDescent="0.45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11">
        <f t="shared" si="169"/>
        <v>32.36</v>
      </c>
      <c r="Q2715" s="13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8.5" hidden="1" x14ac:dyDescent="0.45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2.75" hidden="1" x14ac:dyDescent="0.45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2.75" x14ac:dyDescent="0.45">
      <c r="A2718" s="10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11">
        <f t="shared" si="169"/>
        <v>64.290000000000006</v>
      </c>
      <c r="Q2718" s="13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2.75" x14ac:dyDescent="0.45">
      <c r="A2719" s="10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11">
        <f t="shared" si="169"/>
        <v>30</v>
      </c>
      <c r="Q2719" s="13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42.75" hidden="1" x14ac:dyDescent="0.45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11">
        <f t="shared" si="169"/>
        <v>44.5</v>
      </c>
      <c r="Q2720" s="13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2.75" hidden="1" x14ac:dyDescent="0.45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11">
        <f t="shared" si="169"/>
        <v>40.450000000000003</v>
      </c>
      <c r="Q2721" s="13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2.75" x14ac:dyDescent="0.45">
      <c r="A2722" s="10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11">
        <f t="shared" si="169"/>
        <v>44</v>
      </c>
      <c r="Q2722" s="13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57" x14ac:dyDescent="0.45">
      <c r="A2723" s="10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11">
        <f t="shared" si="169"/>
        <v>24.44</v>
      </c>
      <c r="Q2723" s="13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2.75" x14ac:dyDescent="0.45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2.75" hidden="1" x14ac:dyDescent="0.45">
      <c r="A2725" s="10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 s="11">
        <f t="shared" si="169"/>
        <v>145</v>
      </c>
      <c r="Q2725" s="13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2.75" hidden="1" x14ac:dyDescent="0.45">
      <c r="A2726" s="10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11">
        <f t="shared" si="169"/>
        <v>43.5</v>
      </c>
      <c r="Q2726" s="13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28.5" hidden="1" x14ac:dyDescent="0.45">
      <c r="A2727" s="10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 s="11">
        <f t="shared" si="169"/>
        <v>31.07</v>
      </c>
      <c r="Q2727" s="13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2.75" hidden="1" x14ac:dyDescent="0.45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2.75" hidden="1" x14ac:dyDescent="0.45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11">
        <f t="shared" si="169"/>
        <v>35.83</v>
      </c>
      <c r="Q2729" s="13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2.75" x14ac:dyDescent="0.45">
      <c r="A2730" s="1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11">
        <f t="shared" si="169"/>
        <v>33.08</v>
      </c>
      <c r="Q2730" s="13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2.75" hidden="1" x14ac:dyDescent="0.45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11">
        <f t="shared" si="169"/>
        <v>43</v>
      </c>
      <c r="Q2731" s="13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2.75" hidden="1" x14ac:dyDescent="0.45">
      <c r="A2732" s="10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 s="11">
        <f t="shared" si="169"/>
        <v>47.78</v>
      </c>
      <c r="Q2732" s="13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2.75" x14ac:dyDescent="0.45">
      <c r="A2733" s="10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11">
        <f t="shared" si="169"/>
        <v>30.71</v>
      </c>
      <c r="Q2733" s="13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2.75" x14ac:dyDescent="0.45">
      <c r="A2734" s="10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11">
        <f t="shared" si="169"/>
        <v>21.5</v>
      </c>
      <c r="Q2734" s="13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42.75" x14ac:dyDescent="0.45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2.75" hidden="1" x14ac:dyDescent="0.45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t="str">
        <f t="shared" si="168"/>
        <v>N/A</v>
      </c>
      <c r="P2736" s="11">
        <f t="shared" si="169"/>
        <v>53.25</v>
      </c>
      <c r="Q2736" s="13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2.75" hidden="1" x14ac:dyDescent="0.45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11">
        <f t="shared" si="169"/>
        <v>47.33</v>
      </c>
      <c r="Q2737" s="13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2.75" hidden="1" x14ac:dyDescent="0.45">
      <c r="A2738" s="10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t="str">
        <f t="shared" si="168"/>
        <v>N/A</v>
      </c>
      <c r="P2738" s="11">
        <f t="shared" si="169"/>
        <v>60.71</v>
      </c>
      <c r="Q2738" s="13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42.75" hidden="1" x14ac:dyDescent="0.45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11">
        <f t="shared" si="169"/>
        <v>17.71</v>
      </c>
      <c r="Q2739" s="13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2.75" x14ac:dyDescent="0.45">
      <c r="A2740" s="1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11">
        <f t="shared" si="169"/>
        <v>53.13</v>
      </c>
      <c r="Q2740" s="13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2.75" hidden="1" x14ac:dyDescent="0.45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11">
        <f t="shared" si="169"/>
        <v>47.22</v>
      </c>
      <c r="Q2741" s="13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2.75" hidden="1" x14ac:dyDescent="0.45">
      <c r="A2742" s="10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 s="11">
        <f t="shared" si="169"/>
        <v>53.13</v>
      </c>
      <c r="Q2742" s="13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2.75" hidden="1" x14ac:dyDescent="0.45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8.5" x14ac:dyDescent="0.45">
      <c r="A2744" s="10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2.75" hidden="1" x14ac:dyDescent="0.45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2.75" x14ac:dyDescent="0.45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2.75" hidden="1" x14ac:dyDescent="0.45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2.75" hidden="1" x14ac:dyDescent="0.45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2.75" x14ac:dyDescent="0.45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2.75" hidden="1" x14ac:dyDescent="0.45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42.75" hidden="1" x14ac:dyDescent="0.45">
      <c r="A2751" s="10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 s="11">
        <f t="shared" si="169"/>
        <v>410</v>
      </c>
      <c r="Q2751" s="13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2.75" x14ac:dyDescent="0.45">
      <c r="A2752" s="10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11">
        <f t="shared" si="169"/>
        <v>41</v>
      </c>
      <c r="Q2752" s="13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28.5" hidden="1" x14ac:dyDescent="0.45">
      <c r="A2753" s="10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 s="11">
        <f t="shared" si="169"/>
        <v>51.25</v>
      </c>
      <c r="Q2753" s="13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2.75" x14ac:dyDescent="0.45">
      <c r="A2754" s="10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11">
        <f t="shared" si="169"/>
        <v>15.15</v>
      </c>
      <c r="Q2754" s="13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2.75" hidden="1" x14ac:dyDescent="0.45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IF(ROUND(E2755/D2755*100,0)=0,"N/A",ROUND(E2755/D2755*100,0))</f>
        <v>1</v>
      </c>
      <c r="P2755" s="11">
        <f t="shared" ref="P2755:P2818" si="173">IFERROR(ROUND(E2755/L2755,2),0)</f>
        <v>45.33</v>
      </c>
      <c r="Q2755" s="13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45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2.75" hidden="1" x14ac:dyDescent="0.45">
      <c r="A2757" s="10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11">
        <f t="shared" si="173"/>
        <v>13</v>
      </c>
      <c r="Q2757" s="13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2.75" hidden="1" x14ac:dyDescent="0.45">
      <c r="A2758" s="10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11">
        <f t="shared" si="173"/>
        <v>80.599999999999994</v>
      </c>
      <c r="Q2758" s="13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2.75" hidden="1" x14ac:dyDescent="0.45">
      <c r="A2759" s="10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11">
        <f t="shared" si="173"/>
        <v>80.599999999999994</v>
      </c>
      <c r="Q2759" s="13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28.5" hidden="1" x14ac:dyDescent="0.45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2.75" hidden="1" x14ac:dyDescent="0.45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11">
        <f t="shared" si="173"/>
        <v>30.85</v>
      </c>
      <c r="Q2761" s="13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2.75" hidden="1" x14ac:dyDescent="0.45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11">
        <f t="shared" si="173"/>
        <v>80.2</v>
      </c>
      <c r="Q2762" s="13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8.5" hidden="1" x14ac:dyDescent="0.45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7" hidden="1" x14ac:dyDescent="0.45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11">
        <f t="shared" si="173"/>
        <v>133.33000000000001</v>
      </c>
      <c r="Q2764" s="13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2.75" hidden="1" x14ac:dyDescent="0.45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11">
        <f t="shared" si="173"/>
        <v>66.67</v>
      </c>
      <c r="Q2765" s="13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2.75" x14ac:dyDescent="0.45">
      <c r="A2766" s="10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11">
        <f t="shared" si="173"/>
        <v>80</v>
      </c>
      <c r="Q2766" s="13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42.75" x14ac:dyDescent="0.45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11">
        <f t="shared" si="173"/>
        <v>66.67</v>
      </c>
      <c r="Q2767" s="13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2.75" x14ac:dyDescent="0.45">
      <c r="A2768" s="10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11">
        <f t="shared" si="173"/>
        <v>30.77</v>
      </c>
      <c r="Q2768" s="13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2.75" x14ac:dyDescent="0.45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2.75" hidden="1" x14ac:dyDescent="0.45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2.75" hidden="1" x14ac:dyDescent="0.45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2.75" x14ac:dyDescent="0.45">
      <c r="A2772" s="10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11">
        <f t="shared" si="173"/>
        <v>64.17</v>
      </c>
      <c r="Q2772" s="13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2.75" x14ac:dyDescent="0.45">
      <c r="A2773" s="10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11">
        <f t="shared" si="173"/>
        <v>27.5</v>
      </c>
      <c r="Q2773" s="13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2.75" hidden="1" x14ac:dyDescent="0.45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11">
        <f t="shared" si="173"/>
        <v>31.75</v>
      </c>
      <c r="Q2774" s="13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2.75" x14ac:dyDescent="0.45">
      <c r="A2775" s="10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11">
        <f t="shared" si="173"/>
        <v>25.4</v>
      </c>
      <c r="Q2775" s="13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2.75" hidden="1" x14ac:dyDescent="0.45">
      <c r="A2776" s="10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 s="11">
        <f t="shared" si="173"/>
        <v>42.22</v>
      </c>
      <c r="Q2776" s="13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2.75" hidden="1" x14ac:dyDescent="0.45">
      <c r="A2777" s="10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11">
        <f t="shared" si="173"/>
        <v>47.5</v>
      </c>
      <c r="Q2777" s="13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2.75" hidden="1" x14ac:dyDescent="0.45">
      <c r="A2778" s="10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 s="11">
        <f t="shared" si="173"/>
        <v>54.29</v>
      </c>
      <c r="Q2778" s="13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28.5" hidden="1" x14ac:dyDescent="0.45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2.75" hidden="1" x14ac:dyDescent="0.45">
      <c r="A2780" s="1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t="str">
        <f t="shared" si="172"/>
        <v>N/A</v>
      </c>
      <c r="P2780" s="11">
        <f t="shared" si="173"/>
        <v>53.71</v>
      </c>
      <c r="Q2780" s="13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28.5" hidden="1" x14ac:dyDescent="0.45">
      <c r="A2781" s="10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 s="11">
        <f t="shared" si="173"/>
        <v>41.78</v>
      </c>
      <c r="Q2781" s="13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2.75" x14ac:dyDescent="0.45">
      <c r="A2782" s="10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11">
        <f t="shared" si="173"/>
        <v>93.75</v>
      </c>
      <c r="Q2782" s="13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2.75" hidden="1" x14ac:dyDescent="0.45">
      <c r="A2783" s="10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 s="11">
        <f t="shared" si="173"/>
        <v>41.67</v>
      </c>
      <c r="Q2783" s="13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2.75" hidden="1" x14ac:dyDescent="0.45">
      <c r="A2784" s="10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 s="11">
        <f t="shared" si="173"/>
        <v>53.57</v>
      </c>
      <c r="Q2784" s="13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28.5" x14ac:dyDescent="0.45">
      <c r="A2785" s="10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11">
        <f t="shared" si="173"/>
        <v>41.67</v>
      </c>
      <c r="Q2785" s="13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2.75" hidden="1" x14ac:dyDescent="0.45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7" x14ac:dyDescent="0.45">
      <c r="A2787" s="10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2.75" hidden="1" x14ac:dyDescent="0.45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2.75" x14ac:dyDescent="0.45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2.75" hidden="1" x14ac:dyDescent="0.45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2.75" hidden="1" x14ac:dyDescent="0.45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11">
        <f t="shared" si="173"/>
        <v>120</v>
      </c>
      <c r="Q2791" s="13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2.75" hidden="1" x14ac:dyDescent="0.45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2.75" hidden="1" x14ac:dyDescent="0.45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11">
        <f t="shared" si="173"/>
        <v>24</v>
      </c>
      <c r="Q2793" s="1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2.75" hidden="1" x14ac:dyDescent="0.45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2.75" hidden="1" x14ac:dyDescent="0.45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11">
        <f t="shared" si="173"/>
        <v>71.599999999999994</v>
      </c>
      <c r="Q2795" s="13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2.75" x14ac:dyDescent="0.45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11">
        <f t="shared" si="173"/>
        <v>25.57</v>
      </c>
      <c r="Q2796" s="13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2.75" x14ac:dyDescent="0.45">
      <c r="A2797" s="10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2.75" hidden="1" x14ac:dyDescent="0.45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2.75" hidden="1" x14ac:dyDescent="0.45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11">
        <f t="shared" si="173"/>
        <v>39</v>
      </c>
      <c r="Q2799" s="13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2.75" hidden="1" x14ac:dyDescent="0.45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11">
        <f t="shared" si="173"/>
        <v>35.1</v>
      </c>
      <c r="Q2800" s="13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2.75" hidden="1" x14ac:dyDescent="0.45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t="str">
        <f t="shared" si="172"/>
        <v>N/A</v>
      </c>
      <c r="P2801" s="11">
        <f t="shared" si="173"/>
        <v>116.67</v>
      </c>
      <c r="Q2801" s="13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2.75" hidden="1" x14ac:dyDescent="0.45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11">
        <f t="shared" si="173"/>
        <v>26.92</v>
      </c>
      <c r="Q2802" s="13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2.75" x14ac:dyDescent="0.45">
      <c r="A2803" s="10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11">
        <f t="shared" si="173"/>
        <v>29.17</v>
      </c>
      <c r="Q2803" s="13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2.75" x14ac:dyDescent="0.45">
      <c r="A2804" s="10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11">
        <f t="shared" si="173"/>
        <v>35</v>
      </c>
      <c r="Q2804" s="13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42.75" hidden="1" x14ac:dyDescent="0.45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t="str">
        <f t="shared" si="172"/>
        <v>N/A</v>
      </c>
      <c r="P2805" s="11">
        <f t="shared" si="173"/>
        <v>38.44</v>
      </c>
      <c r="Q2805" s="13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2.75" hidden="1" x14ac:dyDescent="0.45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t="str">
        <f t="shared" si="172"/>
        <v>N/A</v>
      </c>
      <c r="P2806" s="11">
        <f t="shared" si="173"/>
        <v>69</v>
      </c>
      <c r="Q2806" s="13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7" hidden="1" x14ac:dyDescent="0.45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11">
        <f t="shared" si="173"/>
        <v>69</v>
      </c>
      <c r="Q2807" s="13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2.75" hidden="1" x14ac:dyDescent="0.45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2.75" x14ac:dyDescent="0.45">
      <c r="A2809" s="10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2.75" hidden="1" x14ac:dyDescent="0.45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28.5" hidden="1" x14ac:dyDescent="0.45">
      <c r="A2811" s="10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t="str">
        <f t="shared" si="172"/>
        <v>N/A</v>
      </c>
      <c r="P2811" s="11">
        <f t="shared" si="173"/>
        <v>55.83</v>
      </c>
      <c r="Q2811" s="13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2.75" hidden="1" x14ac:dyDescent="0.45">
      <c r="A2812" s="10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 s="11">
        <f t="shared" si="173"/>
        <v>55.83</v>
      </c>
      <c r="Q2812" s="13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42.75" hidden="1" x14ac:dyDescent="0.45">
      <c r="A2813" s="10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 s="11">
        <f t="shared" si="173"/>
        <v>67</v>
      </c>
      <c r="Q2813" s="13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2.75" hidden="1" x14ac:dyDescent="0.45">
      <c r="A2814" s="10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 s="11">
        <f t="shared" si="173"/>
        <v>83.75</v>
      </c>
      <c r="Q2814" s="13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2.75" hidden="1" x14ac:dyDescent="0.45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2.75" hidden="1" x14ac:dyDescent="0.45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2.75" hidden="1" x14ac:dyDescent="0.45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2.75" hidden="1" x14ac:dyDescent="0.45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11">
        <f t="shared" si="173"/>
        <v>81.58</v>
      </c>
      <c r="Q2818" s="13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2.75" hidden="1" x14ac:dyDescent="0.45">
      <c r="A2819" s="10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IF(ROUND(E2819/D2819*100,0)=0,"N/A",ROUND(E2819/D2819*100,0))</f>
        <v>3</v>
      </c>
      <c r="P2819" s="11">
        <f t="shared" ref="P2819:P2882" si="177">IFERROR(ROUND(E2819/L2819,2),0)</f>
        <v>32.5</v>
      </c>
      <c r="Q2819" s="13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2.75" hidden="1" x14ac:dyDescent="0.45">
      <c r="A2820" s="1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11">
        <f t="shared" si="177"/>
        <v>108.33</v>
      </c>
      <c r="Q2820" s="13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2.75" hidden="1" x14ac:dyDescent="0.45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11">
        <f t="shared" si="177"/>
        <v>27.08</v>
      </c>
      <c r="Q2821" s="13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2.75" hidden="1" x14ac:dyDescent="0.45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11">
        <f t="shared" si="177"/>
        <v>108.33</v>
      </c>
      <c r="Q2822" s="13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5" hidden="1" x14ac:dyDescent="0.45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11">
        <f t="shared" si="177"/>
        <v>24.62</v>
      </c>
      <c r="Q2823" s="1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2.75" x14ac:dyDescent="0.45">
      <c r="A2824" s="10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11">
        <f t="shared" si="177"/>
        <v>29.09</v>
      </c>
      <c r="Q2824" s="13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2.75" x14ac:dyDescent="0.45">
      <c r="A2825" s="10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11">
        <f t="shared" si="177"/>
        <v>40</v>
      </c>
      <c r="Q2825" s="13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2.75" hidden="1" x14ac:dyDescent="0.45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2.75" x14ac:dyDescent="0.45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2.75" x14ac:dyDescent="0.45">
      <c r="A2828" s="10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2.75" x14ac:dyDescent="0.45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2.75" hidden="1" x14ac:dyDescent="0.45">
      <c r="A2830" s="1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t="str">
        <f t="shared" si="176"/>
        <v>N/A</v>
      </c>
      <c r="P2830" s="11">
        <f t="shared" si="177"/>
        <v>103.33</v>
      </c>
      <c r="Q2830" s="13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28.5" hidden="1" x14ac:dyDescent="0.45">
      <c r="A2831" s="10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 s="11">
        <f t="shared" si="177"/>
        <v>34.44</v>
      </c>
      <c r="Q2831" s="13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42.75" hidden="1" x14ac:dyDescent="0.45">
      <c r="A2832" s="10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 s="11">
        <f t="shared" si="177"/>
        <v>28.18</v>
      </c>
      <c r="Q2832" s="13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28.5" hidden="1" x14ac:dyDescent="0.45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11">
        <f t="shared" si="177"/>
        <v>18.239999999999998</v>
      </c>
      <c r="Q2833" s="1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45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t="str">
        <f t="shared" si="176"/>
        <v>N/A</v>
      </c>
      <c r="P2834" s="11">
        <f t="shared" si="177"/>
        <v>76.25</v>
      </c>
      <c r="Q2834" s="13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2.75" hidden="1" x14ac:dyDescent="0.45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2.75" hidden="1" x14ac:dyDescent="0.45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11">
        <f t="shared" si="177"/>
        <v>50.17</v>
      </c>
      <c r="Q2836" s="13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2.75" hidden="1" x14ac:dyDescent="0.45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11">
        <f t="shared" si="177"/>
        <v>150.5</v>
      </c>
      <c r="Q2837" s="13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2.75" x14ac:dyDescent="0.45">
      <c r="A2838" s="10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11">
        <f t="shared" si="177"/>
        <v>75.25</v>
      </c>
      <c r="Q2838" s="13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28.5" hidden="1" x14ac:dyDescent="0.45">
      <c r="A2839" s="10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 s="11">
        <f t="shared" si="177"/>
        <v>37.630000000000003</v>
      </c>
      <c r="Q2839" s="13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2.75" hidden="1" x14ac:dyDescent="0.45">
      <c r="A2840" s="1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 s="11">
        <f t="shared" si="177"/>
        <v>23.15</v>
      </c>
      <c r="Q2840" s="13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2.75" hidden="1" x14ac:dyDescent="0.45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11">
        <f t="shared" si="177"/>
        <v>300</v>
      </c>
      <c r="Q2841" s="13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2.75" hidden="1" x14ac:dyDescent="0.45">
      <c r="A2842" s="10">
        <v>3115</v>
      </c>
      <c r="B2842" s="3" t="s">
        <v>3115</v>
      </c>
      <c r="C2842" s="3" t="s">
        <v>7225</v>
      </c>
      <c r="D2842" s="6">
        <v>10000</v>
      </c>
      <c r="E2842" s="8">
        <v>300</v>
      </c>
      <c r="F2842" t="s">
        <v>8220</v>
      </c>
      <c r="G2842" t="s">
        <v>8234</v>
      </c>
      <c r="H2842" t="s">
        <v>8254</v>
      </c>
      <c r="I2842">
        <v>1465123427</v>
      </c>
      <c r="J2842">
        <v>1462531427</v>
      </c>
      <c r="K2842" t="b">
        <v>0</v>
      </c>
      <c r="L2842">
        <v>1</v>
      </c>
      <c r="M2842" t="b">
        <v>0</v>
      </c>
      <c r="N2842" t="s">
        <v>8301</v>
      </c>
      <c r="O2842">
        <f t="shared" si="176"/>
        <v>3</v>
      </c>
      <c r="P2842" s="11">
        <f t="shared" si="177"/>
        <v>300</v>
      </c>
      <c r="Q2842" s="13" t="s">
        <v>8323</v>
      </c>
      <c r="R2842" t="s">
        <v>8324</v>
      </c>
      <c r="S2842" s="16">
        <f t="shared" si="178"/>
        <v>42496.447071759263</v>
      </c>
      <c r="T2842" s="16">
        <f t="shared" si="179"/>
        <v>42526.447071759263</v>
      </c>
    </row>
    <row r="2843" spans="1:20" ht="42.75" hidden="1" x14ac:dyDescent="0.45">
      <c r="A2843" s="10">
        <v>2343</v>
      </c>
      <c r="B2843" s="3" t="s">
        <v>2344</v>
      </c>
      <c r="C2843" s="3" t="s">
        <v>6453</v>
      </c>
      <c r="D2843" s="6">
        <v>10000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1452282420</v>
      </c>
      <c r="J2843">
        <v>1447962505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3</v>
      </c>
      <c r="P2843" s="11">
        <f t="shared" si="177"/>
        <v>300</v>
      </c>
      <c r="Q2843" s="13" t="s">
        <v>8308</v>
      </c>
      <c r="R2843" t="s">
        <v>8342</v>
      </c>
      <c r="S2843" s="16">
        <f t="shared" si="178"/>
        <v>42327.825289351851</v>
      </c>
      <c r="T2843" s="16">
        <f t="shared" si="179"/>
        <v>42377.82430555555</v>
      </c>
    </row>
    <row r="2844" spans="1:20" ht="57" hidden="1" x14ac:dyDescent="0.45">
      <c r="A2844" s="10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 s="11">
        <f t="shared" si="177"/>
        <v>25</v>
      </c>
      <c r="Q2844" s="13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42.75" x14ac:dyDescent="0.45">
      <c r="A2845" s="10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11">
        <f t="shared" si="177"/>
        <v>60</v>
      </c>
      <c r="Q2845" s="13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2.75" x14ac:dyDescent="0.45">
      <c r="A2846" s="10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11">
        <f t="shared" si="177"/>
        <v>60</v>
      </c>
      <c r="Q2846" s="13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2.75" hidden="1" x14ac:dyDescent="0.45">
      <c r="A2847" s="10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 s="11">
        <f t="shared" si="177"/>
        <v>18.75</v>
      </c>
      <c r="Q2847" s="13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2.75" hidden="1" x14ac:dyDescent="0.45">
      <c r="A2848" s="10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 s="11">
        <f t="shared" si="177"/>
        <v>30</v>
      </c>
      <c r="Q2848" s="13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28.5" hidden="1" x14ac:dyDescent="0.45">
      <c r="A2849" s="10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 s="11">
        <f t="shared" si="177"/>
        <v>27.27</v>
      </c>
      <c r="Q2849" s="13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2.75" hidden="1" x14ac:dyDescent="0.45">
      <c r="A2850" s="1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 s="11">
        <f t="shared" si="177"/>
        <v>27.27</v>
      </c>
      <c r="Q2850" s="13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2.75" hidden="1" x14ac:dyDescent="0.45">
      <c r="A2851" s="10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 s="11">
        <f t="shared" si="177"/>
        <v>30</v>
      </c>
      <c r="Q2851" s="13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2.75" hidden="1" x14ac:dyDescent="0.45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11">
        <f t="shared" si="177"/>
        <v>99.33</v>
      </c>
      <c r="Q2852" s="13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2.75" hidden="1" x14ac:dyDescent="0.45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11">
        <f t="shared" si="177"/>
        <v>49.67</v>
      </c>
      <c r="Q2853" s="1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2.75" x14ac:dyDescent="0.45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8.5" hidden="1" x14ac:dyDescent="0.45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8.5" hidden="1" x14ac:dyDescent="0.45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11">
        <f t="shared" si="177"/>
        <v>24.08</v>
      </c>
      <c r="Q2856" s="13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2.75" hidden="1" x14ac:dyDescent="0.45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2.75" x14ac:dyDescent="0.45">
      <c r="A2858" s="10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11">
        <f t="shared" si="177"/>
        <v>19.27</v>
      </c>
      <c r="Q2858" s="13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28.5" hidden="1" x14ac:dyDescent="0.45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2.75" x14ac:dyDescent="0.45">
      <c r="A2860" s="1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11">
        <f t="shared" si="177"/>
        <v>57</v>
      </c>
      <c r="Q2860" s="13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42.75" x14ac:dyDescent="0.45">
      <c r="A2861" s="10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11">
        <f t="shared" si="177"/>
        <v>71.25</v>
      </c>
      <c r="Q2861" s="13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28.5" hidden="1" x14ac:dyDescent="0.45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2.75" hidden="1" x14ac:dyDescent="0.45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2.75" hidden="1" x14ac:dyDescent="0.45">
      <c r="A2864" s="10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t="str">
        <f t="shared" si="176"/>
        <v>N/A</v>
      </c>
      <c r="P2864" s="11">
        <f t="shared" si="177"/>
        <v>40</v>
      </c>
      <c r="Q2864" s="13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2.75" hidden="1" x14ac:dyDescent="0.45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11">
        <f t="shared" si="177"/>
        <v>93.33</v>
      </c>
      <c r="Q2865" s="13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2.75" hidden="1" x14ac:dyDescent="0.45">
      <c r="A2866" s="10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 s="11">
        <f t="shared" si="177"/>
        <v>93.33</v>
      </c>
      <c r="Q2866" s="13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42.75" hidden="1" x14ac:dyDescent="0.45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11">
        <f t="shared" si="177"/>
        <v>35</v>
      </c>
      <c r="Q2867" s="13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2.75" hidden="1" x14ac:dyDescent="0.45">
      <c r="A2868" s="10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 s="11">
        <f t="shared" si="177"/>
        <v>35</v>
      </c>
      <c r="Q2868" s="13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28.5" x14ac:dyDescent="0.45">
      <c r="A2869" s="10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11">
        <f t="shared" si="177"/>
        <v>11.67</v>
      </c>
      <c r="Q2869" s="13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2.75" hidden="1" x14ac:dyDescent="0.45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2.75" hidden="1" x14ac:dyDescent="0.45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2.75" hidden="1" x14ac:dyDescent="0.45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t="str">
        <f t="shared" si="176"/>
        <v>N/A</v>
      </c>
      <c r="P2872" s="11">
        <f t="shared" si="177"/>
        <v>23.08</v>
      </c>
      <c r="Q2872" s="13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8.5" x14ac:dyDescent="0.45">
      <c r="A2873" s="10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11">
        <f t="shared" si="177"/>
        <v>30.78</v>
      </c>
      <c r="Q2873" s="1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45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2.75" hidden="1" x14ac:dyDescent="0.45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11">
        <f t="shared" si="177"/>
        <v>39</v>
      </c>
      <c r="Q2875" s="13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2.75" x14ac:dyDescent="0.45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2.75" hidden="1" x14ac:dyDescent="0.45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11">
        <f t="shared" si="177"/>
        <v>22.75</v>
      </c>
      <c r="Q2877" s="13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2.75" x14ac:dyDescent="0.45">
      <c r="A2878" s="10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2.75" x14ac:dyDescent="0.45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2.75" hidden="1" x14ac:dyDescent="0.45">
      <c r="A2880" s="1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t="str">
        <f t="shared" si="176"/>
        <v>N/A</v>
      </c>
      <c r="P2880" s="11">
        <f t="shared" si="177"/>
        <v>54</v>
      </c>
      <c r="Q2880" s="13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2.75" hidden="1" x14ac:dyDescent="0.45">
      <c r="A2881" s="10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 s="11">
        <f t="shared" si="177"/>
        <v>45</v>
      </c>
      <c r="Q2881" s="13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28.5" x14ac:dyDescent="0.45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11">
        <f t="shared" si="177"/>
        <v>45</v>
      </c>
      <c r="Q2882" s="13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2.75" x14ac:dyDescent="0.45">
      <c r="A2883" s="10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IF(ROUND(E2883/D2883*100,0)=0,"N/A",ROUND(E2883/D2883*100,0))</f>
        <v>108</v>
      </c>
      <c r="P2883" s="11">
        <f t="shared" ref="P2883:P2946" si="181">IFERROR(ROUND(E2883/L2883,2),0)</f>
        <v>38.57</v>
      </c>
      <c r="Q2883" s="1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2.75" hidden="1" x14ac:dyDescent="0.45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11">
        <f t="shared" si="181"/>
        <v>33.25</v>
      </c>
      <c r="Q2884" s="13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2.75" x14ac:dyDescent="0.45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11">
        <f t="shared" si="181"/>
        <v>29.56</v>
      </c>
      <c r="Q2885" s="13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" x14ac:dyDescent="0.45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2.75" hidden="1" x14ac:dyDescent="0.45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2.75" hidden="1" x14ac:dyDescent="0.45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2.75" hidden="1" x14ac:dyDescent="0.45">
      <c r="A2889" s="10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11">
        <f t="shared" si="181"/>
        <v>26</v>
      </c>
      <c r="Q2889" s="13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2.75" hidden="1" x14ac:dyDescent="0.45">
      <c r="A2890" s="1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11">
        <f t="shared" si="181"/>
        <v>28.89</v>
      </c>
      <c r="Q2890" s="13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2.75" hidden="1" x14ac:dyDescent="0.45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11">
        <f t="shared" si="181"/>
        <v>28.89</v>
      </c>
      <c r="Q2891" s="13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2.75" x14ac:dyDescent="0.45">
      <c r="A2892" s="10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11">
        <f t="shared" si="181"/>
        <v>65</v>
      </c>
      <c r="Q2892" s="13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28.5" x14ac:dyDescent="0.45">
      <c r="A2893" s="10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11">
        <f t="shared" si="181"/>
        <v>37.14</v>
      </c>
      <c r="Q2893" s="13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2.75" hidden="1" x14ac:dyDescent="0.45">
      <c r="A2894" s="10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 s="11">
        <f t="shared" si="181"/>
        <v>17.329999999999998</v>
      </c>
      <c r="Q2894" s="13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2.75" hidden="1" x14ac:dyDescent="0.45">
      <c r="A2895" s="10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 s="11">
        <f t="shared" si="181"/>
        <v>21.67</v>
      </c>
      <c r="Q2895" s="13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57" hidden="1" x14ac:dyDescent="0.45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t="str">
        <f t="shared" si="180"/>
        <v>N/A</v>
      </c>
      <c r="P2896" s="11">
        <f t="shared" si="181"/>
        <v>64.75</v>
      </c>
      <c r="Q2896" s="13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7" x14ac:dyDescent="0.45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2.75" hidden="1" x14ac:dyDescent="0.45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8.5" hidden="1" x14ac:dyDescent="0.45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11">
        <f t="shared" si="181"/>
        <v>42</v>
      </c>
      <c r="Q2899" s="13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2.75" x14ac:dyDescent="0.45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11">
        <f t="shared" si="181"/>
        <v>63</v>
      </c>
      <c r="Q2900" s="13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2.75" x14ac:dyDescent="0.45">
      <c r="A2901" s="10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11">
        <f t="shared" si="181"/>
        <v>50.2</v>
      </c>
      <c r="Q2901" s="13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2.75" x14ac:dyDescent="0.45">
      <c r="A2902" s="10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11">
        <f t="shared" si="181"/>
        <v>31.38</v>
      </c>
      <c r="Q2902" s="13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2.75" hidden="1" x14ac:dyDescent="0.45">
      <c r="A2903" s="10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t="str">
        <f t="shared" si="180"/>
        <v>N/A</v>
      </c>
      <c r="P2903" s="11">
        <f t="shared" si="181"/>
        <v>250</v>
      </c>
      <c r="Q2903" s="13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2.75" hidden="1" x14ac:dyDescent="0.45">
      <c r="A2904" s="10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t="str">
        <f t="shared" si="180"/>
        <v>N/A</v>
      </c>
      <c r="P2904" s="11">
        <f t="shared" si="181"/>
        <v>62.5</v>
      </c>
      <c r="Q2904" s="13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42.75" hidden="1" x14ac:dyDescent="0.45">
      <c r="A2905" s="10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t="str">
        <f t="shared" si="180"/>
        <v>N/A</v>
      </c>
      <c r="P2905" s="11">
        <f t="shared" si="181"/>
        <v>250</v>
      </c>
      <c r="Q2905" s="13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42.75" hidden="1" x14ac:dyDescent="0.45">
      <c r="A2906" s="10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t="str">
        <f t="shared" si="180"/>
        <v>N/A</v>
      </c>
      <c r="P2906" s="11">
        <f t="shared" si="181"/>
        <v>250</v>
      </c>
      <c r="Q2906" s="13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2.75" hidden="1" x14ac:dyDescent="0.45">
      <c r="A2907" s="10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 s="11">
        <f t="shared" si="181"/>
        <v>125</v>
      </c>
      <c r="Q2907" s="13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2.75" x14ac:dyDescent="0.45">
      <c r="A2908" s="10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11">
        <f t="shared" si="181"/>
        <v>35.71</v>
      </c>
      <c r="Q2908" s="13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42.75" hidden="1" x14ac:dyDescent="0.45">
      <c r="A2909" s="10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 s="11">
        <f t="shared" si="181"/>
        <v>250</v>
      </c>
      <c r="Q2909" s="13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2.75" hidden="1" x14ac:dyDescent="0.45">
      <c r="A2910" s="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 s="11">
        <f t="shared" si="181"/>
        <v>83.33</v>
      </c>
      <c r="Q2910" s="13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42.75" x14ac:dyDescent="0.45">
      <c r="A2911" s="10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11">
        <f t="shared" si="181"/>
        <v>62.5</v>
      </c>
      <c r="Q2911" s="13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2.75" hidden="1" x14ac:dyDescent="0.45">
      <c r="A2912" s="10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 s="11">
        <f t="shared" si="181"/>
        <v>50</v>
      </c>
      <c r="Q2912" s="13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2.75" hidden="1" x14ac:dyDescent="0.45">
      <c r="A2913" s="10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 s="11">
        <f t="shared" si="181"/>
        <v>41.67</v>
      </c>
      <c r="Q2913" s="13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2.75" x14ac:dyDescent="0.45">
      <c r="A2914" s="10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11">
        <f t="shared" si="181"/>
        <v>27.78</v>
      </c>
      <c r="Q2914" s="13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2.75" x14ac:dyDescent="0.45">
      <c r="A2915" s="10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11">
        <f t="shared" si="181"/>
        <v>31.25</v>
      </c>
      <c r="Q2915" s="13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57" x14ac:dyDescent="0.45">
      <c r="A2916" s="10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11">
        <f t="shared" si="181"/>
        <v>11.36</v>
      </c>
      <c r="Q2916" s="13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57" hidden="1" x14ac:dyDescent="0.45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2.75" hidden="1" x14ac:dyDescent="0.45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2.75" hidden="1" x14ac:dyDescent="0.45">
      <c r="A2919" s="10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 s="11">
        <f t="shared" si="181"/>
        <v>48.2</v>
      </c>
      <c r="Q2919" s="13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28.5" hidden="1" x14ac:dyDescent="0.45">
      <c r="A2920" s="1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11">
        <f t="shared" si="181"/>
        <v>30.13</v>
      </c>
      <c r="Q2920" s="13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2.75" x14ac:dyDescent="0.45">
      <c r="A2921" s="10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11">
        <f t="shared" si="181"/>
        <v>20.079999999999998</v>
      </c>
      <c r="Q2921" s="13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8.5" hidden="1" x14ac:dyDescent="0.45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11">
        <f t="shared" si="181"/>
        <v>40</v>
      </c>
      <c r="Q2922" s="13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2.75" x14ac:dyDescent="0.45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11">
        <f t="shared" si="181"/>
        <v>30</v>
      </c>
      <c r="Q2923" s="1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2.75" hidden="1" x14ac:dyDescent="0.45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2.75" hidden="1" x14ac:dyDescent="0.45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11">
        <f t="shared" si="181"/>
        <v>33.71</v>
      </c>
      <c r="Q2925" s="13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2.75" hidden="1" x14ac:dyDescent="0.45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11">
        <f t="shared" si="181"/>
        <v>19.670000000000002</v>
      </c>
      <c r="Q2926" s="13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2.75" hidden="1" x14ac:dyDescent="0.45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2.75" hidden="1" x14ac:dyDescent="0.45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11">
        <f t="shared" si="181"/>
        <v>29.25</v>
      </c>
      <c r="Q2928" s="13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2.75" hidden="1" x14ac:dyDescent="0.45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2.75" x14ac:dyDescent="0.45">
      <c r="A2930" s="1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11">
        <f t="shared" si="181"/>
        <v>26</v>
      </c>
      <c r="Q2930" s="13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8.5" hidden="1" x14ac:dyDescent="0.45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11">
        <f t="shared" si="181"/>
        <v>33.29</v>
      </c>
      <c r="Q2931" s="13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2.75" hidden="1" x14ac:dyDescent="0.45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11">
        <f t="shared" si="181"/>
        <v>29.13</v>
      </c>
      <c r="Q2932" s="13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2.75" hidden="1" x14ac:dyDescent="0.45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11">
        <f t="shared" si="181"/>
        <v>57.5</v>
      </c>
      <c r="Q2933" s="1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2.75" x14ac:dyDescent="0.45">
      <c r="A2934" s="10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11">
        <f t="shared" si="181"/>
        <v>13.53</v>
      </c>
      <c r="Q2934" s="13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2.75" hidden="1" x14ac:dyDescent="0.45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t="str">
        <f t="shared" si="180"/>
        <v>N/A</v>
      </c>
      <c r="P2935" s="11">
        <f t="shared" si="181"/>
        <v>45.2</v>
      </c>
      <c r="Q2935" s="13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2.75" hidden="1" x14ac:dyDescent="0.45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11">
        <f t="shared" si="181"/>
        <v>28.13</v>
      </c>
      <c r="Q2936" s="13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2.75" hidden="1" x14ac:dyDescent="0.45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11">
        <f t="shared" si="181"/>
        <v>45</v>
      </c>
      <c r="Q2937" s="13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2.75" x14ac:dyDescent="0.45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2.75" x14ac:dyDescent="0.45">
      <c r="A2939" s="10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11">
        <f t="shared" si="181"/>
        <v>56.25</v>
      </c>
      <c r="Q2939" s="13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2.75" x14ac:dyDescent="0.45">
      <c r="A2940" s="1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11">
        <f t="shared" si="181"/>
        <v>75</v>
      </c>
      <c r="Q2940" s="13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2.75" hidden="1" x14ac:dyDescent="0.45">
      <c r="A2941" s="10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 s="11">
        <f t="shared" si="181"/>
        <v>74.33</v>
      </c>
      <c r="Q2941" s="13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42.75" hidden="1" x14ac:dyDescent="0.45">
      <c r="A2942" s="10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 s="11">
        <f t="shared" si="181"/>
        <v>24.78</v>
      </c>
      <c r="Q2942" s="13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2.75" hidden="1" x14ac:dyDescent="0.45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t="str">
        <f t="shared" si="180"/>
        <v>N/A</v>
      </c>
      <c r="P2943" s="11">
        <f t="shared" si="181"/>
        <v>55</v>
      </c>
      <c r="Q2943" s="1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2.75" hidden="1" x14ac:dyDescent="0.45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11">
        <f t="shared" si="181"/>
        <v>54</v>
      </c>
      <c r="Q2944" s="13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8.5" hidden="1" x14ac:dyDescent="0.45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2.75" x14ac:dyDescent="0.45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11">
        <f t="shared" si="181"/>
        <v>72</v>
      </c>
      <c r="Q2946" s="13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2.75" hidden="1" x14ac:dyDescent="0.45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t="str">
        <f t="shared" ref="O2947:O3010" si="184">IF(ROUND(E2947/D2947*100,0)=0,"N/A",ROUND(E2947/D2947*100,0))</f>
        <v>N/A</v>
      </c>
      <c r="P2947" s="11">
        <f t="shared" ref="P2947:P3010" si="185">IFERROR(ROUND(E2947/L2947,2),0)</f>
        <v>71.67</v>
      </c>
      <c r="Q2947" s="13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" hidden="1" x14ac:dyDescent="0.45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2.75" x14ac:dyDescent="0.45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11">
        <f t="shared" si="185"/>
        <v>30.71</v>
      </c>
      <c r="Q2949" s="13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2.75" x14ac:dyDescent="0.45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2.75" hidden="1" x14ac:dyDescent="0.45">
      <c r="A2951" s="10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11">
        <f t="shared" si="185"/>
        <v>16.309999999999999</v>
      </c>
      <c r="Q2951" s="13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42.75" hidden="1" x14ac:dyDescent="0.45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1.25" hidden="1" x14ac:dyDescent="0.45">
      <c r="A2953" s="10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11">
        <f t="shared" si="185"/>
        <v>30.29</v>
      </c>
      <c r="Q2953" s="13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42.75" x14ac:dyDescent="0.45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11">
        <f t="shared" si="185"/>
        <v>35.17</v>
      </c>
      <c r="Q2954" s="13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2.75" x14ac:dyDescent="0.45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11">
        <f t="shared" si="185"/>
        <v>26.38</v>
      </c>
      <c r="Q2955" s="13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2.75" hidden="1" x14ac:dyDescent="0.45">
      <c r="A2956" s="10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 s="11">
        <f t="shared" si="185"/>
        <v>52.5</v>
      </c>
      <c r="Q2956" s="13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2.75" hidden="1" x14ac:dyDescent="0.45">
      <c r="A2957" s="10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 s="11">
        <f t="shared" si="185"/>
        <v>35</v>
      </c>
      <c r="Q2957" s="13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42.75" hidden="1" x14ac:dyDescent="0.45">
      <c r="A2958" s="10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t="str">
        <f t="shared" si="184"/>
        <v>N/A</v>
      </c>
      <c r="P2958" s="11">
        <f t="shared" si="185"/>
        <v>68.33</v>
      </c>
      <c r="Q2958" s="13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2.75" hidden="1" x14ac:dyDescent="0.45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11">
        <f t="shared" si="185"/>
        <v>68.33</v>
      </c>
      <c r="Q2959" s="13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7" hidden="1" x14ac:dyDescent="0.45">
      <c r="A2960" s="1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 s="11">
        <f t="shared" si="185"/>
        <v>51.25</v>
      </c>
      <c r="Q2960" s="13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28.5" hidden="1" x14ac:dyDescent="0.45">
      <c r="A2961" s="10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 s="11">
        <f t="shared" si="185"/>
        <v>20.5</v>
      </c>
      <c r="Q2961" s="13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42.75" hidden="1" x14ac:dyDescent="0.45">
      <c r="A2962" s="10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 s="11">
        <f t="shared" si="185"/>
        <v>29.29</v>
      </c>
      <c r="Q2962" s="13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2.75" hidden="1" x14ac:dyDescent="0.45">
      <c r="A2963" s="10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 s="11">
        <f t="shared" si="185"/>
        <v>15.77</v>
      </c>
      <c r="Q2963" s="13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2.75" x14ac:dyDescent="0.45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2.75" hidden="1" x14ac:dyDescent="0.45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x14ac:dyDescent="0.45">
      <c r="A2966" s="10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11">
        <f t="shared" si="185"/>
        <v>202</v>
      </c>
      <c r="Q2966" s="13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2.75" hidden="1" x14ac:dyDescent="0.45">
      <c r="A2967" s="10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 s="11">
        <f t="shared" si="185"/>
        <v>16.829999999999998</v>
      </c>
      <c r="Q2967" s="13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2.75" hidden="1" x14ac:dyDescent="0.45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11">
        <f t="shared" si="185"/>
        <v>22.33</v>
      </c>
      <c r="Q2968" s="13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2.75" x14ac:dyDescent="0.45">
      <c r="A2969" s="10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11">
        <f t="shared" si="185"/>
        <v>100.5</v>
      </c>
      <c r="Q2969" s="13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2.75" x14ac:dyDescent="0.45">
      <c r="A2970" s="1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11">
        <f t="shared" si="185"/>
        <v>18.27</v>
      </c>
      <c r="Q2970" s="13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42.75" hidden="1" x14ac:dyDescent="0.45">
      <c r="A2971" s="10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t="str">
        <f t="shared" si="184"/>
        <v>N/A</v>
      </c>
      <c r="P2971" s="11">
        <f t="shared" si="185"/>
        <v>100</v>
      </c>
      <c r="Q2971" s="13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2.75" x14ac:dyDescent="0.45">
      <c r="A2972" s="10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11">
        <f t="shared" si="185"/>
        <v>100</v>
      </c>
      <c r="Q2972" s="13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28.5" hidden="1" x14ac:dyDescent="0.45">
      <c r="A2973" s="10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 s="11">
        <f t="shared" si="185"/>
        <v>200</v>
      </c>
      <c r="Q2973" s="13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2.75" hidden="1" x14ac:dyDescent="0.45">
      <c r="A2974" s="10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 s="11">
        <f t="shared" si="185"/>
        <v>200</v>
      </c>
      <c r="Q2974" s="13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2.75" hidden="1" x14ac:dyDescent="0.45">
      <c r="A2975" s="10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 s="11">
        <f t="shared" si="185"/>
        <v>40</v>
      </c>
      <c r="Q2975" s="13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28.5" hidden="1" x14ac:dyDescent="0.45">
      <c r="A2976" s="10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 s="11">
        <f t="shared" si="185"/>
        <v>100</v>
      </c>
      <c r="Q2976" s="13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2.75" hidden="1" x14ac:dyDescent="0.45">
      <c r="A2977" s="10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 s="11">
        <f t="shared" si="185"/>
        <v>40</v>
      </c>
      <c r="Q2977" s="13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2.75" x14ac:dyDescent="0.45">
      <c r="A2978" s="10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11">
        <f t="shared" si="185"/>
        <v>22.22</v>
      </c>
      <c r="Q2978" s="13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2.75" hidden="1" x14ac:dyDescent="0.45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2.75" hidden="1" x14ac:dyDescent="0.45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11">
        <f t="shared" si="185"/>
        <v>32.67</v>
      </c>
      <c r="Q2980" s="13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2.75" hidden="1" x14ac:dyDescent="0.45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11">
        <f t="shared" si="185"/>
        <v>19.600000000000001</v>
      </c>
      <c r="Q2981" s="13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2.75" hidden="1" x14ac:dyDescent="0.45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11">
        <f t="shared" si="185"/>
        <v>27.86</v>
      </c>
      <c r="Q2982" s="13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28.5" x14ac:dyDescent="0.45">
      <c r="A2983" s="10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11">
        <f t="shared" si="185"/>
        <v>39</v>
      </c>
      <c r="Q2983" s="13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2.75" x14ac:dyDescent="0.45">
      <c r="A2984" s="10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11">
        <f t="shared" si="185"/>
        <v>16.25</v>
      </c>
      <c r="Q2984" s="13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2.75" hidden="1" x14ac:dyDescent="0.45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2.75" hidden="1" x14ac:dyDescent="0.45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11">
        <f t="shared" si="185"/>
        <v>47.5</v>
      </c>
      <c r="Q2986" s="13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45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11">
        <f t="shared" si="185"/>
        <v>47.5</v>
      </c>
      <c r="Q2987" s="13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2.75" x14ac:dyDescent="0.45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2.75" hidden="1" x14ac:dyDescent="0.45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2.75" hidden="1" x14ac:dyDescent="0.45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2.75" hidden="1" x14ac:dyDescent="0.45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t="str">
        <f t="shared" si="184"/>
        <v>N/A</v>
      </c>
      <c r="P2991" s="11">
        <f t="shared" si="185"/>
        <v>23.25</v>
      </c>
      <c r="Q2991" s="13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8.5" x14ac:dyDescent="0.45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t="str">
        <f t="shared" si="184"/>
        <v>N/A</v>
      </c>
      <c r="P2992" s="11">
        <f t="shared" si="185"/>
        <v>46.25</v>
      </c>
      <c r="Q2992" s="13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2.75" x14ac:dyDescent="0.45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11">
        <f t="shared" si="185"/>
        <v>61.67</v>
      </c>
      <c r="Q2993" s="1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2.75" hidden="1" x14ac:dyDescent="0.45">
      <c r="A2994" s="10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 s="11">
        <f t="shared" si="185"/>
        <v>30</v>
      </c>
      <c r="Q2994" s="13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2.75" hidden="1" x14ac:dyDescent="0.45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11">
        <f t="shared" si="185"/>
        <v>30</v>
      </c>
      <c r="Q2995" s="13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8.5" hidden="1" x14ac:dyDescent="0.45">
      <c r="A2996" s="10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11">
        <f t="shared" si="185"/>
        <v>25.71</v>
      </c>
      <c r="Q2996" s="13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28.5" hidden="1" x14ac:dyDescent="0.45">
      <c r="A2997" s="10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 s="11">
        <f t="shared" si="185"/>
        <v>22.5</v>
      </c>
      <c r="Q2997" s="13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2.75" x14ac:dyDescent="0.45">
      <c r="A2998" s="10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11">
        <f t="shared" si="185"/>
        <v>12</v>
      </c>
      <c r="Q2998" s="13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28.5" hidden="1" x14ac:dyDescent="0.45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t="str">
        <f t="shared" si="184"/>
        <v>N/A</v>
      </c>
      <c r="P2999" s="11">
        <f t="shared" si="185"/>
        <v>17.850000000000001</v>
      </c>
      <c r="Q2999" s="13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7" hidden="1" x14ac:dyDescent="0.45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7" x14ac:dyDescent="0.45">
      <c r="A3001" s="10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11">
        <f t="shared" si="185"/>
        <v>35.4</v>
      </c>
      <c r="Q3001" s="13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57" hidden="1" x14ac:dyDescent="0.45">
      <c r="A3002" s="10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 s="11">
        <f t="shared" si="185"/>
        <v>59</v>
      </c>
      <c r="Q3002" s="13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42.75" hidden="1" x14ac:dyDescent="0.45">
      <c r="A3003" s="10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t="str">
        <f t="shared" si="184"/>
        <v>N/A</v>
      </c>
      <c r="P3003" s="11">
        <f t="shared" si="185"/>
        <v>87.5</v>
      </c>
      <c r="Q3003" s="13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28.5" hidden="1" x14ac:dyDescent="0.45">
      <c r="A3004" s="10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 s="11">
        <f t="shared" si="185"/>
        <v>35</v>
      </c>
      <c r="Q3004" s="13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2.75" x14ac:dyDescent="0.45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2.75" hidden="1" x14ac:dyDescent="0.45">
      <c r="A3006" s="10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t="str">
        <f t="shared" si="184"/>
        <v>N/A</v>
      </c>
      <c r="P3006" s="11">
        <f t="shared" si="185"/>
        <v>42.5</v>
      </c>
      <c r="Q3006" s="13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2.75" hidden="1" x14ac:dyDescent="0.45">
      <c r="A3007" s="10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 s="11">
        <f t="shared" si="185"/>
        <v>34</v>
      </c>
      <c r="Q3007" s="13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2.75" x14ac:dyDescent="0.45">
      <c r="A3008" s="10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11">
        <f t="shared" si="185"/>
        <v>42.5</v>
      </c>
      <c r="Q3008" s="13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57" x14ac:dyDescent="0.45">
      <c r="A3009" s="10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11">
        <f t="shared" si="185"/>
        <v>34</v>
      </c>
      <c r="Q3009" s="13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2.75" hidden="1" x14ac:dyDescent="0.45">
      <c r="A3010" s="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 s="11">
        <f t="shared" si="185"/>
        <v>28.33</v>
      </c>
      <c r="Q3010" s="13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28.5" x14ac:dyDescent="0.45">
      <c r="A3011" s="10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IF(ROUND(E3011/D3011*100,0)=0,"N/A",ROUND(E3011/D3011*100,0))</f>
        <v>17</v>
      </c>
      <c r="P3011" s="11">
        <f t="shared" ref="P3011:P3074" si="189">IFERROR(ROUND(E3011/L3011,2),0)</f>
        <v>27.5</v>
      </c>
      <c r="Q3011" s="13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2.75" hidden="1" x14ac:dyDescent="0.45">
      <c r="A3012" s="10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11">
        <f t="shared" si="189"/>
        <v>23.57</v>
      </c>
      <c r="Q3012" s="13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2.75" x14ac:dyDescent="0.45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2.75" hidden="1" x14ac:dyDescent="0.45">
      <c r="A3014" s="10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11">
        <f t="shared" si="189"/>
        <v>32</v>
      </c>
      <c r="Q3014" s="13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2.75" hidden="1" x14ac:dyDescent="0.45">
      <c r="A3015" s="10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11">
        <f t="shared" si="189"/>
        <v>40</v>
      </c>
      <c r="Q3015" s="13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2.75" hidden="1" x14ac:dyDescent="0.45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t="str">
        <f t="shared" si="188"/>
        <v>N/A</v>
      </c>
      <c r="P3016" s="11">
        <f t="shared" si="189"/>
        <v>39</v>
      </c>
      <c r="Q3016" s="13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5" hidden="1" x14ac:dyDescent="0.45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2.75" hidden="1" x14ac:dyDescent="0.45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11">
        <f t="shared" si="189"/>
        <v>11.77</v>
      </c>
      <c r="Q3018" s="13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28.5" x14ac:dyDescent="0.45">
      <c r="A3019" s="10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11">
        <f t="shared" si="189"/>
        <v>38.25</v>
      </c>
      <c r="Q3019" s="13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42.75" hidden="1" x14ac:dyDescent="0.45">
      <c r="A3020" s="1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 s="11">
        <f t="shared" si="189"/>
        <v>21.86</v>
      </c>
      <c r="Q3020" s="13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42.75" hidden="1" x14ac:dyDescent="0.45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t="str">
        <f t="shared" si="188"/>
        <v>N/A</v>
      </c>
      <c r="P3021" s="11">
        <f t="shared" si="189"/>
        <v>25.17</v>
      </c>
      <c r="Q3021" s="13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2.75" hidden="1" x14ac:dyDescent="0.45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t="str">
        <f t="shared" si="188"/>
        <v>N/A</v>
      </c>
      <c r="P3022" s="11">
        <f t="shared" si="189"/>
        <v>50.33</v>
      </c>
      <c r="Q3022" s="13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2.75" hidden="1" x14ac:dyDescent="0.45">
      <c r="A3023" s="10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 s="11">
        <f t="shared" si="189"/>
        <v>50.33</v>
      </c>
      <c r="Q3023" s="13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2.75" hidden="1" x14ac:dyDescent="0.45">
      <c r="A3024" s="10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 s="11">
        <f t="shared" si="189"/>
        <v>50.33</v>
      </c>
      <c r="Q3024" s="13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2.75" hidden="1" x14ac:dyDescent="0.45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11">
        <f t="shared" si="189"/>
        <v>37.75</v>
      </c>
      <c r="Q3025" s="13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2.75" x14ac:dyDescent="0.45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11">
        <f t="shared" si="189"/>
        <v>11.62</v>
      </c>
      <c r="Q3026" s="13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2.75" hidden="1" x14ac:dyDescent="0.45">
      <c r="A3027" s="10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 s="11">
        <f t="shared" si="189"/>
        <v>50</v>
      </c>
      <c r="Q3027" s="13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2.75" hidden="1" x14ac:dyDescent="0.45">
      <c r="A3028" s="10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 s="11">
        <f t="shared" si="189"/>
        <v>30</v>
      </c>
      <c r="Q3028" s="13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2.75" hidden="1" x14ac:dyDescent="0.45">
      <c r="A3029" s="10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 s="11">
        <f t="shared" si="189"/>
        <v>75</v>
      </c>
      <c r="Q3029" s="13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42.75" hidden="1" x14ac:dyDescent="0.45">
      <c r="A3030" s="1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 s="11">
        <f t="shared" si="189"/>
        <v>50</v>
      </c>
      <c r="Q3030" s="13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28.5" x14ac:dyDescent="0.45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11">
        <f t="shared" si="189"/>
        <v>37.5</v>
      </c>
      <c r="Q3031" s="13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7" hidden="1" x14ac:dyDescent="0.45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t="str">
        <f t="shared" si="188"/>
        <v>N/A</v>
      </c>
      <c r="P3032" s="11">
        <f t="shared" si="189"/>
        <v>13.55</v>
      </c>
      <c r="Q3032" s="13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2.75" x14ac:dyDescent="0.45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2.75" hidden="1" x14ac:dyDescent="0.45">
      <c r="A3034" s="10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 s="11">
        <f t="shared" si="189"/>
        <v>72.5</v>
      </c>
      <c r="Q3034" s="13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idden="1" x14ac:dyDescent="0.45">
      <c r="A3035" s="10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11">
        <f t="shared" si="189"/>
        <v>48.33</v>
      </c>
      <c r="Q3035" s="13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2.75" x14ac:dyDescent="0.45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11">
        <f t="shared" si="189"/>
        <v>20.71</v>
      </c>
      <c r="Q3036" s="13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8.5" hidden="1" x14ac:dyDescent="0.45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t="str">
        <f t="shared" si="188"/>
        <v>N/A</v>
      </c>
      <c r="P3037" s="11">
        <f t="shared" si="189"/>
        <v>142</v>
      </c>
      <c r="Q3037" s="13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2.75" hidden="1" x14ac:dyDescent="0.45">
      <c r="A3038" s="10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 s="11">
        <f t="shared" si="189"/>
        <v>20.14</v>
      </c>
      <c r="Q3038" s="13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2.75" hidden="1" x14ac:dyDescent="0.45">
      <c r="A3039" s="10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 s="11">
        <f t="shared" si="189"/>
        <v>28.2</v>
      </c>
      <c r="Q3039" s="13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2.75" hidden="1" x14ac:dyDescent="0.45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t="str">
        <f t="shared" si="188"/>
        <v>N/A</v>
      </c>
      <c r="P3040" s="11">
        <f t="shared" si="189"/>
        <v>28</v>
      </c>
      <c r="Q3040" s="13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2.75" hidden="1" x14ac:dyDescent="0.45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11">
        <f t="shared" si="189"/>
        <v>23.33</v>
      </c>
      <c r="Q3041" s="13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8.5" hidden="1" x14ac:dyDescent="0.45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11">
        <f t="shared" si="189"/>
        <v>46.67</v>
      </c>
      <c r="Q3042" s="13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2.75" hidden="1" x14ac:dyDescent="0.45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11">
        <f t="shared" si="189"/>
        <v>35</v>
      </c>
      <c r="Q3043" s="1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idden="1" x14ac:dyDescent="0.45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2.75" x14ac:dyDescent="0.45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2.75" x14ac:dyDescent="0.45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2.75" x14ac:dyDescent="0.45">
      <c r="A3047" s="10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t="str">
        <f t="shared" si="188"/>
        <v>N/A</v>
      </c>
      <c r="P3047" s="11">
        <f t="shared" si="189"/>
        <v>33.75</v>
      </c>
      <c r="Q3047" s="13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2.75" x14ac:dyDescent="0.45">
      <c r="A3048" s="10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11">
        <f t="shared" si="189"/>
        <v>15</v>
      </c>
      <c r="Q3048" s="13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28.5" x14ac:dyDescent="0.45">
      <c r="A3049" s="10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11">
        <f t="shared" si="189"/>
        <v>27</v>
      </c>
      <c r="Q3049" s="13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2.75" x14ac:dyDescent="0.45">
      <c r="A3050" s="1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11">
        <f t="shared" si="189"/>
        <v>45</v>
      </c>
      <c r="Q3050" s="13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2.75" hidden="1" x14ac:dyDescent="0.45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2.75" hidden="1" x14ac:dyDescent="0.45">
      <c r="A3052" s="10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t="str">
        <f t="shared" si="188"/>
        <v>N/A</v>
      </c>
      <c r="P3052" s="11">
        <f t="shared" si="189"/>
        <v>44</v>
      </c>
      <c r="Q3052" s="13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2.75" hidden="1" x14ac:dyDescent="0.45">
      <c r="A3053" s="10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 s="11">
        <f t="shared" si="189"/>
        <v>44</v>
      </c>
      <c r="Q3053" s="13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28.5" hidden="1" x14ac:dyDescent="0.45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11">
        <f t="shared" si="189"/>
        <v>16.38</v>
      </c>
      <c r="Q3054" s="13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2.75" hidden="1" x14ac:dyDescent="0.45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2.75" x14ac:dyDescent="0.45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11">
        <f t="shared" si="189"/>
        <v>32.75</v>
      </c>
      <c r="Q3056" s="13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28.5" x14ac:dyDescent="0.45">
      <c r="A3057" s="10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11">
        <f t="shared" si="189"/>
        <v>32.5</v>
      </c>
      <c r="Q3057" s="13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42.75" hidden="1" x14ac:dyDescent="0.45">
      <c r="A3058" s="10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 s="11">
        <f t="shared" si="189"/>
        <v>65</v>
      </c>
      <c r="Q3058" s="13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42.75" hidden="1" x14ac:dyDescent="0.45">
      <c r="A3059" s="10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11">
        <f t="shared" si="189"/>
        <v>13</v>
      </c>
      <c r="Q3059" s="13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28.5" x14ac:dyDescent="0.45">
      <c r="A3060" s="1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11">
        <f t="shared" si="189"/>
        <v>26</v>
      </c>
      <c r="Q3060" s="13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42.75" hidden="1" x14ac:dyDescent="0.45">
      <c r="A3061" s="10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 s="11">
        <f t="shared" si="189"/>
        <v>14.44</v>
      </c>
      <c r="Q3061" s="13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28.5" hidden="1" x14ac:dyDescent="0.45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2.75" hidden="1" x14ac:dyDescent="0.45">
      <c r="A3063" s="10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t="str">
        <f t="shared" si="188"/>
        <v>N/A</v>
      </c>
      <c r="P3063" s="11">
        <f t="shared" si="189"/>
        <v>12.8</v>
      </c>
      <c r="Q3063" s="13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28.5" hidden="1" x14ac:dyDescent="0.45">
      <c r="A3064" s="10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 s="11">
        <f t="shared" si="189"/>
        <v>10.67</v>
      </c>
      <c r="Q3064" s="13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28.5" hidden="1" x14ac:dyDescent="0.45">
      <c r="A3065" s="10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t="str">
        <f t="shared" si="188"/>
        <v>N/A</v>
      </c>
      <c r="P3065" s="11">
        <f t="shared" si="189"/>
        <v>42</v>
      </c>
      <c r="Q3065" s="13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2.75" hidden="1" x14ac:dyDescent="0.45">
      <c r="A3066" s="10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11">
        <f t="shared" si="189"/>
        <v>25.2</v>
      </c>
      <c r="Q3066" s="13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2.75" x14ac:dyDescent="0.45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11">
        <f t="shared" si="189"/>
        <v>42</v>
      </c>
      <c r="Q3067" s="13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2.75" hidden="1" x14ac:dyDescent="0.45">
      <c r="A3068" s="10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t="str">
        <f t="shared" si="188"/>
        <v>N/A</v>
      </c>
      <c r="P3068" s="11">
        <f t="shared" si="189"/>
        <v>31.25</v>
      </c>
      <c r="Q3068" s="13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42.75" hidden="1" x14ac:dyDescent="0.45">
      <c r="A3069" s="10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 s="11">
        <f t="shared" si="189"/>
        <v>62.5</v>
      </c>
      <c r="Q3069" s="13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42.75" hidden="1" x14ac:dyDescent="0.45">
      <c r="A3070" s="1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 s="11">
        <f t="shared" si="189"/>
        <v>62.5</v>
      </c>
      <c r="Q3070" s="13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2.75" x14ac:dyDescent="0.45">
      <c r="A3071" s="10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11">
        <f t="shared" si="189"/>
        <v>62.5</v>
      </c>
      <c r="Q3071" s="13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2.75" x14ac:dyDescent="0.45">
      <c r="A3072" s="10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11">
        <f t="shared" si="189"/>
        <v>62.5</v>
      </c>
      <c r="Q3072" s="13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42.75" hidden="1" x14ac:dyDescent="0.45">
      <c r="A3073" s="10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 s="11">
        <f t="shared" si="189"/>
        <v>31.25</v>
      </c>
      <c r="Q3073" s="13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42.75" hidden="1" x14ac:dyDescent="0.45">
      <c r="A3074" s="10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 s="11">
        <f t="shared" si="189"/>
        <v>62.5</v>
      </c>
      <c r="Q3074" s="13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42.75" hidden="1" x14ac:dyDescent="0.45">
      <c r="A3075" s="10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IF(ROUND(E3075/D3075*100,0)=0,"N/A",ROUND(E3075/D3075*100,0))</f>
        <v>5</v>
      </c>
      <c r="P3075" s="11">
        <f t="shared" ref="P3075:P3138" si="193">IFERROR(ROUND(E3075/L3075,2),0)</f>
        <v>41.67</v>
      </c>
      <c r="Q3075" s="13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28.5" hidden="1" x14ac:dyDescent="0.45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t="str">
        <f t="shared" si="192"/>
        <v>N/A</v>
      </c>
      <c r="P3076" s="11">
        <f t="shared" si="193"/>
        <v>41.33</v>
      </c>
      <c r="Q3076" s="13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2.75" x14ac:dyDescent="0.45">
      <c r="A3077" s="10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11">
        <f t="shared" si="193"/>
        <v>8.86</v>
      </c>
      <c r="Q3077" s="13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2.75" hidden="1" x14ac:dyDescent="0.45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t="str">
        <f t="shared" si="192"/>
        <v>N/A</v>
      </c>
      <c r="P3078" s="11">
        <f t="shared" si="193"/>
        <v>20.5</v>
      </c>
      <c r="Q3078" s="13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2.75" hidden="1" x14ac:dyDescent="0.45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11">
        <f t="shared" si="193"/>
        <v>24.6</v>
      </c>
      <c r="Q3079" s="13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2.75" x14ac:dyDescent="0.45">
      <c r="A3080" s="1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t="str">
        <f t="shared" si="192"/>
        <v>N/A</v>
      </c>
      <c r="P3080" s="11">
        <f t="shared" si="193"/>
        <v>40</v>
      </c>
      <c r="Q3080" s="13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2.75" hidden="1" x14ac:dyDescent="0.45">
      <c r="A3081" s="10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t="str">
        <f t="shared" si="192"/>
        <v>N/A</v>
      </c>
      <c r="P3081" s="11">
        <f t="shared" si="193"/>
        <v>60</v>
      </c>
      <c r="Q3081" s="13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42.75" hidden="1" x14ac:dyDescent="0.45">
      <c r="A3082" s="10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11">
        <f t="shared" si="193"/>
        <v>60</v>
      </c>
      <c r="Q3082" s="13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2.75" hidden="1" x14ac:dyDescent="0.45">
      <c r="A3083" s="10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 s="11">
        <f t="shared" si="193"/>
        <v>60</v>
      </c>
      <c r="Q3083" s="13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2.75" hidden="1" x14ac:dyDescent="0.45">
      <c r="A3084" s="10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 s="11">
        <f t="shared" si="193"/>
        <v>30</v>
      </c>
      <c r="Q3084" s="13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2.75" x14ac:dyDescent="0.45">
      <c r="A3085" s="10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11">
        <f t="shared" si="193"/>
        <v>8.57</v>
      </c>
      <c r="Q3085" s="13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42.75" hidden="1" x14ac:dyDescent="0.45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t="str">
        <f t="shared" si="192"/>
        <v>N/A</v>
      </c>
      <c r="P3086" s="11">
        <f t="shared" si="193"/>
        <v>19.670000000000002</v>
      </c>
      <c r="Q3086" s="13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2.75" x14ac:dyDescent="0.45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11">
        <f t="shared" si="193"/>
        <v>13.11</v>
      </c>
      <c r="Q3087" s="13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2.75" hidden="1" x14ac:dyDescent="0.45">
      <c r="A3088" s="10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 s="11">
        <f t="shared" si="193"/>
        <v>29</v>
      </c>
      <c r="Q3088" s="13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42.75" hidden="1" x14ac:dyDescent="0.45">
      <c r="A3089" s="10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11">
        <f t="shared" si="193"/>
        <v>19.329999999999998</v>
      </c>
      <c r="Q3089" s="13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45">
      <c r="A3090" s="1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 s="11">
        <f t="shared" si="193"/>
        <v>58</v>
      </c>
      <c r="Q3090" s="13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2.75" hidden="1" x14ac:dyDescent="0.45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11">
        <f t="shared" si="193"/>
        <v>38.33</v>
      </c>
      <c r="Q3091" s="13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2.75" hidden="1" x14ac:dyDescent="0.45">
      <c r="A3092" s="10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 s="11">
        <f t="shared" si="193"/>
        <v>23</v>
      </c>
      <c r="Q3092" s="13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42.75" hidden="1" x14ac:dyDescent="0.45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11">
        <f t="shared" si="193"/>
        <v>23</v>
      </c>
      <c r="Q3093" s="1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57" hidden="1" x14ac:dyDescent="0.45">
      <c r="A3094" s="10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 s="11">
        <f t="shared" si="193"/>
        <v>16.43</v>
      </c>
      <c r="Q3094" s="13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2.75" hidden="1" x14ac:dyDescent="0.45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2.75" hidden="1" x14ac:dyDescent="0.45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2.75" hidden="1" x14ac:dyDescent="0.45">
      <c r="A3097" s="10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t="str">
        <f t="shared" si="192"/>
        <v>N/A</v>
      </c>
      <c r="P3097" s="11">
        <f t="shared" si="193"/>
        <v>36.67</v>
      </c>
      <c r="Q3097" s="13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28.5" hidden="1" x14ac:dyDescent="0.45">
      <c r="A3098" s="10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 s="11">
        <f t="shared" si="193"/>
        <v>55</v>
      </c>
      <c r="Q3098" s="13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2.75" x14ac:dyDescent="0.45">
      <c r="A3099" s="10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11">
        <f t="shared" si="193"/>
        <v>18.329999999999998</v>
      </c>
      <c r="Q3099" s="13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2.75" x14ac:dyDescent="0.45">
      <c r="A3100" s="1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11">
        <f t="shared" si="193"/>
        <v>27.5</v>
      </c>
      <c r="Q3100" s="13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2.75" hidden="1" x14ac:dyDescent="0.45">
      <c r="A3101" s="10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 s="11">
        <f t="shared" si="193"/>
        <v>15.71</v>
      </c>
      <c r="Q3101" s="13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2.75" hidden="1" x14ac:dyDescent="0.45">
      <c r="A3102" s="10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 s="11">
        <f t="shared" si="193"/>
        <v>55</v>
      </c>
      <c r="Q3102" s="13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2.75" x14ac:dyDescent="0.45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11">
        <f t="shared" si="193"/>
        <v>55</v>
      </c>
      <c r="Q3103" s="1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2.75" hidden="1" x14ac:dyDescent="0.45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28.5" hidden="1" x14ac:dyDescent="0.45">
      <c r="A3105" s="10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 s="11">
        <f t="shared" si="193"/>
        <v>15.43</v>
      </c>
      <c r="Q3105" s="13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42.75" hidden="1" x14ac:dyDescent="0.45">
      <c r="A3106" s="10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 s="11">
        <f t="shared" si="193"/>
        <v>108</v>
      </c>
      <c r="Q3106" s="13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28.5" hidden="1" x14ac:dyDescent="0.45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2.75" hidden="1" x14ac:dyDescent="0.45">
      <c r="A3108" s="10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t="str">
        <f t="shared" si="192"/>
        <v>N/A</v>
      </c>
      <c r="P3108" s="11">
        <f t="shared" si="193"/>
        <v>26.5</v>
      </c>
      <c r="Q3108" s="13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42.75" hidden="1" x14ac:dyDescent="0.45">
      <c r="A3109" s="10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t="str">
        <f t="shared" si="192"/>
        <v>N/A</v>
      </c>
      <c r="P3109" s="11">
        <f t="shared" si="193"/>
        <v>53</v>
      </c>
      <c r="Q3109" s="13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42.75" hidden="1" x14ac:dyDescent="0.45">
      <c r="A3110" s="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 s="11">
        <f t="shared" si="193"/>
        <v>17.670000000000002</v>
      </c>
      <c r="Q3110" s="13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71.25" hidden="1" x14ac:dyDescent="0.45">
      <c r="A3111" s="10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 s="11">
        <f t="shared" si="193"/>
        <v>35.33</v>
      </c>
      <c r="Q3111" s="13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42.75" hidden="1" x14ac:dyDescent="0.45">
      <c r="A3112" s="10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 s="11">
        <f t="shared" si="193"/>
        <v>26.5</v>
      </c>
      <c r="Q3112" s="13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28.5" hidden="1" x14ac:dyDescent="0.45">
      <c r="A3113" s="10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 s="11">
        <f t="shared" si="193"/>
        <v>21.2</v>
      </c>
      <c r="Q3113" s="13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42.75" hidden="1" x14ac:dyDescent="0.45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t="str">
        <f t="shared" si="192"/>
        <v>N/A</v>
      </c>
      <c r="P3114" s="11">
        <f t="shared" si="193"/>
        <v>26.25</v>
      </c>
      <c r="Q3114" s="13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8.5" hidden="1" x14ac:dyDescent="0.45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t="str">
        <f t="shared" si="192"/>
        <v>N/A</v>
      </c>
      <c r="P3115" s="11">
        <f t="shared" si="193"/>
        <v>6.18</v>
      </c>
      <c r="Q3115" s="13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2.75" hidden="1" x14ac:dyDescent="0.45">
      <c r="A3116" s="10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t="str">
        <f t="shared" si="192"/>
        <v>N/A</v>
      </c>
      <c r="P3116" s="11">
        <f t="shared" si="193"/>
        <v>52.5</v>
      </c>
      <c r="Q3116" s="13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2.75" x14ac:dyDescent="0.45">
      <c r="A3117" s="10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11">
        <f t="shared" si="193"/>
        <v>52.5</v>
      </c>
      <c r="Q3117" s="13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2.75" hidden="1" x14ac:dyDescent="0.45">
      <c r="A3118" s="10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 s="11">
        <f t="shared" si="193"/>
        <v>17.5</v>
      </c>
      <c r="Q3118" s="13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2.75" hidden="1" x14ac:dyDescent="0.45">
      <c r="A3119" s="10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 s="11">
        <f t="shared" si="193"/>
        <v>52.5</v>
      </c>
      <c r="Q3119" s="13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2.75" hidden="1" x14ac:dyDescent="0.45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8.5" hidden="1" x14ac:dyDescent="0.45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11">
        <f t="shared" si="193"/>
        <v>17</v>
      </c>
      <c r="Q3121" s="13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2.75" hidden="1" x14ac:dyDescent="0.45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11">
        <f t="shared" si="193"/>
        <v>12.75</v>
      </c>
      <c r="Q3122" s="13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2.75" hidden="1" x14ac:dyDescent="0.45">
      <c r="A3123" s="10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 s="11">
        <f t="shared" si="193"/>
        <v>50.5</v>
      </c>
      <c r="Q3123" s="13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42.75" x14ac:dyDescent="0.45">
      <c r="A3124" s="10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11">
        <f t="shared" si="193"/>
        <v>50.5</v>
      </c>
      <c r="Q3124" s="13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42.75" hidden="1" x14ac:dyDescent="0.45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11">
        <f t="shared" si="193"/>
        <v>14.43</v>
      </c>
      <c r="Q3125" s="13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2.75" hidden="1" x14ac:dyDescent="0.45">
      <c r="A3126" s="10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 s="11">
        <f t="shared" si="193"/>
        <v>50.5</v>
      </c>
      <c r="Q3126" s="13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2.75" hidden="1" x14ac:dyDescent="0.45">
      <c r="A3127" s="10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t="str">
        <f t="shared" si="192"/>
        <v>N/A</v>
      </c>
      <c r="P3127" s="11">
        <f t="shared" si="193"/>
        <v>100</v>
      </c>
      <c r="Q3127" s="13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42.75" hidden="1" x14ac:dyDescent="0.45">
      <c r="A3128" s="10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t="str">
        <f t="shared" si="192"/>
        <v>N/A</v>
      </c>
      <c r="P3128" s="11">
        <f t="shared" si="193"/>
        <v>100</v>
      </c>
      <c r="Q3128" s="13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42.75" hidden="1" x14ac:dyDescent="0.45">
      <c r="A3129" s="10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t="str">
        <f t="shared" si="192"/>
        <v>N/A</v>
      </c>
      <c r="P3129" s="11">
        <f t="shared" si="193"/>
        <v>50</v>
      </c>
      <c r="Q3129" s="13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42.75" hidden="1" x14ac:dyDescent="0.45">
      <c r="A3130" s="1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t="str">
        <f t="shared" si="192"/>
        <v>N/A</v>
      </c>
      <c r="P3130" s="11">
        <f t="shared" si="193"/>
        <v>100</v>
      </c>
      <c r="Q3130" s="13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2.75" hidden="1" x14ac:dyDescent="0.45">
      <c r="A3131" s="10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t="str">
        <f t="shared" si="192"/>
        <v>N/A</v>
      </c>
      <c r="P3131" s="11">
        <f t="shared" si="193"/>
        <v>50</v>
      </c>
      <c r="Q3131" s="13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45">
      <c r="A3132" s="10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 s="11">
        <f t="shared" si="193"/>
        <v>100</v>
      </c>
      <c r="Q3132" s="13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2.75" hidden="1" x14ac:dyDescent="0.45">
      <c r="A3133" s="10">
        <v>2944</v>
      </c>
      <c r="B3133" s="3" t="s">
        <v>2944</v>
      </c>
      <c r="C3133" s="3" t="s">
        <v>7054</v>
      </c>
      <c r="D3133" s="6">
        <v>10000</v>
      </c>
      <c r="E3133" s="8">
        <v>100</v>
      </c>
      <c r="F3133" t="s">
        <v>8220</v>
      </c>
      <c r="G3133" t="s">
        <v>8223</v>
      </c>
      <c r="H3133" t="s">
        <v>8245</v>
      </c>
      <c r="I3133">
        <v>1433714198</v>
      </c>
      <c r="J3133">
        <v>1431122198</v>
      </c>
      <c r="K3133" t="b">
        <v>0</v>
      </c>
      <c r="L3133">
        <v>1</v>
      </c>
      <c r="M3133" t="b">
        <v>0</v>
      </c>
      <c r="N3133" t="s">
        <v>8301</v>
      </c>
      <c r="O3133">
        <f t="shared" si="192"/>
        <v>1</v>
      </c>
      <c r="P3133" s="11">
        <f t="shared" si="193"/>
        <v>100</v>
      </c>
      <c r="Q3133" s="13" t="s">
        <v>8323</v>
      </c>
      <c r="R3133" t="s">
        <v>8324</v>
      </c>
      <c r="S3133" s="16">
        <f t="shared" si="194"/>
        <v>42132.9143287037</v>
      </c>
      <c r="T3133" s="16">
        <f t="shared" si="195"/>
        <v>42162.9143287037</v>
      </c>
    </row>
    <row r="3134" spans="1:20" ht="42.75" hidden="1" x14ac:dyDescent="0.45">
      <c r="A3134" s="10">
        <v>2565</v>
      </c>
      <c r="B3134" s="3" t="s">
        <v>2565</v>
      </c>
      <c r="C3134" s="3" t="s">
        <v>6675</v>
      </c>
      <c r="D3134" s="6">
        <v>10000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1462827000</v>
      </c>
      <c r="J3134">
        <v>1457710589</v>
      </c>
      <c r="K3134" t="b">
        <v>0</v>
      </c>
      <c r="L3134">
        <v>1</v>
      </c>
      <c r="M3134" t="b">
        <v>0</v>
      </c>
      <c r="N3134" t="s">
        <v>8282</v>
      </c>
      <c r="O3134">
        <f t="shared" si="192"/>
        <v>1</v>
      </c>
      <c r="P3134" s="11">
        <f t="shared" si="193"/>
        <v>100</v>
      </c>
      <c r="Q3134" s="13" t="s">
        <v>8319</v>
      </c>
      <c r="R3134" t="s">
        <v>8345</v>
      </c>
      <c r="S3134" s="16">
        <f t="shared" si="194"/>
        <v>42440.650335648148</v>
      </c>
      <c r="T3134" s="16">
        <f t="shared" si="195"/>
        <v>42499.868055555555</v>
      </c>
    </row>
    <row r="3135" spans="1:20" ht="42.75" hidden="1" x14ac:dyDescent="0.45">
      <c r="A3135" s="10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 s="11">
        <f t="shared" si="193"/>
        <v>100</v>
      </c>
      <c r="Q3135" s="13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42.75" hidden="1" x14ac:dyDescent="0.45">
      <c r="A3136" s="10">
        <v>2766</v>
      </c>
      <c r="B3136" s="3" t="s">
        <v>2766</v>
      </c>
      <c r="C3136" s="3" t="s">
        <v>6876</v>
      </c>
      <c r="D3136" s="6">
        <v>5000</v>
      </c>
      <c r="E3136" s="8">
        <v>100</v>
      </c>
      <c r="F3136" t="s">
        <v>8220</v>
      </c>
      <c r="G3136" t="s">
        <v>8223</v>
      </c>
      <c r="H3136" t="s">
        <v>8245</v>
      </c>
      <c r="I3136">
        <v>1313078518</v>
      </c>
      <c r="J3136">
        <v>1310486518</v>
      </c>
      <c r="K3136" t="b">
        <v>0</v>
      </c>
      <c r="L3136">
        <v>4</v>
      </c>
      <c r="M3136" t="b">
        <v>0</v>
      </c>
      <c r="N3136" t="s">
        <v>8302</v>
      </c>
      <c r="O3136">
        <f t="shared" si="192"/>
        <v>2</v>
      </c>
      <c r="P3136" s="11">
        <f t="shared" si="193"/>
        <v>25</v>
      </c>
      <c r="Q3136" s="13" t="s">
        <v>8311</v>
      </c>
      <c r="R3136" t="s">
        <v>8356</v>
      </c>
      <c r="S3136" s="16">
        <f t="shared" si="194"/>
        <v>40736.668032407404</v>
      </c>
      <c r="T3136" s="16">
        <f t="shared" si="195"/>
        <v>40766.668032407404</v>
      </c>
    </row>
    <row r="3137" spans="1:20" ht="42.75" x14ac:dyDescent="0.45">
      <c r="A3137" s="10">
        <v>3742</v>
      </c>
      <c r="B3137" s="3" t="s">
        <v>3739</v>
      </c>
      <c r="C3137" s="3" t="s">
        <v>7852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1409980144</v>
      </c>
      <c r="J3137">
        <v>1407388144</v>
      </c>
      <c r="K3137" t="b">
        <v>0</v>
      </c>
      <c r="L3137">
        <v>4</v>
      </c>
      <c r="M3137" t="b">
        <v>0</v>
      </c>
      <c r="N3137" t="s">
        <v>8269</v>
      </c>
      <c r="O3137">
        <f t="shared" si="192"/>
        <v>2</v>
      </c>
      <c r="P3137" s="11">
        <f t="shared" si="193"/>
        <v>25</v>
      </c>
      <c r="Q3137" s="13" t="s">
        <v>8323</v>
      </c>
      <c r="R3137" t="s">
        <v>8326</v>
      </c>
      <c r="S3137" s="16">
        <f t="shared" si="194"/>
        <v>41858.214629629627</v>
      </c>
      <c r="T3137" s="16">
        <f t="shared" si="195"/>
        <v>41888.214629629627</v>
      </c>
    </row>
    <row r="3138" spans="1:20" ht="28.5" hidden="1" x14ac:dyDescent="0.45">
      <c r="A3138" s="10">
        <v>600</v>
      </c>
      <c r="B3138" s="3" t="s">
        <v>601</v>
      </c>
      <c r="C3138" s="3" t="s">
        <v>4710</v>
      </c>
      <c r="D3138" s="6">
        <v>5000</v>
      </c>
      <c r="E3138" s="8">
        <v>100</v>
      </c>
      <c r="F3138" t="s">
        <v>8219</v>
      </c>
      <c r="G3138" t="s">
        <v>8223</v>
      </c>
      <c r="H3138" t="s">
        <v>8245</v>
      </c>
      <c r="I3138">
        <v>1431198562</v>
      </c>
      <c r="J3138">
        <v>1426014562</v>
      </c>
      <c r="K3138" t="b">
        <v>0</v>
      </c>
      <c r="L3138">
        <v>1</v>
      </c>
      <c r="M3138" t="b">
        <v>0</v>
      </c>
      <c r="N3138" t="s">
        <v>8270</v>
      </c>
      <c r="O3138">
        <f t="shared" si="192"/>
        <v>2</v>
      </c>
      <c r="P3138" s="11">
        <f t="shared" si="193"/>
        <v>100</v>
      </c>
      <c r="Q3138" s="13" t="s">
        <v>8308</v>
      </c>
      <c r="R3138" t="s">
        <v>8342</v>
      </c>
      <c r="S3138" s="16">
        <f t="shared" si="194"/>
        <v>42073.798171296294</v>
      </c>
      <c r="T3138" s="16">
        <f t="shared" si="195"/>
        <v>42133.798171296294</v>
      </c>
    </row>
    <row r="3139" spans="1:20" ht="42.75" hidden="1" x14ac:dyDescent="0.45">
      <c r="A3139" s="10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IF(ROUND(E3139/D3139*100,0)=0,"N/A",ROUND(E3139/D3139*100,0))</f>
        <v>3</v>
      </c>
      <c r="P3139" s="11">
        <f t="shared" ref="P3139:P3202" si="197">IFERROR(ROUND(E3139/L3139,2),0)</f>
        <v>10</v>
      </c>
      <c r="Q3139" s="13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42.75" hidden="1" x14ac:dyDescent="0.45">
      <c r="A3140" s="1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11">
        <f t="shared" si="197"/>
        <v>100</v>
      </c>
      <c r="Q3140" s="13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42.75" hidden="1" x14ac:dyDescent="0.45">
      <c r="A3141" s="10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11">
        <f t="shared" si="197"/>
        <v>33.33</v>
      </c>
      <c r="Q3141" s="13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2.75" hidden="1" x14ac:dyDescent="0.45">
      <c r="A3142" s="10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11">
        <f t="shared" si="197"/>
        <v>100</v>
      </c>
      <c r="Q3142" s="13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57" hidden="1" x14ac:dyDescent="0.45">
      <c r="A3143" s="10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11">
        <f t="shared" si="197"/>
        <v>100</v>
      </c>
      <c r="Q3143" s="13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x14ac:dyDescent="0.45">
      <c r="A3144" s="10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11">
        <f t="shared" si="197"/>
        <v>100</v>
      </c>
      <c r="Q3144" s="13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2.75" hidden="1" x14ac:dyDescent="0.45">
      <c r="A3145" s="10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11">
        <f t="shared" si="197"/>
        <v>100</v>
      </c>
      <c r="Q3145" s="13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2.75" x14ac:dyDescent="0.45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11">
        <f t="shared" si="197"/>
        <v>100</v>
      </c>
      <c r="Q3146" s="13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2.75" x14ac:dyDescent="0.45">
      <c r="A3147" s="10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11">
        <f t="shared" si="197"/>
        <v>16.670000000000002</v>
      </c>
      <c r="Q3147" s="13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42.75" x14ac:dyDescent="0.45">
      <c r="A3148" s="10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11">
        <f t="shared" si="197"/>
        <v>33.33</v>
      </c>
      <c r="Q3148" s="13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42.75" hidden="1" x14ac:dyDescent="0.45">
      <c r="A3149" s="10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 s="11">
        <f t="shared" si="197"/>
        <v>100</v>
      </c>
      <c r="Q3149" s="13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28.5" x14ac:dyDescent="0.45">
      <c r="A3150" s="1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11">
        <f t="shared" si="197"/>
        <v>100</v>
      </c>
      <c r="Q3150" s="13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2.75" x14ac:dyDescent="0.45">
      <c r="A3151" s="10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11">
        <f t="shared" si="197"/>
        <v>20</v>
      </c>
      <c r="Q3151" s="13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42.75" x14ac:dyDescent="0.45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2.75" hidden="1" x14ac:dyDescent="0.45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11">
        <f t="shared" si="197"/>
        <v>10.56</v>
      </c>
      <c r="Q3153" s="1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2.75" x14ac:dyDescent="0.45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11">
        <f t="shared" si="197"/>
        <v>15.83</v>
      </c>
      <c r="Q3154" s="13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2.75" x14ac:dyDescent="0.45">
      <c r="A3155" s="10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11">
        <f t="shared" si="197"/>
        <v>23.75</v>
      </c>
      <c r="Q3155" s="13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2.75" x14ac:dyDescent="0.45">
      <c r="A3156" s="10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11">
        <f t="shared" si="197"/>
        <v>9.5</v>
      </c>
      <c r="Q3156" s="13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2.75" x14ac:dyDescent="0.45">
      <c r="A3157" s="10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11">
        <f t="shared" si="197"/>
        <v>15.67</v>
      </c>
      <c r="Q3157" s="13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2.75" hidden="1" x14ac:dyDescent="0.45">
      <c r="A3158" s="10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 s="11">
        <f t="shared" si="197"/>
        <v>23.5</v>
      </c>
      <c r="Q3158" s="13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28.5" hidden="1" x14ac:dyDescent="0.45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2.75" hidden="1" x14ac:dyDescent="0.45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2.75" hidden="1" x14ac:dyDescent="0.45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t="str">
        <f t="shared" si="196"/>
        <v>N/A</v>
      </c>
      <c r="P3161" s="11">
        <f t="shared" si="197"/>
        <v>22.75</v>
      </c>
      <c r="Q3161" s="13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2.75" hidden="1" x14ac:dyDescent="0.45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t="str">
        <f t="shared" si="196"/>
        <v>N/A</v>
      </c>
      <c r="P3162" s="11">
        <f t="shared" si="197"/>
        <v>90</v>
      </c>
      <c r="Q3162" s="13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28.5" hidden="1" x14ac:dyDescent="0.45">
      <c r="A3163" s="10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t="str">
        <f t="shared" si="196"/>
        <v>N/A</v>
      </c>
      <c r="P3163" s="11">
        <f t="shared" si="197"/>
        <v>30</v>
      </c>
      <c r="Q3163" s="13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57" hidden="1" x14ac:dyDescent="0.45">
      <c r="A3164" s="10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t="str">
        <f t="shared" si="196"/>
        <v>N/A</v>
      </c>
      <c r="P3164" s="11">
        <f t="shared" si="197"/>
        <v>30</v>
      </c>
      <c r="Q3164" s="13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42.75" hidden="1" x14ac:dyDescent="0.45">
      <c r="A3165" s="10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 s="11">
        <f t="shared" si="197"/>
        <v>22.5</v>
      </c>
      <c r="Q3165" s="13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28.5" hidden="1" x14ac:dyDescent="0.45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11">
        <f t="shared" si="197"/>
        <v>18</v>
      </c>
      <c r="Q3166" s="13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2.75" x14ac:dyDescent="0.45">
      <c r="A3167" s="10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11">
        <f t="shared" si="197"/>
        <v>30</v>
      </c>
      <c r="Q3167" s="13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2.75" hidden="1" x14ac:dyDescent="0.45">
      <c r="A3168" s="10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 s="11">
        <f t="shared" si="197"/>
        <v>18</v>
      </c>
      <c r="Q3168" s="13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42.75" hidden="1" x14ac:dyDescent="0.45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t="str">
        <f t="shared" si="196"/>
        <v>N/A</v>
      </c>
      <c r="P3169" s="11">
        <f t="shared" si="197"/>
        <v>17.2</v>
      </c>
      <c r="Q3169" s="13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2.75" x14ac:dyDescent="0.45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11">
        <f t="shared" si="197"/>
        <v>14.33</v>
      </c>
      <c r="Q3170" s="13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28.5" hidden="1" x14ac:dyDescent="0.45">
      <c r="A3171" s="10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t="str">
        <f t="shared" si="196"/>
        <v>N/A</v>
      </c>
      <c r="P3171" s="11">
        <f t="shared" si="197"/>
        <v>21.25</v>
      </c>
      <c r="Q3171" s="13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2.75" hidden="1" x14ac:dyDescent="0.45">
      <c r="A3172" s="10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t="str">
        <f t="shared" si="196"/>
        <v>N/A</v>
      </c>
      <c r="P3172" s="11">
        <f t="shared" si="197"/>
        <v>21.25</v>
      </c>
      <c r="Q3172" s="13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2.75" hidden="1" x14ac:dyDescent="0.45">
      <c r="A3173" s="10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 s="11">
        <f t="shared" si="197"/>
        <v>5.31</v>
      </c>
      <c r="Q3173" s="13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2.75" hidden="1" x14ac:dyDescent="0.45">
      <c r="A3174" s="10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11">
        <f t="shared" si="197"/>
        <v>42.5</v>
      </c>
      <c r="Q3174" s="13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2.75" hidden="1" x14ac:dyDescent="0.45">
      <c r="A3175" s="10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 s="11">
        <f t="shared" si="197"/>
        <v>21.25</v>
      </c>
      <c r="Q3175" s="13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2.75" hidden="1" x14ac:dyDescent="0.45">
      <c r="A3176" s="10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 s="11">
        <f t="shared" si="197"/>
        <v>21.25</v>
      </c>
      <c r="Q3176" s="13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2.75" hidden="1" x14ac:dyDescent="0.45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11">
        <f t="shared" si="197"/>
        <v>12.14</v>
      </c>
      <c r="Q3177" s="13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2.75" hidden="1" x14ac:dyDescent="0.45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2.75" hidden="1" x14ac:dyDescent="0.45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2.75" hidden="1" x14ac:dyDescent="0.45">
      <c r="A3180" s="1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t="str">
        <f t="shared" si="196"/>
        <v>N/A</v>
      </c>
      <c r="P3180" s="11">
        <f t="shared" si="197"/>
        <v>20.5</v>
      </c>
      <c r="Q3180" s="13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2.75" hidden="1" x14ac:dyDescent="0.45">
      <c r="A3181" s="10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 s="11">
        <f t="shared" si="197"/>
        <v>16.399999999999999</v>
      </c>
      <c r="Q3181" s="13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57" hidden="1" x14ac:dyDescent="0.45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t="str">
        <f t="shared" si="196"/>
        <v>N/A</v>
      </c>
      <c r="P3182" s="11">
        <f t="shared" si="197"/>
        <v>20.25</v>
      </c>
      <c r="Q3182" s="13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2.75" hidden="1" x14ac:dyDescent="0.45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11">
        <f t="shared" si="197"/>
        <v>16.2</v>
      </c>
      <c r="Q3183" s="1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2.75" hidden="1" x14ac:dyDescent="0.45">
      <c r="A3184" s="10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 s="11">
        <f t="shared" si="197"/>
        <v>20</v>
      </c>
      <c r="Q3184" s="13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42.75" hidden="1" x14ac:dyDescent="0.45">
      <c r="A3185" s="10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 s="11">
        <f t="shared" si="197"/>
        <v>20</v>
      </c>
      <c r="Q3185" s="13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42.75" hidden="1" x14ac:dyDescent="0.45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2.75" x14ac:dyDescent="0.45">
      <c r="A3187" s="10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11">
        <f t="shared" si="197"/>
        <v>40</v>
      </c>
      <c r="Q3187" s="13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2.75" x14ac:dyDescent="0.45">
      <c r="A3188" s="10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11">
        <f t="shared" si="197"/>
        <v>26.67</v>
      </c>
      <c r="Q3188" s="13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2.75" hidden="1" x14ac:dyDescent="0.45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2.75" hidden="1" x14ac:dyDescent="0.45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2.75" hidden="1" x14ac:dyDescent="0.45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11">
        <f t="shared" si="197"/>
        <v>15.2</v>
      </c>
      <c r="Q3191" s="13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2.75" hidden="1" x14ac:dyDescent="0.45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11">
        <f t="shared" si="197"/>
        <v>19</v>
      </c>
      <c r="Q3192" s="13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28.5" hidden="1" x14ac:dyDescent="0.45">
      <c r="A3193" s="10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t="str">
        <f t="shared" si="196"/>
        <v>N/A</v>
      </c>
      <c r="P3193" s="11">
        <f t="shared" si="197"/>
        <v>25</v>
      </c>
      <c r="Q3193" s="13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28.5" hidden="1" x14ac:dyDescent="0.45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t="str">
        <f t="shared" si="196"/>
        <v>N/A</v>
      </c>
      <c r="P3194" s="11">
        <f t="shared" si="197"/>
        <v>37.5</v>
      </c>
      <c r="Q3194" s="13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42.75" hidden="1" x14ac:dyDescent="0.45">
      <c r="A3195" s="10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t="str">
        <f t="shared" si="196"/>
        <v>N/A</v>
      </c>
      <c r="P3195" s="11">
        <f t="shared" si="197"/>
        <v>37.5</v>
      </c>
      <c r="Q3195" s="13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28.5" hidden="1" x14ac:dyDescent="0.45">
      <c r="A3196" s="10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t="str">
        <f t="shared" si="196"/>
        <v>N/A</v>
      </c>
      <c r="P3196" s="11">
        <f t="shared" si="197"/>
        <v>37.5</v>
      </c>
      <c r="Q3196" s="13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45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t="str">
        <f t="shared" si="196"/>
        <v>N/A</v>
      </c>
      <c r="P3197" s="11">
        <f t="shared" si="197"/>
        <v>37.5</v>
      </c>
      <c r="Q3197" s="13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2.75" hidden="1" x14ac:dyDescent="0.45">
      <c r="A3198" s="10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t="str">
        <f t="shared" si="196"/>
        <v>N/A</v>
      </c>
      <c r="P3198" s="11">
        <f t="shared" si="197"/>
        <v>75</v>
      </c>
      <c r="Q3198" s="13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57" hidden="1" x14ac:dyDescent="0.45">
      <c r="A3199" s="10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 s="11">
        <f t="shared" si="197"/>
        <v>25</v>
      </c>
      <c r="Q3199" s="13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2.75" hidden="1" x14ac:dyDescent="0.45">
      <c r="A3200" s="1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11">
        <f t="shared" si="197"/>
        <v>25</v>
      </c>
      <c r="Q3200" s="13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57" hidden="1" x14ac:dyDescent="0.45">
      <c r="A3201" s="10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 s="11">
        <f t="shared" si="197"/>
        <v>37.5</v>
      </c>
      <c r="Q3201" s="13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2.75" x14ac:dyDescent="0.45">
      <c r="A3202" s="10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 s="11">
        <f t="shared" si="197"/>
        <v>25</v>
      </c>
      <c r="Q3202" s="13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2.75" x14ac:dyDescent="0.45">
      <c r="A3203" s="10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IF(ROUND(E3203/D3203*100,0)=0,"N/A",ROUND(E3203/D3203*100,0))</f>
        <v>5</v>
      </c>
      <c r="P3203" s="11">
        <f t="shared" ref="P3203:P3266" si="201">IFERROR(ROUND(E3203/L3203,2),0)</f>
        <v>18.75</v>
      </c>
      <c r="Q3203" s="13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57" x14ac:dyDescent="0.45">
      <c r="A3204" s="10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11">
        <f t="shared" si="201"/>
        <v>25</v>
      </c>
      <c r="Q3204" s="13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28.5" hidden="1" x14ac:dyDescent="0.45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t="str">
        <f t="shared" si="200"/>
        <v>N/A</v>
      </c>
      <c r="P3205" s="11">
        <f t="shared" si="201"/>
        <v>5.29</v>
      </c>
      <c r="Q3205" s="13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5" hidden="1" x14ac:dyDescent="0.45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t="str">
        <f t="shared" si="200"/>
        <v>N/A</v>
      </c>
      <c r="P3206" s="11">
        <f t="shared" si="201"/>
        <v>24.33</v>
      </c>
      <c r="Q3206" s="13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" hidden="1" x14ac:dyDescent="0.45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2.75" hidden="1" x14ac:dyDescent="0.45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2.75" hidden="1" x14ac:dyDescent="0.45">
      <c r="A3209" s="10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t="str">
        <f t="shared" si="200"/>
        <v>N/A</v>
      </c>
      <c r="P3209" s="11">
        <f t="shared" si="201"/>
        <v>23.67</v>
      </c>
      <c r="Q3209" s="13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28.5" hidden="1" x14ac:dyDescent="0.45">
      <c r="A3210" s="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t="str">
        <f t="shared" si="200"/>
        <v>N/A</v>
      </c>
      <c r="P3210" s="11">
        <f t="shared" si="201"/>
        <v>23.67</v>
      </c>
      <c r="Q3210" s="13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57" x14ac:dyDescent="0.45">
      <c r="A3211" s="10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t="str">
        <f t="shared" si="200"/>
        <v>N/A</v>
      </c>
      <c r="P3211" s="11">
        <f t="shared" si="201"/>
        <v>23.33</v>
      </c>
      <c r="Q3211" s="13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42.75" hidden="1" x14ac:dyDescent="0.45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t="str">
        <f t="shared" si="200"/>
        <v>N/A</v>
      </c>
      <c r="P3212" s="11">
        <f t="shared" si="201"/>
        <v>35</v>
      </c>
      <c r="Q3212" s="13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2.75" hidden="1" x14ac:dyDescent="0.45">
      <c r="A3213" s="10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 s="11">
        <f t="shared" si="201"/>
        <v>35</v>
      </c>
      <c r="Q3213" s="13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2.75" hidden="1" x14ac:dyDescent="0.45">
      <c r="A3214" s="10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 s="11">
        <f t="shared" si="201"/>
        <v>17.5</v>
      </c>
      <c r="Q3214" s="13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2.75" hidden="1" x14ac:dyDescent="0.45">
      <c r="A3215" s="10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11">
        <f t="shared" si="201"/>
        <v>35</v>
      </c>
      <c r="Q3215" s="13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2.75" x14ac:dyDescent="0.45">
      <c r="A3216" s="10">
        <v>4016</v>
      </c>
      <c r="B3216" s="3" t="s">
        <v>4012</v>
      </c>
      <c r="C3216" s="3" t="s">
        <v>8121</v>
      </c>
      <c r="D3216" s="6">
        <v>500</v>
      </c>
      <c r="E3216" s="8">
        <v>70</v>
      </c>
      <c r="F3216" t="s">
        <v>8220</v>
      </c>
      <c r="G3216" t="s">
        <v>8224</v>
      </c>
      <c r="H3216" t="s">
        <v>8246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8269</v>
      </c>
      <c r="O3216">
        <f t="shared" si="200"/>
        <v>14</v>
      </c>
      <c r="P3216" s="11">
        <f t="shared" si="201"/>
        <v>10</v>
      </c>
      <c r="Q3216" s="13" t="s">
        <v>8323</v>
      </c>
      <c r="R3216" t="s">
        <v>8326</v>
      </c>
      <c r="S3216" s="16">
        <f t="shared" si="202"/>
        <v>41869.872685185182</v>
      </c>
      <c r="T3216" s="16">
        <f t="shared" si="203"/>
        <v>41899.872685185182</v>
      </c>
    </row>
    <row r="3217" spans="1:20" ht="42.75" hidden="1" x14ac:dyDescent="0.45">
      <c r="A3217" s="10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8265</v>
      </c>
      <c r="O3217">
        <f t="shared" si="200"/>
        <v>14</v>
      </c>
      <c r="P3217" s="11">
        <f t="shared" si="201"/>
        <v>11.67</v>
      </c>
      <c r="Q3217" s="13" t="s">
        <v>8321</v>
      </c>
      <c r="R3217" t="s">
        <v>8337</v>
      </c>
      <c r="S3217" s="16">
        <f t="shared" si="202"/>
        <v>42709.993981481486</v>
      </c>
      <c r="T3217" s="16">
        <f t="shared" si="203"/>
        <v>42769.993981481486</v>
      </c>
    </row>
    <row r="3218" spans="1:20" ht="42.75" x14ac:dyDescent="0.45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11">
        <f t="shared" si="201"/>
        <v>17.5</v>
      </c>
      <c r="Q3218" s="13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2.75" x14ac:dyDescent="0.45">
      <c r="A3219" s="10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11">
        <f t="shared" si="201"/>
        <v>23.33</v>
      </c>
      <c r="Q3219" s="13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28.5" hidden="1" x14ac:dyDescent="0.45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2.75" x14ac:dyDescent="0.45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2.75" hidden="1" x14ac:dyDescent="0.45">
      <c r="A3222" s="10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t="str">
        <f t="shared" si="200"/>
        <v>N/A</v>
      </c>
      <c r="P3222" s="11">
        <f t="shared" si="201"/>
        <v>34</v>
      </c>
      <c r="Q3222" s="13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57" hidden="1" x14ac:dyDescent="0.45">
      <c r="A3223" s="10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 s="11">
        <f t="shared" si="201"/>
        <v>8.5</v>
      </c>
      <c r="Q3223" s="13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42.75" hidden="1" x14ac:dyDescent="0.45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28.5" hidden="1" x14ac:dyDescent="0.45">
      <c r="A3225" s="10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t="str">
        <f t="shared" si="200"/>
        <v>N/A</v>
      </c>
      <c r="P3225" s="11">
        <f t="shared" si="201"/>
        <v>16.25</v>
      </c>
      <c r="Q3225" s="13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2.75" hidden="1" x14ac:dyDescent="0.45">
      <c r="A3226" s="10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11">
        <f t="shared" si="201"/>
        <v>32.5</v>
      </c>
      <c r="Q3226" s="13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2.75" hidden="1" x14ac:dyDescent="0.45">
      <c r="A3227" s="10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 s="11">
        <f t="shared" si="201"/>
        <v>32.5</v>
      </c>
      <c r="Q3227" s="13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28.5" hidden="1" x14ac:dyDescent="0.45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11">
        <f t="shared" si="201"/>
        <v>8.1300000000000008</v>
      </c>
      <c r="Q3228" s="13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8.5" hidden="1" x14ac:dyDescent="0.45">
      <c r="A3229" s="10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 s="11">
        <f t="shared" si="201"/>
        <v>13</v>
      </c>
      <c r="Q3229" s="13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42.75" x14ac:dyDescent="0.45">
      <c r="A3230" s="1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11">
        <f t="shared" si="201"/>
        <v>16.25</v>
      </c>
      <c r="Q3230" s="13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2.75" x14ac:dyDescent="0.45">
      <c r="A3231" s="10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11">
        <f t="shared" si="201"/>
        <v>21.67</v>
      </c>
      <c r="Q3231" s="13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2.75" hidden="1" x14ac:dyDescent="0.45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2.75" x14ac:dyDescent="0.45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2.75" hidden="1" x14ac:dyDescent="0.45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t="str">
        <f t="shared" si="200"/>
        <v>N/A</v>
      </c>
      <c r="P3234" s="11">
        <f t="shared" si="201"/>
        <v>12.4</v>
      </c>
      <c r="Q3234" s="13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2.75" hidden="1" x14ac:dyDescent="0.45">
      <c r="A3235" s="10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t="str">
        <f t="shared" si="200"/>
        <v>N/A</v>
      </c>
      <c r="P3235" s="11">
        <f t="shared" si="201"/>
        <v>30.5</v>
      </c>
      <c r="Q3235" s="13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28.5" hidden="1" x14ac:dyDescent="0.45">
      <c r="A3236" s="10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t="str">
        <f t="shared" si="200"/>
        <v>N/A</v>
      </c>
      <c r="P3236" s="11">
        <f t="shared" si="201"/>
        <v>30.5</v>
      </c>
      <c r="Q3236" s="13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42.75" hidden="1" x14ac:dyDescent="0.45">
      <c r="A3237" s="10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 s="11">
        <f t="shared" si="201"/>
        <v>20.329999999999998</v>
      </c>
      <c r="Q3237" s="13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2.75" x14ac:dyDescent="0.45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11">
        <f t="shared" si="201"/>
        <v>10.17</v>
      </c>
      <c r="Q3238" s="13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2.75" hidden="1" x14ac:dyDescent="0.45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t="str">
        <f t="shared" si="200"/>
        <v>N/A</v>
      </c>
      <c r="P3239" s="11">
        <f t="shared" si="201"/>
        <v>30</v>
      </c>
      <c r="Q3239" s="13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2.75" x14ac:dyDescent="0.45">
      <c r="A3240" s="1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11">
        <f t="shared" si="201"/>
        <v>20</v>
      </c>
      <c r="Q3240" s="13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2.75" x14ac:dyDescent="0.45">
      <c r="A3241" s="10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11">
        <f t="shared" si="201"/>
        <v>15</v>
      </c>
      <c r="Q3241" s="13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42.75" hidden="1" x14ac:dyDescent="0.45">
      <c r="A3242" s="10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11">
        <f t="shared" si="201"/>
        <v>20</v>
      </c>
      <c r="Q3242" s="13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42.75" x14ac:dyDescent="0.45">
      <c r="A3243" s="10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11">
        <f t="shared" si="201"/>
        <v>15</v>
      </c>
      <c r="Q3243" s="13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28.5" hidden="1" x14ac:dyDescent="0.45">
      <c r="A3244" s="10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 s="11">
        <f t="shared" si="201"/>
        <v>60</v>
      </c>
      <c r="Q3244" s="13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2.75" hidden="1" x14ac:dyDescent="0.45">
      <c r="A3245" s="10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 s="11">
        <f t="shared" si="201"/>
        <v>30</v>
      </c>
      <c r="Q3245" s="13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2.75" hidden="1" x14ac:dyDescent="0.45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11">
        <f t="shared" si="201"/>
        <v>29.5</v>
      </c>
      <c r="Q3246" s="13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2.75" x14ac:dyDescent="0.45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11">
        <f t="shared" si="201"/>
        <v>59</v>
      </c>
      <c r="Q3247" s="13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2.75" hidden="1" x14ac:dyDescent="0.45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57" hidden="1" x14ac:dyDescent="0.45">
      <c r="A3249" s="10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t="str">
        <f t="shared" si="200"/>
        <v>N/A</v>
      </c>
      <c r="P3249" s="11">
        <f t="shared" si="201"/>
        <v>18.670000000000002</v>
      </c>
      <c r="Q3249" s="13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2.75" hidden="1" x14ac:dyDescent="0.45">
      <c r="A3250" s="1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 s="11">
        <f t="shared" si="201"/>
        <v>14</v>
      </c>
      <c r="Q3250" s="13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28.5" hidden="1" x14ac:dyDescent="0.45">
      <c r="A3251" s="10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 s="11">
        <f t="shared" si="201"/>
        <v>18.670000000000002</v>
      </c>
      <c r="Q3251" s="13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2.75" hidden="1" x14ac:dyDescent="0.45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t="str">
        <f t="shared" si="200"/>
        <v>N/A</v>
      </c>
      <c r="P3252" s="11">
        <f t="shared" si="201"/>
        <v>27.5</v>
      </c>
      <c r="Q3252" s="13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2.75" hidden="1" x14ac:dyDescent="0.45">
      <c r="A3253" s="10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t="str">
        <f t="shared" si="200"/>
        <v>N/A</v>
      </c>
      <c r="P3253" s="11">
        <f t="shared" si="201"/>
        <v>18.329999999999998</v>
      </c>
      <c r="Q3253" s="13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2.75" x14ac:dyDescent="0.45">
      <c r="A3254" s="10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t="str">
        <f t="shared" si="200"/>
        <v>N/A</v>
      </c>
      <c r="P3254" s="11">
        <f t="shared" si="201"/>
        <v>18.329999999999998</v>
      </c>
      <c r="Q3254" s="13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2.75" hidden="1" x14ac:dyDescent="0.45">
      <c r="A3255" s="10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 s="11">
        <f t="shared" si="201"/>
        <v>27.5</v>
      </c>
      <c r="Q3255" s="13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2.75" hidden="1" x14ac:dyDescent="0.45">
      <c r="A3256" s="10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 t="shared" si="200"/>
        <v>1</v>
      </c>
      <c r="P3256" s="11">
        <f t="shared" si="201"/>
        <v>27.5</v>
      </c>
      <c r="Q3256" s="13" t="s">
        <v>8319</v>
      </c>
      <c r="R3256" t="s">
        <v>8345</v>
      </c>
      <c r="S3256" s="16">
        <f t="shared" si="202"/>
        <v>41805.895254629628</v>
      </c>
      <c r="T3256" s="16">
        <f t="shared" si="203"/>
        <v>41830.895254629628</v>
      </c>
    </row>
    <row r="3257" spans="1:20" ht="42.75" hidden="1" x14ac:dyDescent="0.45">
      <c r="A3257" s="10">
        <v>2355</v>
      </c>
      <c r="B3257" s="3" t="s">
        <v>2356</v>
      </c>
      <c r="C3257" s="3" t="s">
        <v>6465</v>
      </c>
      <c r="D3257" s="6">
        <v>8000</v>
      </c>
      <c r="E3257" s="8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1</v>
      </c>
      <c r="P3257" s="11">
        <f t="shared" si="201"/>
        <v>27.5</v>
      </c>
      <c r="Q3257" s="13" t="s">
        <v>8308</v>
      </c>
      <c r="R3257" t="s">
        <v>8342</v>
      </c>
      <c r="S3257" s="16">
        <f t="shared" si="202"/>
        <v>42096.918240740735</v>
      </c>
      <c r="T3257" s="16">
        <f t="shared" si="203"/>
        <v>42126.918240740735</v>
      </c>
    </row>
    <row r="3258" spans="1:20" ht="42.75" hidden="1" x14ac:dyDescent="0.45">
      <c r="A3258" s="10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 s="11">
        <f t="shared" si="201"/>
        <v>27.5</v>
      </c>
      <c r="Q3258" s="13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1.25" hidden="1" x14ac:dyDescent="0.45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11">
        <f t="shared" si="201"/>
        <v>18.329999999999998</v>
      </c>
      <c r="Q3259" s="13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2.75" hidden="1" x14ac:dyDescent="0.45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t="str">
        <f t="shared" si="200"/>
        <v>N/A</v>
      </c>
      <c r="P3260" s="11">
        <f t="shared" si="201"/>
        <v>13.25</v>
      </c>
      <c r="Q3260" s="13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2.75" hidden="1" x14ac:dyDescent="0.45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t="str">
        <f t="shared" si="200"/>
        <v>N/A</v>
      </c>
      <c r="P3261" s="11">
        <f t="shared" si="201"/>
        <v>13.25</v>
      </c>
      <c r="Q3261" s="13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2.75" hidden="1" x14ac:dyDescent="0.45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11">
        <f t="shared" si="201"/>
        <v>13.25</v>
      </c>
      <c r="Q3262" s="13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2.75" hidden="1" x14ac:dyDescent="0.45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11">
        <f t="shared" si="201"/>
        <v>53</v>
      </c>
      <c r="Q3263" s="1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2.75" hidden="1" x14ac:dyDescent="0.45">
      <c r="A3264" s="10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t="str">
        <f t="shared" si="200"/>
        <v>N/A</v>
      </c>
      <c r="P3264" s="11">
        <f t="shared" si="201"/>
        <v>26</v>
      </c>
      <c r="Q3264" s="13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2.75" hidden="1" x14ac:dyDescent="0.45">
      <c r="A3265" s="10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t="str">
        <f t="shared" si="200"/>
        <v>N/A</v>
      </c>
      <c r="P3265" s="11">
        <f t="shared" si="201"/>
        <v>3.71</v>
      </c>
      <c r="Q3265" s="13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idden="1" x14ac:dyDescent="0.45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t="str">
        <f t="shared" si="200"/>
        <v>N/A</v>
      </c>
      <c r="P3266" s="11">
        <f t="shared" si="201"/>
        <v>52</v>
      </c>
      <c r="Q3266" s="13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2.75" hidden="1" x14ac:dyDescent="0.45">
      <c r="A3267" s="10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t="str">
        <f t="shared" ref="O3267:O3330" si="204">IF(ROUND(E3267/D3267*100,0)=0,"N/A",ROUND(E3267/D3267*100,0))</f>
        <v>N/A</v>
      </c>
      <c r="P3267" s="11">
        <f t="shared" ref="P3267:P3330" si="205">IFERROR(ROUND(E3267/L3267,2),0)</f>
        <v>8.5</v>
      </c>
      <c r="Q3267" s="13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42.75" hidden="1" x14ac:dyDescent="0.45">
      <c r="A3268" s="10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t="str">
        <f t="shared" si="204"/>
        <v>N/A</v>
      </c>
      <c r="P3268" s="11">
        <f t="shared" si="205"/>
        <v>12.75</v>
      </c>
      <c r="Q3268" s="13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28.5" hidden="1" x14ac:dyDescent="0.45">
      <c r="A3269" s="10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11">
        <f t="shared" si="205"/>
        <v>17</v>
      </c>
      <c r="Q3269" s="13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2.75" hidden="1" x14ac:dyDescent="0.45">
      <c r="A3270" s="1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11">
        <f t="shared" si="205"/>
        <v>25.5</v>
      </c>
      <c r="Q3270" s="13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42.75" hidden="1" x14ac:dyDescent="0.45">
      <c r="A3271" s="10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11">
        <f t="shared" si="205"/>
        <v>25.5</v>
      </c>
      <c r="Q3271" s="13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42.75" hidden="1" x14ac:dyDescent="0.45">
      <c r="A3272" s="10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11">
        <f t="shared" si="205"/>
        <v>25.5</v>
      </c>
      <c r="Q3272" s="13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42.75" hidden="1" x14ac:dyDescent="0.45">
      <c r="A3273" s="10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11">
        <f t="shared" si="205"/>
        <v>12.75</v>
      </c>
      <c r="Q3273" s="13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42.75" hidden="1" x14ac:dyDescent="0.45">
      <c r="A3274" s="10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11">
        <f t="shared" si="205"/>
        <v>25.5</v>
      </c>
      <c r="Q3274" s="13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2.75" x14ac:dyDescent="0.45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11">
        <f t="shared" si="205"/>
        <v>8.5</v>
      </c>
      <c r="Q3275" s="13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28.5" hidden="1" x14ac:dyDescent="0.45">
      <c r="A3276" s="10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t="str">
        <f t="shared" si="204"/>
        <v>N/A</v>
      </c>
      <c r="P3276" s="11">
        <f t="shared" si="205"/>
        <v>50</v>
      </c>
      <c r="Q3276" s="13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42.75" hidden="1" x14ac:dyDescent="0.45">
      <c r="A3277" s="10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t="str">
        <f t="shared" si="204"/>
        <v>N/A</v>
      </c>
      <c r="P3277" s="11">
        <f t="shared" si="205"/>
        <v>50</v>
      </c>
      <c r="Q3277" s="13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42.75" hidden="1" x14ac:dyDescent="0.45">
      <c r="A3278" s="10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t="str">
        <f t="shared" si="204"/>
        <v>N/A</v>
      </c>
      <c r="P3278" s="11">
        <f t="shared" si="205"/>
        <v>50</v>
      </c>
      <c r="Q3278" s="13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42.75" hidden="1" x14ac:dyDescent="0.45">
      <c r="A3279" s="10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t="str">
        <f t="shared" si="204"/>
        <v>N/A</v>
      </c>
      <c r="P3279" s="11">
        <f t="shared" si="205"/>
        <v>50</v>
      </c>
      <c r="Q3279" s="13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2.75" hidden="1" x14ac:dyDescent="0.45">
      <c r="A3280" s="1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t="str">
        <f t="shared" si="204"/>
        <v>N/A</v>
      </c>
      <c r="P3280" s="11">
        <f t="shared" si="205"/>
        <v>25</v>
      </c>
      <c r="Q3280" s="13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57" hidden="1" x14ac:dyDescent="0.45">
      <c r="A3281" s="10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t="str">
        <f t="shared" si="204"/>
        <v>N/A</v>
      </c>
      <c r="P3281" s="11">
        <f t="shared" si="205"/>
        <v>50</v>
      </c>
      <c r="Q3281" s="13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42.75" hidden="1" x14ac:dyDescent="0.45">
      <c r="A3282" s="10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t="str">
        <f t="shared" si="204"/>
        <v>N/A</v>
      </c>
      <c r="P3282" s="11">
        <f t="shared" si="205"/>
        <v>12.5</v>
      </c>
      <c r="Q3282" s="13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2.75" hidden="1" x14ac:dyDescent="0.45">
      <c r="A3283" s="10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t="str">
        <f t="shared" si="204"/>
        <v>N/A</v>
      </c>
      <c r="P3283" s="11">
        <f t="shared" si="205"/>
        <v>50</v>
      </c>
      <c r="Q3283" s="13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42.75" hidden="1" x14ac:dyDescent="0.45">
      <c r="A3284" s="10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t="str">
        <f t="shared" si="204"/>
        <v>N/A</v>
      </c>
      <c r="P3284" s="11">
        <f t="shared" si="205"/>
        <v>50</v>
      </c>
      <c r="Q3284" s="13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42.75" hidden="1" x14ac:dyDescent="0.45">
      <c r="A3285" s="10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t="str">
        <f t="shared" si="204"/>
        <v>N/A</v>
      </c>
      <c r="P3285" s="11">
        <f t="shared" si="205"/>
        <v>16.670000000000002</v>
      </c>
      <c r="Q3285" s="13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idden="1" x14ac:dyDescent="0.45">
      <c r="A3286" s="10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t="str">
        <f t="shared" si="204"/>
        <v>N/A</v>
      </c>
      <c r="P3286" s="11">
        <f t="shared" si="205"/>
        <v>50</v>
      </c>
      <c r="Q3286" s="13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28.5" hidden="1" x14ac:dyDescent="0.45">
      <c r="A3287" s="10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t="str">
        <f t="shared" si="204"/>
        <v>N/A</v>
      </c>
      <c r="P3287" s="11">
        <f t="shared" si="205"/>
        <v>50</v>
      </c>
      <c r="Q3287" s="13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42.75" hidden="1" x14ac:dyDescent="0.45">
      <c r="A3288" s="10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t="str">
        <f t="shared" si="204"/>
        <v>N/A</v>
      </c>
      <c r="P3288" s="11">
        <f t="shared" si="205"/>
        <v>50</v>
      </c>
      <c r="Q3288" s="13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2.75" hidden="1" x14ac:dyDescent="0.45">
      <c r="A3289" s="10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t="str">
        <f t="shared" si="204"/>
        <v>N/A</v>
      </c>
      <c r="P3289" s="11">
        <f t="shared" si="205"/>
        <v>50</v>
      </c>
      <c r="Q3289" s="13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45">
      <c r="A3290" s="1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t="str">
        <f t="shared" si="204"/>
        <v>N/A</v>
      </c>
      <c r="P3290" s="11">
        <f t="shared" si="205"/>
        <v>50</v>
      </c>
      <c r="Q3290" s="13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42.75" hidden="1" x14ac:dyDescent="0.45">
      <c r="A3291" s="10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 s="11">
        <f t="shared" si="205"/>
        <v>50</v>
      </c>
      <c r="Q3291" s="13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28.5" hidden="1" x14ac:dyDescent="0.45">
      <c r="A3292" s="10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 s="11">
        <f t="shared" si="205"/>
        <v>50</v>
      </c>
      <c r="Q3292" s="13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42.75" hidden="1" x14ac:dyDescent="0.45">
      <c r="A3293" s="10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 s="11">
        <f t="shared" si="205"/>
        <v>25</v>
      </c>
      <c r="Q3293" s="13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57" x14ac:dyDescent="0.45">
      <c r="A3294" s="10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11">
        <f t="shared" si="205"/>
        <v>25</v>
      </c>
      <c r="Q3294" s="13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42.75" hidden="1" x14ac:dyDescent="0.45">
      <c r="A3295" s="10">
        <v>1989</v>
      </c>
      <c r="B3295" s="3" t="s">
        <v>1990</v>
      </c>
      <c r="C3295" s="3" t="s">
        <v>6099</v>
      </c>
      <c r="D3295" s="6">
        <v>5000</v>
      </c>
      <c r="E3295" s="8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>
        <f t="shared" si="204"/>
        <v>1</v>
      </c>
      <c r="P3295" s="11">
        <f t="shared" si="205"/>
        <v>50</v>
      </c>
      <c r="Q3295" s="13" t="s">
        <v>8313</v>
      </c>
      <c r="R3295" t="s">
        <v>8353</v>
      </c>
      <c r="S3295" s="16">
        <f t="shared" si="206"/>
        <v>42685.680648148147</v>
      </c>
      <c r="T3295" s="16">
        <f t="shared" si="207"/>
        <v>42715.680648148147</v>
      </c>
    </row>
    <row r="3296" spans="1:20" ht="42.75" hidden="1" x14ac:dyDescent="0.45">
      <c r="A3296" s="10">
        <v>3794</v>
      </c>
      <c r="B3296" s="3" t="s">
        <v>3791</v>
      </c>
      <c r="C3296" s="3" t="s">
        <v>7904</v>
      </c>
      <c r="D3296" s="6">
        <v>5000</v>
      </c>
      <c r="E3296" s="8">
        <v>50</v>
      </c>
      <c r="F3296" t="s">
        <v>8220</v>
      </c>
      <c r="G3296" t="s">
        <v>8224</v>
      </c>
      <c r="H3296" t="s">
        <v>8246</v>
      </c>
      <c r="I3296">
        <v>1433685354</v>
      </c>
      <c r="J3296">
        <v>1431093354</v>
      </c>
      <c r="K3296" t="b">
        <v>0</v>
      </c>
      <c r="L3296">
        <v>1</v>
      </c>
      <c r="M3296" t="b">
        <v>0</v>
      </c>
      <c r="N3296" t="s">
        <v>8303</v>
      </c>
      <c r="O3296">
        <f t="shared" si="204"/>
        <v>1</v>
      </c>
      <c r="P3296" s="11">
        <f t="shared" si="205"/>
        <v>50</v>
      </c>
      <c r="Q3296" s="13" t="s">
        <v>8323</v>
      </c>
      <c r="R3296" t="s">
        <v>8335</v>
      </c>
      <c r="S3296" s="16">
        <f t="shared" si="206"/>
        <v>42132.58048611111</v>
      </c>
      <c r="T3296" s="16">
        <f t="shared" si="207"/>
        <v>42162.58048611111</v>
      </c>
    </row>
    <row r="3297" spans="1:20" ht="42.75" hidden="1" x14ac:dyDescent="0.45">
      <c r="A3297" s="10">
        <v>1060</v>
      </c>
      <c r="B3297" s="3" t="s">
        <v>1061</v>
      </c>
      <c r="C3297" s="3" t="s">
        <v>5170</v>
      </c>
      <c r="D3297" s="6">
        <v>5000</v>
      </c>
      <c r="E3297" s="8">
        <v>50</v>
      </c>
      <c r="F3297" t="s">
        <v>8219</v>
      </c>
      <c r="G3297" t="s">
        <v>8223</v>
      </c>
      <c r="H3297" t="s">
        <v>8245</v>
      </c>
      <c r="I3297">
        <v>1429134893</v>
      </c>
      <c r="J3297">
        <v>1426542893</v>
      </c>
      <c r="K3297" t="b">
        <v>0</v>
      </c>
      <c r="L3297">
        <v>1</v>
      </c>
      <c r="M3297" t="b">
        <v>0</v>
      </c>
      <c r="N3297" t="s">
        <v>8279</v>
      </c>
      <c r="O3297">
        <f t="shared" si="204"/>
        <v>1</v>
      </c>
      <c r="P3297" s="11">
        <f t="shared" si="205"/>
        <v>50</v>
      </c>
      <c r="Q3297" s="13" t="s">
        <v>8346</v>
      </c>
      <c r="R3297" t="s">
        <v>8347</v>
      </c>
      <c r="S3297" s="16">
        <f t="shared" si="206"/>
        <v>42079.913113425922</v>
      </c>
      <c r="T3297" s="16">
        <f t="shared" si="207"/>
        <v>42109.913113425922</v>
      </c>
    </row>
    <row r="3298" spans="1:20" ht="42.75" x14ac:dyDescent="0.45">
      <c r="A3298" s="10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11">
        <f t="shared" si="205"/>
        <v>50</v>
      </c>
      <c r="Q3298" s="13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42.75" hidden="1" x14ac:dyDescent="0.45">
      <c r="A3299" s="10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 s="11">
        <f t="shared" si="205"/>
        <v>25</v>
      </c>
      <c r="Q3299" s="13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57" hidden="1" x14ac:dyDescent="0.45">
      <c r="A3300" s="1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 s="11">
        <f t="shared" si="205"/>
        <v>50</v>
      </c>
      <c r="Q3300" s="13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28.5" x14ac:dyDescent="0.45">
      <c r="A3301" s="10">
        <v>3137</v>
      </c>
      <c r="B3301" s="3" t="s">
        <v>3137</v>
      </c>
      <c r="C3301" s="3" t="s">
        <v>7247</v>
      </c>
      <c r="D3301" s="6">
        <v>1500</v>
      </c>
      <c r="E3301" s="8">
        <v>50</v>
      </c>
      <c r="F3301" t="s">
        <v>8221</v>
      </c>
      <c r="G3301" t="s">
        <v>8223</v>
      </c>
      <c r="H3301" t="s">
        <v>8245</v>
      </c>
      <c r="I3301">
        <v>1493838720</v>
      </c>
      <c r="J3301">
        <v>1489439669</v>
      </c>
      <c r="K3301" t="b">
        <v>0</v>
      </c>
      <c r="L3301">
        <v>1</v>
      </c>
      <c r="M3301" t="b">
        <v>0</v>
      </c>
      <c r="N3301" t="s">
        <v>8269</v>
      </c>
      <c r="O3301">
        <f t="shared" si="204"/>
        <v>3</v>
      </c>
      <c r="P3301" s="11">
        <f t="shared" si="205"/>
        <v>50</v>
      </c>
      <c r="Q3301" s="13" t="s">
        <v>8323</v>
      </c>
      <c r="R3301" t="s">
        <v>8326</v>
      </c>
      <c r="S3301" s="16">
        <f t="shared" si="206"/>
        <v>42807.885057870371</v>
      </c>
      <c r="T3301" s="16">
        <f t="shared" si="207"/>
        <v>42858.8</v>
      </c>
    </row>
    <row r="3302" spans="1:20" ht="42.75" hidden="1" x14ac:dyDescent="0.45">
      <c r="A3302" s="10">
        <v>514</v>
      </c>
      <c r="B3302" s="3" t="s">
        <v>515</v>
      </c>
      <c r="C3302" s="3" t="s">
        <v>4624</v>
      </c>
      <c r="D3302" s="6">
        <v>1500</v>
      </c>
      <c r="E3302" s="8">
        <v>50</v>
      </c>
      <c r="F3302" t="s">
        <v>8220</v>
      </c>
      <c r="G3302" t="s">
        <v>8228</v>
      </c>
      <c r="H3302" t="s">
        <v>8250</v>
      </c>
      <c r="I3302">
        <v>1407595447</v>
      </c>
      <c r="J3302">
        <v>1405003447</v>
      </c>
      <c r="K3302" t="b">
        <v>0</v>
      </c>
      <c r="L3302">
        <v>3</v>
      </c>
      <c r="M3302" t="b">
        <v>0</v>
      </c>
      <c r="N3302" t="s">
        <v>8268</v>
      </c>
      <c r="O3302">
        <f t="shared" si="204"/>
        <v>3</v>
      </c>
      <c r="P3302" s="11">
        <f t="shared" si="205"/>
        <v>16.670000000000002</v>
      </c>
      <c r="Q3302" s="13" t="s">
        <v>8321</v>
      </c>
      <c r="R3302" t="s">
        <v>8339</v>
      </c>
      <c r="S3302" s="16">
        <f t="shared" si="206"/>
        <v>41830.613969907405</v>
      </c>
      <c r="T3302" s="16">
        <f t="shared" si="207"/>
        <v>41860.613969907405</v>
      </c>
    </row>
    <row r="3303" spans="1:20" ht="57" hidden="1" x14ac:dyDescent="0.45">
      <c r="A3303" s="10">
        <v>772</v>
      </c>
      <c r="B3303" s="3" t="s">
        <v>773</v>
      </c>
      <c r="C3303" s="3" t="s">
        <v>4882</v>
      </c>
      <c r="D3303" s="6">
        <v>1500</v>
      </c>
      <c r="E3303" s="8">
        <v>50</v>
      </c>
      <c r="F3303" t="s">
        <v>8220</v>
      </c>
      <c r="G3303" t="s">
        <v>8223</v>
      </c>
      <c r="H3303" t="s">
        <v>8245</v>
      </c>
      <c r="I3303">
        <v>1257047940</v>
      </c>
      <c r="J3303">
        <v>1252718519</v>
      </c>
      <c r="K3303" t="b">
        <v>0</v>
      </c>
      <c r="L3303">
        <v>1</v>
      </c>
      <c r="M3303" t="b">
        <v>0</v>
      </c>
      <c r="N3303" t="s">
        <v>8273</v>
      </c>
      <c r="O3303">
        <f t="shared" si="204"/>
        <v>3</v>
      </c>
      <c r="P3303" s="11">
        <f t="shared" si="205"/>
        <v>50</v>
      </c>
      <c r="Q3303" s="13" t="s">
        <v>8311</v>
      </c>
      <c r="R3303" t="s">
        <v>8352</v>
      </c>
      <c r="S3303" s="16">
        <f t="shared" si="206"/>
        <v>40068.056932870371</v>
      </c>
      <c r="T3303" s="16">
        <f t="shared" si="207"/>
        <v>40118.165972222225</v>
      </c>
    </row>
    <row r="3304" spans="1:20" ht="42.75" hidden="1" x14ac:dyDescent="0.45">
      <c r="A3304" s="10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 s="11">
        <f t="shared" si="205"/>
        <v>50</v>
      </c>
      <c r="Q3304" s="13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57" hidden="1" x14ac:dyDescent="0.45">
      <c r="A3305" s="10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 s="11">
        <f t="shared" si="205"/>
        <v>50</v>
      </c>
      <c r="Q3305" s="13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42.75" x14ac:dyDescent="0.45">
      <c r="A3306" s="10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11">
        <f t="shared" si="205"/>
        <v>50</v>
      </c>
      <c r="Q3306" s="13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57" hidden="1" x14ac:dyDescent="0.45">
      <c r="A3307" s="10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 s="11">
        <f t="shared" si="205"/>
        <v>10</v>
      </c>
      <c r="Q3307" s="13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42.75" hidden="1" x14ac:dyDescent="0.45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t="str">
        <f t="shared" si="204"/>
        <v>N/A</v>
      </c>
      <c r="P3308" s="11">
        <f t="shared" si="205"/>
        <v>16</v>
      </c>
      <c r="Q3308" s="13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2.75" hidden="1" x14ac:dyDescent="0.45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t="str">
        <f t="shared" si="204"/>
        <v>N/A</v>
      </c>
      <c r="P3309" s="11">
        <f t="shared" si="205"/>
        <v>11.92</v>
      </c>
      <c r="Q3309" s="13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2.75" hidden="1" x14ac:dyDescent="0.45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t="str">
        <f t="shared" si="204"/>
        <v>N/A</v>
      </c>
      <c r="P3310" s="11">
        <f t="shared" si="205"/>
        <v>6.71</v>
      </c>
      <c r="Q3310" s="13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2.75" x14ac:dyDescent="0.45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11">
        <f t="shared" si="205"/>
        <v>9.4</v>
      </c>
      <c r="Q3311" s="13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2.75" hidden="1" x14ac:dyDescent="0.45">
      <c r="A3312" s="10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t="str">
        <f t="shared" si="204"/>
        <v>N/A</v>
      </c>
      <c r="P3312" s="11">
        <f t="shared" si="205"/>
        <v>22.5</v>
      </c>
      <c r="Q3312" s="13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42.75" hidden="1" x14ac:dyDescent="0.45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t="str">
        <f t="shared" si="204"/>
        <v>N/A</v>
      </c>
      <c r="P3313" s="11">
        <f t="shared" si="205"/>
        <v>22.5</v>
      </c>
      <c r="Q3313" s="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57" hidden="1" x14ac:dyDescent="0.45">
      <c r="A3314" s="10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t="str">
        <f t="shared" si="204"/>
        <v>N/A</v>
      </c>
      <c r="P3314" s="11">
        <f t="shared" si="205"/>
        <v>11.25</v>
      </c>
      <c r="Q3314" s="13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42.75" hidden="1" x14ac:dyDescent="0.45">
      <c r="A3315" s="10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t="str">
        <f t="shared" si="204"/>
        <v>N/A</v>
      </c>
      <c r="P3315" s="11">
        <f t="shared" si="205"/>
        <v>15</v>
      </c>
      <c r="Q3315" s="13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42.75" x14ac:dyDescent="0.45">
      <c r="A3316" s="10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11">
        <f t="shared" si="205"/>
        <v>22.5</v>
      </c>
      <c r="Q3316" s="13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2.75" x14ac:dyDescent="0.45">
      <c r="A3317" s="10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11">
        <f t="shared" si="205"/>
        <v>22.5</v>
      </c>
      <c r="Q3317" s="13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42.75" hidden="1" x14ac:dyDescent="0.45">
      <c r="A3318" s="10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 s="11">
        <f t="shared" si="205"/>
        <v>11.25</v>
      </c>
      <c r="Q3318" s="13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28.5" hidden="1" x14ac:dyDescent="0.45">
      <c r="A3319" s="10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 s="11">
        <f t="shared" si="205"/>
        <v>9</v>
      </c>
      <c r="Q3319" s="13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42.75" x14ac:dyDescent="0.45">
      <c r="A3320" s="1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11">
        <f t="shared" si="205"/>
        <v>11.25</v>
      </c>
      <c r="Q3320" s="13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2.75" x14ac:dyDescent="0.45">
      <c r="A3321" s="10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11">
        <f t="shared" si="205"/>
        <v>15</v>
      </c>
      <c r="Q3321" s="13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42.75" hidden="1" x14ac:dyDescent="0.45">
      <c r="A3322" s="10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 s="11">
        <f t="shared" si="205"/>
        <v>22.5</v>
      </c>
      <c r="Q3322" s="13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42.75" hidden="1" x14ac:dyDescent="0.45">
      <c r="A3323" s="10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 s="11">
        <f t="shared" si="205"/>
        <v>9</v>
      </c>
      <c r="Q3323" s="13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42.75" x14ac:dyDescent="0.45">
      <c r="A3324" s="10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11">
        <f t="shared" si="205"/>
        <v>15</v>
      </c>
      <c r="Q3324" s="13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28.5" hidden="1" x14ac:dyDescent="0.45">
      <c r="A3325" s="10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 s="11">
        <f t="shared" si="205"/>
        <v>15</v>
      </c>
      <c r="Q3325" s="13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2.75" hidden="1" x14ac:dyDescent="0.45">
      <c r="A3326" s="10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 s="11">
        <f t="shared" si="205"/>
        <v>15</v>
      </c>
      <c r="Q3326" s="13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42.75" hidden="1" x14ac:dyDescent="0.45">
      <c r="A3327" s="10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 s="11">
        <f t="shared" si="205"/>
        <v>9</v>
      </c>
      <c r="Q3327" s="13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2.75" hidden="1" x14ac:dyDescent="0.45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2.75" hidden="1" x14ac:dyDescent="0.45">
      <c r="A3329" s="10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t="str">
        <f t="shared" si="204"/>
        <v>N/A</v>
      </c>
      <c r="P3329" s="11">
        <f t="shared" si="205"/>
        <v>10.5</v>
      </c>
      <c r="Q3329" s="13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42.75" hidden="1" x14ac:dyDescent="0.45">
      <c r="A3330" s="1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 s="11">
        <f t="shared" si="205"/>
        <v>10.5</v>
      </c>
      <c r="Q3330" s="13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28.5" hidden="1" x14ac:dyDescent="0.45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t="str">
        <f t="shared" ref="O3331:O3394" si="208">IF(ROUND(E3331/D3331*100,0)=0,"N/A",ROUND(E3331/D3331*100,0))</f>
        <v>N/A</v>
      </c>
      <c r="P3331" s="11">
        <f t="shared" ref="P3331:P3394" si="209">IFERROR(ROUND(E3331/L3331,2),0)</f>
        <v>6.83</v>
      </c>
      <c r="Q3331" s="13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2.75" x14ac:dyDescent="0.45">
      <c r="A3332" s="10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11">
        <f t="shared" si="209"/>
        <v>10.25</v>
      </c>
      <c r="Q3332" s="13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42.75" hidden="1" x14ac:dyDescent="0.45">
      <c r="A3333" s="10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11">
        <f t="shared" si="209"/>
        <v>10.25</v>
      </c>
      <c r="Q3333" s="13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2.75" hidden="1" x14ac:dyDescent="0.45">
      <c r="A3334" s="10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t="str">
        <f t="shared" si="208"/>
        <v>N/A</v>
      </c>
      <c r="P3334" s="11">
        <f t="shared" si="209"/>
        <v>1.54</v>
      </c>
      <c r="Q3334" s="13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42.75" hidden="1" x14ac:dyDescent="0.45">
      <c r="A3335" s="10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t="str">
        <f t="shared" si="208"/>
        <v>N/A</v>
      </c>
      <c r="P3335" s="11">
        <f t="shared" si="209"/>
        <v>20</v>
      </c>
      <c r="Q3335" s="13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42.75" hidden="1" x14ac:dyDescent="0.45">
      <c r="A3336" s="10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t="str">
        <f t="shared" si="208"/>
        <v>N/A</v>
      </c>
      <c r="P3336" s="11">
        <f t="shared" si="209"/>
        <v>13.33</v>
      </c>
      <c r="Q3336" s="13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2.75" hidden="1" x14ac:dyDescent="0.45">
      <c r="A3337" s="10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11">
        <f t="shared" si="209"/>
        <v>10</v>
      </c>
      <c r="Q3337" s="13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42.75" hidden="1" x14ac:dyDescent="0.45">
      <c r="A3338" s="10">
        <v>2693</v>
      </c>
      <c r="B3338" s="3" t="s">
        <v>2693</v>
      </c>
      <c r="C3338" s="3" t="s">
        <v>6803</v>
      </c>
      <c r="D3338" s="6">
        <v>5000</v>
      </c>
      <c r="E3338" s="8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08"/>
        <v>1</v>
      </c>
      <c r="P3338" s="11">
        <f t="shared" si="209"/>
        <v>13.33</v>
      </c>
      <c r="Q3338" s="13" t="s">
        <v>8319</v>
      </c>
      <c r="R3338" t="s">
        <v>8345</v>
      </c>
      <c r="S3338" s="16">
        <f t="shared" si="210"/>
        <v>41834.138495370367</v>
      </c>
      <c r="T3338" s="16">
        <f t="shared" si="211"/>
        <v>41864.138495370367</v>
      </c>
    </row>
    <row r="3339" spans="1:20" ht="42.75" hidden="1" x14ac:dyDescent="0.45">
      <c r="A3339" s="10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08"/>
        <v>1</v>
      </c>
      <c r="P3339" s="11">
        <f t="shared" si="209"/>
        <v>40</v>
      </c>
      <c r="Q3339" s="13" t="s">
        <v>8327</v>
      </c>
      <c r="R3339" t="s">
        <v>8354</v>
      </c>
      <c r="S3339" s="16">
        <f t="shared" si="210"/>
        <v>41506.848032407412</v>
      </c>
      <c r="T3339" s="16">
        <f t="shared" si="211"/>
        <v>41553.848032407412</v>
      </c>
    </row>
    <row r="3340" spans="1:20" ht="42.75" hidden="1" x14ac:dyDescent="0.45">
      <c r="A3340" s="1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 s="11">
        <f t="shared" si="209"/>
        <v>20</v>
      </c>
      <c r="Q3340" s="13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2.75" hidden="1" x14ac:dyDescent="0.45">
      <c r="A3341" s="10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11">
        <f t="shared" si="209"/>
        <v>20</v>
      </c>
      <c r="Q3341" s="13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2.75" x14ac:dyDescent="0.45">
      <c r="A3342" s="10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11">
        <f t="shared" si="209"/>
        <v>20</v>
      </c>
      <c r="Q3342" s="13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42.75" hidden="1" x14ac:dyDescent="0.45">
      <c r="A3343" s="10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 s="11">
        <f t="shared" si="209"/>
        <v>20</v>
      </c>
      <c r="Q3343" s="13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x14ac:dyDescent="0.45">
      <c r="A3344" s="10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11">
        <f t="shared" si="209"/>
        <v>13.33</v>
      </c>
      <c r="Q3344" s="13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28.5" hidden="1" x14ac:dyDescent="0.45">
      <c r="A3345" s="10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 s="11">
        <f t="shared" si="209"/>
        <v>13.33</v>
      </c>
      <c r="Q3345" s="13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28.5" hidden="1" x14ac:dyDescent="0.45">
      <c r="A3346" s="10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 s="11">
        <f t="shared" si="209"/>
        <v>13.33</v>
      </c>
      <c r="Q3346" s="13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2.75" hidden="1" x14ac:dyDescent="0.45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t="str">
        <f t="shared" si="208"/>
        <v>N/A</v>
      </c>
      <c r="P3347" s="11">
        <f t="shared" si="209"/>
        <v>13</v>
      </c>
      <c r="Q3347" s="13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2.75" x14ac:dyDescent="0.45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11">
        <f t="shared" si="209"/>
        <v>9.75</v>
      </c>
      <c r="Q3348" s="13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8.5" x14ac:dyDescent="0.45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2.75" x14ac:dyDescent="0.45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2.75" hidden="1" x14ac:dyDescent="0.45">
      <c r="A3351" s="10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t="str">
        <f t="shared" si="208"/>
        <v>N/A</v>
      </c>
      <c r="P3351" s="11">
        <f t="shared" si="209"/>
        <v>12</v>
      </c>
      <c r="Q3351" s="13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42.75" hidden="1" x14ac:dyDescent="0.45">
      <c r="A3352" s="10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t="str">
        <f t="shared" si="208"/>
        <v>N/A</v>
      </c>
      <c r="P3352" s="11">
        <f t="shared" si="209"/>
        <v>18</v>
      </c>
      <c r="Q3352" s="13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28.5" hidden="1" x14ac:dyDescent="0.45">
      <c r="A3353" s="10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 s="11">
        <f t="shared" si="209"/>
        <v>9</v>
      </c>
      <c r="Q3353" s="13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42.75" hidden="1" x14ac:dyDescent="0.45">
      <c r="A3354" s="10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 s="11">
        <f t="shared" si="209"/>
        <v>12</v>
      </c>
      <c r="Q3354" s="13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28.5" hidden="1" x14ac:dyDescent="0.45">
      <c r="A3355" s="10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t="str">
        <f t="shared" si="208"/>
        <v>N/A</v>
      </c>
      <c r="P3355" s="11">
        <f t="shared" si="209"/>
        <v>17.5</v>
      </c>
      <c r="Q3355" s="13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42.75" hidden="1" x14ac:dyDescent="0.45">
      <c r="A3356" s="10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t="str">
        <f t="shared" si="208"/>
        <v>N/A</v>
      </c>
      <c r="P3356" s="11">
        <f t="shared" si="209"/>
        <v>17.5</v>
      </c>
      <c r="Q3356" s="13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28.5" hidden="1" x14ac:dyDescent="0.45">
      <c r="A3357" s="10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t="str">
        <f t="shared" si="208"/>
        <v>N/A</v>
      </c>
      <c r="P3357" s="11">
        <f t="shared" si="209"/>
        <v>17.5</v>
      </c>
      <c r="Q3357" s="13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28.5" hidden="1" x14ac:dyDescent="0.45">
      <c r="A3358" s="10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t="str">
        <f t="shared" si="208"/>
        <v>N/A</v>
      </c>
      <c r="P3358" s="11">
        <f t="shared" si="209"/>
        <v>8.75</v>
      </c>
      <c r="Q3358" s="13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42.75" hidden="1" x14ac:dyDescent="0.45">
      <c r="A3359" s="10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t="str">
        <f t="shared" si="208"/>
        <v>N/A</v>
      </c>
      <c r="P3359" s="11">
        <f t="shared" si="209"/>
        <v>11.67</v>
      </c>
      <c r="Q3359" s="13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42.75" hidden="1" x14ac:dyDescent="0.45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42.75" hidden="1" x14ac:dyDescent="0.45">
      <c r="A3361" s="10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 s="11">
        <f t="shared" si="209"/>
        <v>8.75</v>
      </c>
      <c r="Q3361" s="13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42.75" hidden="1" x14ac:dyDescent="0.45">
      <c r="A3362" s="10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 s="11">
        <f t="shared" si="209"/>
        <v>11.67</v>
      </c>
      <c r="Q3362" s="13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28.5" x14ac:dyDescent="0.45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11">
        <f t="shared" si="209"/>
        <v>35</v>
      </c>
      <c r="Q3363" s="1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2.75" hidden="1" x14ac:dyDescent="0.45">
      <c r="A3364" s="10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 s="11">
        <f t="shared" si="209"/>
        <v>17.5</v>
      </c>
      <c r="Q3364" s="13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2.75" hidden="1" x14ac:dyDescent="0.45">
      <c r="A3365" s="10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 s="11">
        <f t="shared" si="209"/>
        <v>11.67</v>
      </c>
      <c r="Q3365" s="13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28.5" x14ac:dyDescent="0.45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2.75" hidden="1" x14ac:dyDescent="0.45">
      <c r="A3367" s="10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t="str">
        <f t="shared" si="208"/>
        <v>N/A</v>
      </c>
      <c r="P3367" s="11">
        <f t="shared" si="209"/>
        <v>8.5</v>
      </c>
      <c r="Q3367" s="13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28.5" hidden="1" x14ac:dyDescent="0.45">
      <c r="A3368" s="10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 s="11">
        <f t="shared" si="209"/>
        <v>34</v>
      </c>
      <c r="Q3368" s="13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2.75" hidden="1" x14ac:dyDescent="0.45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11">
        <f t="shared" si="209"/>
        <v>11.33</v>
      </c>
      <c r="Q3369" s="13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2.75" hidden="1" x14ac:dyDescent="0.45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11">
        <f t="shared" si="209"/>
        <v>16</v>
      </c>
      <c r="Q3370" s="13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8.5" x14ac:dyDescent="0.45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2.75" x14ac:dyDescent="0.45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11">
        <f t="shared" si="209"/>
        <v>10.67</v>
      </c>
      <c r="Q3372" s="13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2.75" hidden="1" x14ac:dyDescent="0.45">
      <c r="A3373" s="10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t="str">
        <f t="shared" si="208"/>
        <v>N/A</v>
      </c>
      <c r="P3373" s="11">
        <f t="shared" si="209"/>
        <v>15.5</v>
      </c>
      <c r="Q3373" s="13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42.75" hidden="1" x14ac:dyDescent="0.45">
      <c r="A3374" s="10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t="str">
        <f t="shared" si="208"/>
        <v>N/A</v>
      </c>
      <c r="P3374" s="11">
        <f t="shared" si="209"/>
        <v>10.33</v>
      </c>
      <c r="Q3374" s="13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28.5" hidden="1" x14ac:dyDescent="0.45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t="str">
        <f t="shared" si="208"/>
        <v>N/A</v>
      </c>
      <c r="P3375" s="11">
        <f t="shared" si="209"/>
        <v>15</v>
      </c>
      <c r="Q3375" s="13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2.75" hidden="1" x14ac:dyDescent="0.45">
      <c r="A3376" s="10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t="str">
        <f t="shared" si="208"/>
        <v>N/A</v>
      </c>
      <c r="P3376" s="11">
        <f t="shared" si="209"/>
        <v>30</v>
      </c>
      <c r="Q3376" s="13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57" hidden="1" x14ac:dyDescent="0.45">
      <c r="A3377" s="10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t="str">
        <f t="shared" si="208"/>
        <v>N/A</v>
      </c>
      <c r="P3377" s="11">
        <f t="shared" si="209"/>
        <v>30</v>
      </c>
      <c r="Q3377" s="13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28.5" hidden="1" x14ac:dyDescent="0.45">
      <c r="A3378" s="10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t="str">
        <f t="shared" si="208"/>
        <v>N/A</v>
      </c>
      <c r="P3378" s="11">
        <f t="shared" si="209"/>
        <v>15</v>
      </c>
      <c r="Q3378" s="13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42.75" hidden="1" x14ac:dyDescent="0.45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11">
        <f t="shared" si="209"/>
        <v>30</v>
      </c>
      <c r="Q3379" s="13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2.75" hidden="1" x14ac:dyDescent="0.45">
      <c r="A3380" s="1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 s="11">
        <f t="shared" si="209"/>
        <v>15</v>
      </c>
      <c r="Q3380" s="13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45">
      <c r="A3381" s="10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 s="11">
        <f t="shared" si="209"/>
        <v>10</v>
      </c>
      <c r="Q3381" s="13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42.75" hidden="1" x14ac:dyDescent="0.45">
      <c r="A3382" s="10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11">
        <f t="shared" si="209"/>
        <v>15</v>
      </c>
      <c r="Q3382" s="13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2.75" hidden="1" x14ac:dyDescent="0.45">
      <c r="A3383" s="10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 s="11">
        <f t="shared" si="209"/>
        <v>30</v>
      </c>
      <c r="Q3383" s="13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2.75" hidden="1" x14ac:dyDescent="0.45">
      <c r="A3384" s="10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 s="11">
        <f t="shared" si="209"/>
        <v>15</v>
      </c>
      <c r="Q3384" s="13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42.75" x14ac:dyDescent="0.45">
      <c r="A3385" s="10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11">
        <f t="shared" si="209"/>
        <v>30</v>
      </c>
      <c r="Q3385" s="13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42.75" hidden="1" x14ac:dyDescent="0.45">
      <c r="A3386" s="10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 s="11">
        <f t="shared" si="209"/>
        <v>15</v>
      </c>
      <c r="Q3386" s="13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42.75" hidden="1" x14ac:dyDescent="0.45">
      <c r="A3387" s="10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 s="11">
        <f t="shared" si="209"/>
        <v>7.5</v>
      </c>
      <c r="Q3387" s="13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2.75" hidden="1" x14ac:dyDescent="0.45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t="str">
        <f t="shared" si="208"/>
        <v>N/A</v>
      </c>
      <c r="P3388" s="11">
        <f t="shared" si="209"/>
        <v>5.8</v>
      </c>
      <c r="Q3388" s="13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2.75" x14ac:dyDescent="0.45">
      <c r="A3389" s="10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t="str">
        <f t="shared" si="208"/>
        <v>N/A</v>
      </c>
      <c r="P3389" s="11">
        <f t="shared" si="209"/>
        <v>29</v>
      </c>
      <c r="Q3389" s="13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42.75" x14ac:dyDescent="0.45">
      <c r="A3390" s="1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11">
        <f t="shared" si="209"/>
        <v>7.25</v>
      </c>
      <c r="Q3390" s="13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42.75" hidden="1" x14ac:dyDescent="0.45">
      <c r="A3391" s="10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 s="11">
        <f t="shared" si="209"/>
        <v>7.25</v>
      </c>
      <c r="Q3391" s="13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2.75" hidden="1" x14ac:dyDescent="0.45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11">
        <f t="shared" si="209"/>
        <v>28</v>
      </c>
      <c r="Q3392" s="13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8.5" hidden="1" x14ac:dyDescent="0.45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11">
        <f t="shared" si="209"/>
        <v>14</v>
      </c>
      <c r="Q3393" s="1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8.5" x14ac:dyDescent="0.45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11">
        <f t="shared" si="209"/>
        <v>6.75</v>
      </c>
      <c r="Q3394" s="13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2.75" hidden="1" x14ac:dyDescent="0.45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t="str">
        <f t="shared" ref="O3395:O3458" si="212">IF(ROUND(E3395/D3395*100,0)=0,"N/A",ROUND(E3395/D3395*100,0))</f>
        <v>N/A</v>
      </c>
      <c r="P3395" s="11">
        <f t="shared" ref="P3395:P3458" si="213">IFERROR(ROUND(E3395/L3395,2),0)</f>
        <v>13.01</v>
      </c>
      <c r="Q3395" s="13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28.5" hidden="1" x14ac:dyDescent="0.45">
      <c r="A3396" s="10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t="str">
        <f t="shared" si="212"/>
        <v>N/A</v>
      </c>
      <c r="P3396" s="11">
        <f t="shared" si="213"/>
        <v>6.5</v>
      </c>
      <c r="Q3396" s="13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57" hidden="1" x14ac:dyDescent="0.45">
      <c r="A3397" s="10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t="str">
        <f t="shared" si="212"/>
        <v>N/A</v>
      </c>
      <c r="P3397" s="11">
        <f t="shared" si="213"/>
        <v>13</v>
      </c>
      <c r="Q3397" s="13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28.5" x14ac:dyDescent="0.45">
      <c r="A3398" s="10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t="str">
        <f t="shared" si="212"/>
        <v>N/A</v>
      </c>
      <c r="P3398" s="11">
        <f t="shared" si="213"/>
        <v>13</v>
      </c>
      <c r="Q3398" s="13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42.75" hidden="1" x14ac:dyDescent="0.45">
      <c r="A3399" s="10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t="str">
        <f t="shared" si="212"/>
        <v>N/A</v>
      </c>
      <c r="P3399" s="11">
        <f t="shared" si="213"/>
        <v>13</v>
      </c>
      <c r="Q3399" s="13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idden="1" x14ac:dyDescent="0.45">
      <c r="A3400" s="1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t="str">
        <f t="shared" si="212"/>
        <v>N/A</v>
      </c>
      <c r="P3400" s="11">
        <f t="shared" si="213"/>
        <v>13</v>
      </c>
      <c r="Q3400" s="13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28.5" hidden="1" x14ac:dyDescent="0.45">
      <c r="A3401" s="10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t="str">
        <f t="shared" si="212"/>
        <v>N/A</v>
      </c>
      <c r="P3401" s="11">
        <f t="shared" si="213"/>
        <v>13</v>
      </c>
      <c r="Q3401" s="13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42.75" hidden="1" x14ac:dyDescent="0.45">
      <c r="A3402" s="10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t="str">
        <f t="shared" si="212"/>
        <v>N/A</v>
      </c>
      <c r="P3402" s="11">
        <f t="shared" si="213"/>
        <v>13</v>
      </c>
      <c r="Q3402" s="13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42.75" hidden="1" x14ac:dyDescent="0.45">
      <c r="A3403" s="10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t="str">
        <f t="shared" si="212"/>
        <v>N/A</v>
      </c>
      <c r="P3403" s="11">
        <f t="shared" si="213"/>
        <v>13</v>
      </c>
      <c r="Q3403" s="13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42.75" hidden="1" x14ac:dyDescent="0.45">
      <c r="A3404" s="10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t="str">
        <f t="shared" si="212"/>
        <v>N/A</v>
      </c>
      <c r="P3404" s="11">
        <f t="shared" si="213"/>
        <v>13</v>
      </c>
      <c r="Q3404" s="13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57" hidden="1" x14ac:dyDescent="0.45">
      <c r="A3405" s="10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 s="11">
        <f t="shared" si="213"/>
        <v>13</v>
      </c>
      <c r="Q3405" s="13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42.75" x14ac:dyDescent="0.45">
      <c r="A3406" s="10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11">
        <f t="shared" si="213"/>
        <v>13</v>
      </c>
      <c r="Q3406" s="13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2.75" hidden="1" x14ac:dyDescent="0.45">
      <c r="A3407" s="10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 s="11">
        <f t="shared" si="213"/>
        <v>13</v>
      </c>
      <c r="Q3407" s="13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2.75" x14ac:dyDescent="0.45">
      <c r="A3408" s="10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t="str">
        <f t="shared" si="212"/>
        <v>N/A</v>
      </c>
      <c r="P3408" s="11">
        <f t="shared" si="213"/>
        <v>25</v>
      </c>
      <c r="Q3408" s="13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28.5" hidden="1" x14ac:dyDescent="0.45">
      <c r="A3409" s="10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t="str">
        <f t="shared" si="212"/>
        <v>N/A</v>
      </c>
      <c r="P3409" s="11">
        <f t="shared" si="213"/>
        <v>25</v>
      </c>
      <c r="Q3409" s="13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42.75" hidden="1" x14ac:dyDescent="0.45">
      <c r="A3410" s="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t="str">
        <f t="shared" si="212"/>
        <v>N/A</v>
      </c>
      <c r="P3410" s="11">
        <f t="shared" si="213"/>
        <v>25</v>
      </c>
      <c r="Q3410" s="13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2.75" hidden="1" x14ac:dyDescent="0.45">
      <c r="A3411" s="10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t="str">
        <f t="shared" si="212"/>
        <v>N/A</v>
      </c>
      <c r="P3411" s="11">
        <f t="shared" si="213"/>
        <v>25</v>
      </c>
      <c r="Q3411" s="13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42.75" x14ac:dyDescent="0.45">
      <c r="A3412" s="10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t="str">
        <f t="shared" si="212"/>
        <v>N/A</v>
      </c>
      <c r="P3412" s="11">
        <f t="shared" si="213"/>
        <v>25</v>
      </c>
      <c r="Q3412" s="13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28.5" hidden="1" x14ac:dyDescent="0.45">
      <c r="A3413" s="10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t="str">
        <f t="shared" si="212"/>
        <v>N/A</v>
      </c>
      <c r="P3413" s="11">
        <f t="shared" si="213"/>
        <v>25</v>
      </c>
      <c r="Q3413" s="13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28.5" hidden="1" x14ac:dyDescent="0.45">
      <c r="A3414" s="10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t="str">
        <f t="shared" si="212"/>
        <v>N/A</v>
      </c>
      <c r="P3414" s="11">
        <f t="shared" si="213"/>
        <v>25</v>
      </c>
      <c r="Q3414" s="13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42.75" hidden="1" x14ac:dyDescent="0.45">
      <c r="A3415" s="10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t="str">
        <f t="shared" si="212"/>
        <v>N/A</v>
      </c>
      <c r="P3415" s="11">
        <f t="shared" si="213"/>
        <v>25</v>
      </c>
      <c r="Q3415" s="13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57" x14ac:dyDescent="0.45">
      <c r="A3416" s="10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t="str">
        <f t="shared" si="212"/>
        <v>N/A</v>
      </c>
      <c r="P3416" s="11">
        <f t="shared" si="213"/>
        <v>25</v>
      </c>
      <c r="Q3416" s="13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28.5" hidden="1" x14ac:dyDescent="0.45">
      <c r="A3417" s="10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t="str">
        <f t="shared" si="212"/>
        <v>N/A</v>
      </c>
      <c r="P3417" s="11">
        <f t="shared" si="213"/>
        <v>12.5</v>
      </c>
      <c r="Q3417" s="13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2.75" hidden="1" x14ac:dyDescent="0.45">
      <c r="A3418" s="10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t="str">
        <f t="shared" si="212"/>
        <v>N/A</v>
      </c>
      <c r="P3418" s="11">
        <f t="shared" si="213"/>
        <v>25</v>
      </c>
      <c r="Q3418" s="13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45">
      <c r="A3419" s="10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t="str">
        <f t="shared" si="212"/>
        <v>N/A</v>
      </c>
      <c r="P3419" s="11">
        <f t="shared" si="213"/>
        <v>25</v>
      </c>
      <c r="Q3419" s="13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42.75" hidden="1" x14ac:dyDescent="0.45">
      <c r="A3420" s="1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 s="11">
        <f t="shared" si="213"/>
        <v>25</v>
      </c>
      <c r="Q3420" s="13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x14ac:dyDescent="0.45">
      <c r="A3421" s="10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11">
        <f t="shared" si="213"/>
        <v>12.5</v>
      </c>
      <c r="Q3421" s="13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2.75" hidden="1" x14ac:dyDescent="0.45">
      <c r="A3422" s="10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 s="11">
        <f t="shared" si="213"/>
        <v>25</v>
      </c>
      <c r="Q3422" s="13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42.75" x14ac:dyDescent="0.45">
      <c r="A3423" s="10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11">
        <f t="shared" si="213"/>
        <v>25</v>
      </c>
      <c r="Q3423" s="13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2.75" hidden="1" x14ac:dyDescent="0.45">
      <c r="A3424" s="10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 s="11">
        <f t="shared" si="213"/>
        <v>25</v>
      </c>
      <c r="Q3424" s="13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2.75" hidden="1" x14ac:dyDescent="0.45">
      <c r="A3425" s="10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 s="11">
        <f t="shared" si="213"/>
        <v>25</v>
      </c>
      <c r="Q3425" s="13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2.75" hidden="1" x14ac:dyDescent="0.45">
      <c r="A3426" s="10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 s="11">
        <f t="shared" si="213"/>
        <v>8.33</v>
      </c>
      <c r="Q3426" s="13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42.75" x14ac:dyDescent="0.45">
      <c r="A3427" s="10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11">
        <f t="shared" si="213"/>
        <v>25</v>
      </c>
      <c r="Q3427" s="13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42.75" hidden="1" x14ac:dyDescent="0.45">
      <c r="A3428" s="10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 s="11">
        <f t="shared" si="213"/>
        <v>25</v>
      </c>
      <c r="Q3428" s="13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28.5" x14ac:dyDescent="0.45">
      <c r="A3429" s="10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11">
        <f t="shared" si="213"/>
        <v>25</v>
      </c>
      <c r="Q3429" s="13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42.75" x14ac:dyDescent="0.45">
      <c r="A3430" s="1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11">
        <f t="shared" si="213"/>
        <v>12.5</v>
      </c>
      <c r="Q3430" s="13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42.75" hidden="1" x14ac:dyDescent="0.45">
      <c r="A3431" s="10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 s="11">
        <f t="shared" si="213"/>
        <v>12.5</v>
      </c>
      <c r="Q3431" s="13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42.75" hidden="1" x14ac:dyDescent="0.45">
      <c r="A3432" s="10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 s="11">
        <f t="shared" si="213"/>
        <v>6.25</v>
      </c>
      <c r="Q3432" s="13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42.75" hidden="1" x14ac:dyDescent="0.45">
      <c r="A3433" s="10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 s="11">
        <f t="shared" si="213"/>
        <v>12.5</v>
      </c>
      <c r="Q3433" s="13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42.75" x14ac:dyDescent="0.45">
      <c r="A3434" s="10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11">
        <f t="shared" si="213"/>
        <v>25</v>
      </c>
      <c r="Q3434" s="13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2.75" hidden="1" x14ac:dyDescent="0.45">
      <c r="A3435" s="10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 s="11">
        <f t="shared" si="213"/>
        <v>8.33</v>
      </c>
      <c r="Q3435" s="13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28.5" hidden="1" x14ac:dyDescent="0.45">
      <c r="A3436" s="10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 s="11">
        <f t="shared" si="213"/>
        <v>25</v>
      </c>
      <c r="Q3436" s="13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42.75" hidden="1" x14ac:dyDescent="0.45">
      <c r="A3437" s="10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 s="11">
        <f t="shared" si="213"/>
        <v>12.5</v>
      </c>
      <c r="Q3437" s="13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42.75" hidden="1" x14ac:dyDescent="0.45">
      <c r="A3438" s="10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t="str">
        <f t="shared" si="212"/>
        <v>N/A</v>
      </c>
      <c r="P3438" s="11">
        <f t="shared" si="213"/>
        <v>2.67</v>
      </c>
      <c r="Q3438" s="13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2.75" hidden="1" x14ac:dyDescent="0.45">
      <c r="A3439" s="10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 s="11">
        <f t="shared" si="213"/>
        <v>4.8</v>
      </c>
      <c r="Q3439" s="13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42.75" x14ac:dyDescent="0.45">
      <c r="A3440" s="1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11">
        <f t="shared" si="213"/>
        <v>5.75</v>
      </c>
      <c r="Q3440" s="13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2.75" x14ac:dyDescent="0.45">
      <c r="A3441" s="10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11">
        <f t="shared" si="213"/>
        <v>5.75</v>
      </c>
      <c r="Q3441" s="13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57" hidden="1" x14ac:dyDescent="0.45">
      <c r="A3442" s="10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t="str">
        <f t="shared" si="212"/>
        <v>N/A</v>
      </c>
      <c r="P3442" s="11">
        <f t="shared" si="213"/>
        <v>7.33</v>
      </c>
      <c r="Q3442" s="13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28.5" hidden="1" x14ac:dyDescent="0.45">
      <c r="A3443" s="10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 s="11">
        <f t="shared" si="213"/>
        <v>22</v>
      </c>
      <c r="Q3443" s="13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2.75" hidden="1" x14ac:dyDescent="0.45">
      <c r="A3444" s="10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t="str">
        <f t="shared" si="212"/>
        <v>N/A</v>
      </c>
      <c r="P3444" s="11">
        <f t="shared" si="213"/>
        <v>10.5</v>
      </c>
      <c r="Q3444" s="13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42.75" x14ac:dyDescent="0.45">
      <c r="A3445" s="10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t="str">
        <f t="shared" si="212"/>
        <v>N/A</v>
      </c>
      <c r="P3445" s="11">
        <f t="shared" si="213"/>
        <v>7</v>
      </c>
      <c r="Q3445" s="13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28.5" hidden="1" x14ac:dyDescent="0.45">
      <c r="A3446" s="10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t="str">
        <f t="shared" si="212"/>
        <v>N/A</v>
      </c>
      <c r="P3446" s="11">
        <f t="shared" si="213"/>
        <v>10.5</v>
      </c>
      <c r="Q3446" s="13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42.75" x14ac:dyDescent="0.45">
      <c r="A3447" s="10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t="str">
        <f t="shared" si="212"/>
        <v>N/A</v>
      </c>
      <c r="P3447" s="11">
        <f t="shared" si="213"/>
        <v>10.5</v>
      </c>
      <c r="Q3447" s="13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28.5" x14ac:dyDescent="0.45">
      <c r="A3448" s="10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t="str">
        <f t="shared" si="212"/>
        <v>N/A</v>
      </c>
      <c r="P3448" s="11">
        <f t="shared" si="213"/>
        <v>10.5</v>
      </c>
      <c r="Q3448" s="13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42.75" hidden="1" x14ac:dyDescent="0.45">
      <c r="A3449" s="10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 s="11">
        <f t="shared" si="213"/>
        <v>7</v>
      </c>
      <c r="Q3449" s="13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42.75" hidden="1" x14ac:dyDescent="0.45">
      <c r="A3450" s="1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 s="11">
        <f t="shared" si="213"/>
        <v>10.5</v>
      </c>
      <c r="Q3450" s="13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57" hidden="1" x14ac:dyDescent="0.45">
      <c r="A3451" s="10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 s="11">
        <f t="shared" si="213"/>
        <v>3</v>
      </c>
      <c r="Q3451" s="13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42.75" x14ac:dyDescent="0.45">
      <c r="A3452" s="10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11">
        <f t="shared" si="213"/>
        <v>7</v>
      </c>
      <c r="Q3452" s="13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42.75" x14ac:dyDescent="0.45">
      <c r="A3453" s="10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t="str">
        <f t="shared" si="212"/>
        <v>N/A</v>
      </c>
      <c r="P3453" s="11">
        <f t="shared" si="213"/>
        <v>20</v>
      </c>
      <c r="Q3453" s="13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2.75" x14ac:dyDescent="0.45">
      <c r="A3454" s="10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t="str">
        <f t="shared" si="212"/>
        <v>N/A</v>
      </c>
      <c r="P3454" s="11">
        <f t="shared" si="213"/>
        <v>20</v>
      </c>
      <c r="Q3454" s="13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2.75" hidden="1" x14ac:dyDescent="0.45">
      <c r="A3455" s="10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t="str">
        <f t="shared" si="212"/>
        <v>N/A</v>
      </c>
      <c r="P3455" s="11">
        <f t="shared" si="213"/>
        <v>20</v>
      </c>
      <c r="Q3455" s="13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42.75" x14ac:dyDescent="0.45">
      <c r="A3456" s="10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t="str">
        <f t="shared" si="212"/>
        <v>N/A</v>
      </c>
      <c r="P3456" s="11">
        <f t="shared" si="213"/>
        <v>20</v>
      </c>
      <c r="Q3456" s="13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2.75" x14ac:dyDescent="0.45">
      <c r="A3457" s="10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t="str">
        <f t="shared" si="212"/>
        <v>N/A</v>
      </c>
      <c r="P3457" s="11">
        <f t="shared" si="213"/>
        <v>10</v>
      </c>
      <c r="Q3457" s="13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2.75" hidden="1" x14ac:dyDescent="0.45">
      <c r="A3458" s="10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t="str">
        <f t="shared" si="212"/>
        <v>N/A</v>
      </c>
      <c r="P3458" s="11">
        <f t="shared" si="213"/>
        <v>10</v>
      </c>
      <c r="Q3458" s="13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28.5" hidden="1" x14ac:dyDescent="0.45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t="str">
        <f t="shared" ref="O3459:O3522" si="216">IF(ROUND(E3459/D3459*100,0)=0,"N/A",ROUND(E3459/D3459*100,0))</f>
        <v>N/A</v>
      </c>
      <c r="P3459" s="11">
        <f t="shared" ref="P3459:P3522" si="217">IFERROR(ROUND(E3459/L3459,2),0)</f>
        <v>20</v>
      </c>
      <c r="Q3459" s="13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2.75" hidden="1" x14ac:dyDescent="0.45">
      <c r="A3460" s="1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11">
        <f t="shared" si="217"/>
        <v>20</v>
      </c>
      <c r="Q3460" s="13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2.75" hidden="1" x14ac:dyDescent="0.45">
      <c r="A3461" s="10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11">
        <f t="shared" si="217"/>
        <v>20</v>
      </c>
      <c r="Q3461" s="13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2.75" hidden="1" x14ac:dyDescent="0.45">
      <c r="A3462" s="10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11">
        <f t="shared" si="217"/>
        <v>10</v>
      </c>
      <c r="Q3462" s="13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42.75" hidden="1" x14ac:dyDescent="0.45">
      <c r="A3463" s="10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11">
        <f t="shared" si="217"/>
        <v>20</v>
      </c>
      <c r="Q3463" s="13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28.5" x14ac:dyDescent="0.45">
      <c r="A3464" s="10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11">
        <f t="shared" si="217"/>
        <v>10</v>
      </c>
      <c r="Q3464" s="13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42.75" hidden="1" x14ac:dyDescent="0.45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t="str">
        <f t="shared" si="216"/>
        <v>N/A</v>
      </c>
      <c r="P3465" s="11">
        <f t="shared" si="217"/>
        <v>3.8</v>
      </c>
      <c r="Q3465" s="13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2.75" x14ac:dyDescent="0.45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11">
        <f t="shared" si="217"/>
        <v>4.75</v>
      </c>
      <c r="Q3466" s="13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45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t="str">
        <f t="shared" si="216"/>
        <v>N/A</v>
      </c>
      <c r="P3467" s="11">
        <f t="shared" si="217"/>
        <v>3</v>
      </c>
      <c r="Q3467" s="13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2.75" hidden="1" x14ac:dyDescent="0.45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t="str">
        <f t="shared" si="216"/>
        <v>N/A</v>
      </c>
      <c r="P3468" s="11">
        <f t="shared" si="217"/>
        <v>18</v>
      </c>
      <c r="Q3468" s="13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2.75" hidden="1" x14ac:dyDescent="0.45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t="str">
        <f t="shared" si="216"/>
        <v>N/A</v>
      </c>
      <c r="P3469" s="11">
        <f t="shared" si="217"/>
        <v>5.67</v>
      </c>
      <c r="Q3469" s="13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2.75" hidden="1" x14ac:dyDescent="0.45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t="str">
        <f t="shared" si="216"/>
        <v>N/A</v>
      </c>
      <c r="P3470" s="11">
        <f t="shared" si="217"/>
        <v>5.67</v>
      </c>
      <c r="Q3470" s="13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2.75" x14ac:dyDescent="0.45">
      <c r="A3471" s="10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t="str">
        <f t="shared" si="216"/>
        <v>N/A</v>
      </c>
      <c r="P3471" s="11">
        <f t="shared" si="217"/>
        <v>16</v>
      </c>
      <c r="Q3471" s="13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42.75" hidden="1" x14ac:dyDescent="0.45">
      <c r="A3472" s="10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 s="11">
        <f t="shared" si="217"/>
        <v>5.33</v>
      </c>
      <c r="Q3472" s="13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28.5" hidden="1" x14ac:dyDescent="0.45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t="str">
        <f t="shared" si="216"/>
        <v>N/A</v>
      </c>
      <c r="P3473" s="11">
        <f t="shared" si="217"/>
        <v>7.5</v>
      </c>
      <c r="Q3473" s="1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2.75" hidden="1" x14ac:dyDescent="0.45">
      <c r="A3474" s="10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t="str">
        <f t="shared" si="216"/>
        <v>N/A</v>
      </c>
      <c r="P3474" s="11">
        <f t="shared" si="217"/>
        <v>15</v>
      </c>
      <c r="Q3474" s="13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45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t="str">
        <f t="shared" si="216"/>
        <v>N/A</v>
      </c>
      <c r="P3475" s="11">
        <f t="shared" si="217"/>
        <v>7.5</v>
      </c>
      <c r="Q3475" s="13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28.5" hidden="1" x14ac:dyDescent="0.45">
      <c r="A3476" s="10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t="str">
        <f t="shared" si="216"/>
        <v>N/A</v>
      </c>
      <c r="P3476" s="11">
        <f t="shared" si="217"/>
        <v>7.5</v>
      </c>
      <c r="Q3476" s="13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idden="1" x14ac:dyDescent="0.45">
      <c r="A3477" s="10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t="str">
        <f t="shared" si="216"/>
        <v>N/A</v>
      </c>
      <c r="P3477" s="11">
        <f t="shared" si="217"/>
        <v>5</v>
      </c>
      <c r="Q3477" s="13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28.5" x14ac:dyDescent="0.45">
      <c r="A3478" s="10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t="str">
        <f t="shared" si="216"/>
        <v>N/A</v>
      </c>
      <c r="P3478" s="11">
        <f t="shared" si="217"/>
        <v>15</v>
      </c>
      <c r="Q3478" s="13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2.75" hidden="1" x14ac:dyDescent="0.45">
      <c r="A3479" s="10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 s="11">
        <f t="shared" si="217"/>
        <v>7.5</v>
      </c>
      <c r="Q3479" s="13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42.75" hidden="1" x14ac:dyDescent="0.45">
      <c r="A3480" s="1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 s="11">
        <f t="shared" si="217"/>
        <v>15</v>
      </c>
      <c r="Q3480" s="13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28.5" hidden="1" x14ac:dyDescent="0.45">
      <c r="A3481" s="10">
        <v>2641</v>
      </c>
      <c r="B3481" s="3" t="s">
        <v>2641</v>
      </c>
      <c r="C3481" s="3" t="s">
        <v>6751</v>
      </c>
      <c r="D3481" s="6">
        <v>1500</v>
      </c>
      <c r="E3481" s="8">
        <v>15</v>
      </c>
      <c r="F3481" t="s">
        <v>8220</v>
      </c>
      <c r="G3481" t="s">
        <v>8223</v>
      </c>
      <c r="H3481" t="s">
        <v>8245</v>
      </c>
      <c r="I3481">
        <v>1410811740</v>
      </c>
      <c r="J3481">
        <v>1409341863</v>
      </c>
      <c r="K3481" t="b">
        <v>0</v>
      </c>
      <c r="L3481">
        <v>1</v>
      </c>
      <c r="M3481" t="b">
        <v>0</v>
      </c>
      <c r="N3481" t="s">
        <v>8299</v>
      </c>
      <c r="O3481">
        <f t="shared" si="216"/>
        <v>1</v>
      </c>
      <c r="P3481" s="11">
        <f t="shared" si="217"/>
        <v>15</v>
      </c>
      <c r="Q3481" s="13" t="s">
        <v>8308</v>
      </c>
      <c r="R3481" t="s">
        <v>8315</v>
      </c>
      <c r="S3481" s="16">
        <f t="shared" si="218"/>
        <v>41880.827118055553</v>
      </c>
      <c r="T3481" s="16">
        <f t="shared" si="219"/>
        <v>41897.839583333334</v>
      </c>
    </row>
    <row r="3482" spans="1:20" ht="42.75" hidden="1" x14ac:dyDescent="0.45">
      <c r="A3482" s="10">
        <v>1053</v>
      </c>
      <c r="B3482" s="3" t="s">
        <v>1054</v>
      </c>
      <c r="C3482" s="3" t="s">
        <v>5163</v>
      </c>
      <c r="D3482" s="6">
        <v>1500</v>
      </c>
      <c r="E3482" s="8">
        <v>15</v>
      </c>
      <c r="F3482" t="s">
        <v>8219</v>
      </c>
      <c r="G3482" t="s">
        <v>8223</v>
      </c>
      <c r="H3482" t="s">
        <v>8245</v>
      </c>
      <c r="I3482">
        <v>1488773332</v>
      </c>
      <c r="J3482">
        <v>1486613332</v>
      </c>
      <c r="K3482" t="b">
        <v>0</v>
      </c>
      <c r="L3482">
        <v>1</v>
      </c>
      <c r="M3482" t="b">
        <v>0</v>
      </c>
      <c r="N3482" t="s">
        <v>8279</v>
      </c>
      <c r="O3482">
        <f t="shared" si="216"/>
        <v>1</v>
      </c>
      <c r="P3482" s="11">
        <f t="shared" si="217"/>
        <v>15</v>
      </c>
      <c r="Q3482" s="13" t="s">
        <v>8346</v>
      </c>
      <c r="R3482" t="s">
        <v>8347</v>
      </c>
      <c r="S3482" s="16">
        <f t="shared" si="218"/>
        <v>42775.172824074078</v>
      </c>
      <c r="T3482" s="16">
        <f t="shared" si="219"/>
        <v>42800.172824074078</v>
      </c>
    </row>
    <row r="3483" spans="1:20" ht="42.75" hidden="1" x14ac:dyDescent="0.45">
      <c r="A3483" s="10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 s="11">
        <f t="shared" si="217"/>
        <v>15</v>
      </c>
      <c r="Q3483" s="13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57" hidden="1" x14ac:dyDescent="0.45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11">
        <f t="shared" si="217"/>
        <v>7.5</v>
      </c>
      <c r="Q3484" s="13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2.75" hidden="1" x14ac:dyDescent="0.45">
      <c r="A3485" s="10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 s="11">
        <f t="shared" si="217"/>
        <v>7.5</v>
      </c>
      <c r="Q3485" s="13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2.75" x14ac:dyDescent="0.45">
      <c r="A3486" s="10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11">
        <f t="shared" si="217"/>
        <v>5</v>
      </c>
      <c r="Q3486" s="13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2.75" hidden="1" x14ac:dyDescent="0.45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t="str">
        <f t="shared" si="216"/>
        <v>N/A</v>
      </c>
      <c r="P3487" s="11">
        <f t="shared" si="217"/>
        <v>4.83</v>
      </c>
      <c r="Q3487" s="13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8.5" hidden="1" x14ac:dyDescent="0.45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t="str">
        <f t="shared" si="216"/>
        <v>N/A</v>
      </c>
      <c r="P3488" s="11">
        <f t="shared" si="217"/>
        <v>2</v>
      </c>
      <c r="Q3488" s="13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2.75" hidden="1" x14ac:dyDescent="0.45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11">
        <f t="shared" si="217"/>
        <v>13</v>
      </c>
      <c r="Q3489" s="13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8.5" x14ac:dyDescent="0.45">
      <c r="A3490" s="1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11">
        <f t="shared" si="217"/>
        <v>3.25</v>
      </c>
      <c r="Q3490" s="13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2.75" hidden="1" x14ac:dyDescent="0.45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t="str">
        <f t="shared" si="216"/>
        <v>N/A</v>
      </c>
      <c r="P3491" s="11">
        <f t="shared" si="217"/>
        <v>4</v>
      </c>
      <c r="Q3491" s="13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2.75" hidden="1" x14ac:dyDescent="0.45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t="str">
        <f t="shared" si="216"/>
        <v>N/A</v>
      </c>
      <c r="P3492" s="11">
        <f t="shared" si="217"/>
        <v>3</v>
      </c>
      <c r="Q3492" s="13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2.75" hidden="1" x14ac:dyDescent="0.45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11">
        <f t="shared" si="217"/>
        <v>4</v>
      </c>
      <c r="Q3493" s="1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2.75" hidden="1" x14ac:dyDescent="0.45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t="str">
        <f t="shared" si="216"/>
        <v>N/A</v>
      </c>
      <c r="P3494" s="11">
        <f t="shared" si="217"/>
        <v>5.5</v>
      </c>
      <c r="Q3494" s="13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2.75" hidden="1" x14ac:dyDescent="0.45">
      <c r="A3495" s="10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t="str">
        <f t="shared" si="216"/>
        <v>N/A</v>
      </c>
      <c r="P3495" s="11">
        <f t="shared" si="217"/>
        <v>2.75</v>
      </c>
      <c r="Q3495" s="13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57" x14ac:dyDescent="0.45">
      <c r="A3496" s="10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t="str">
        <f t="shared" si="216"/>
        <v>N/A</v>
      </c>
      <c r="P3496" s="11">
        <f t="shared" si="217"/>
        <v>5.5</v>
      </c>
      <c r="Q3496" s="13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42.75" hidden="1" x14ac:dyDescent="0.45">
      <c r="A3497" s="10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t="str">
        <f t="shared" si="216"/>
        <v>N/A</v>
      </c>
      <c r="P3497" s="11">
        <f t="shared" si="217"/>
        <v>5.5</v>
      </c>
      <c r="Q3497" s="13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42.75" hidden="1" x14ac:dyDescent="0.45">
      <c r="A3498" s="10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t="str">
        <f t="shared" si="216"/>
        <v>N/A</v>
      </c>
      <c r="P3498" s="11">
        <f t="shared" si="217"/>
        <v>3.67</v>
      </c>
      <c r="Q3498" s="13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42.75" hidden="1" x14ac:dyDescent="0.45">
      <c r="A3499" s="10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t="str">
        <f t="shared" si="216"/>
        <v>N/A</v>
      </c>
      <c r="P3499" s="11">
        <f t="shared" si="217"/>
        <v>3.67</v>
      </c>
      <c r="Q3499" s="13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2.75" hidden="1" x14ac:dyDescent="0.45">
      <c r="A3500" s="1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t="str">
        <f t="shared" si="216"/>
        <v>N/A</v>
      </c>
      <c r="P3500" s="11">
        <f t="shared" si="217"/>
        <v>5.5</v>
      </c>
      <c r="Q3500" s="13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42.75" x14ac:dyDescent="0.45">
      <c r="A3501" s="10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t="str">
        <f t="shared" si="216"/>
        <v>N/A</v>
      </c>
      <c r="P3501" s="11">
        <f t="shared" si="217"/>
        <v>5.5</v>
      </c>
      <c r="Q3501" s="13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28.5" hidden="1" x14ac:dyDescent="0.45">
      <c r="A3502" s="10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t="str">
        <f t="shared" si="216"/>
        <v>N/A</v>
      </c>
      <c r="P3502" s="11">
        <f t="shared" si="217"/>
        <v>5.5</v>
      </c>
      <c r="Q3502" s="13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28.5" x14ac:dyDescent="0.45">
      <c r="A3503" s="10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11">
        <f t="shared" si="217"/>
        <v>5.5</v>
      </c>
      <c r="Q3503" s="13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42.75" hidden="1" x14ac:dyDescent="0.45">
      <c r="A3504" s="10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t="str">
        <f t="shared" si="216"/>
        <v>N/A</v>
      </c>
      <c r="P3504" s="11">
        <f t="shared" si="217"/>
        <v>10</v>
      </c>
      <c r="Q3504" s="13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57" hidden="1" x14ac:dyDescent="0.45">
      <c r="A3505" s="10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t="str">
        <f t="shared" si="216"/>
        <v>N/A</v>
      </c>
      <c r="P3505" s="11">
        <f t="shared" si="217"/>
        <v>10</v>
      </c>
      <c r="Q3505" s="13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42.75" hidden="1" x14ac:dyDescent="0.45">
      <c r="A3506" s="10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t="str">
        <f t="shared" si="216"/>
        <v>N/A</v>
      </c>
      <c r="P3506" s="11">
        <f t="shared" si="217"/>
        <v>10</v>
      </c>
      <c r="Q3506" s="13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42.75" hidden="1" x14ac:dyDescent="0.45">
      <c r="A3507" s="10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t="str">
        <f t="shared" si="216"/>
        <v>N/A</v>
      </c>
      <c r="P3507" s="11">
        <f t="shared" si="217"/>
        <v>10</v>
      </c>
      <c r="Q3507" s="13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42.75" hidden="1" x14ac:dyDescent="0.45">
      <c r="A3508" s="10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t="str">
        <f t="shared" si="216"/>
        <v>N/A</v>
      </c>
      <c r="P3508" s="11">
        <f t="shared" si="217"/>
        <v>10</v>
      </c>
      <c r="Q3508" s="13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2.75" hidden="1" x14ac:dyDescent="0.45">
      <c r="A3509" s="10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t="str">
        <f t="shared" si="216"/>
        <v>N/A</v>
      </c>
      <c r="P3509" s="11">
        <f t="shared" si="217"/>
        <v>10</v>
      </c>
      <c r="Q3509" s="13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28.5" x14ac:dyDescent="0.45">
      <c r="A3510" s="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t="str">
        <f t="shared" si="216"/>
        <v>N/A</v>
      </c>
      <c r="P3510" s="11">
        <f t="shared" si="217"/>
        <v>10</v>
      </c>
      <c r="Q3510" s="13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42.75" hidden="1" x14ac:dyDescent="0.45">
      <c r="A3511" s="10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t="str">
        <f t="shared" si="216"/>
        <v>N/A</v>
      </c>
      <c r="P3511" s="11">
        <f t="shared" si="217"/>
        <v>5</v>
      </c>
      <c r="Q3511" s="13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2.75" hidden="1" x14ac:dyDescent="0.45">
      <c r="A3512" s="10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t="str">
        <f t="shared" si="216"/>
        <v>N/A</v>
      </c>
      <c r="P3512" s="11">
        <f t="shared" si="217"/>
        <v>10</v>
      </c>
      <c r="Q3512" s="13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42.75" hidden="1" x14ac:dyDescent="0.45">
      <c r="A3513" s="10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t="str">
        <f t="shared" si="216"/>
        <v>N/A</v>
      </c>
      <c r="P3513" s="11">
        <f t="shared" si="217"/>
        <v>10</v>
      </c>
      <c r="Q3513" s="13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42.75" hidden="1" x14ac:dyDescent="0.45">
      <c r="A3514" s="10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t="str">
        <f t="shared" si="216"/>
        <v>N/A</v>
      </c>
      <c r="P3514" s="11">
        <f t="shared" si="217"/>
        <v>10</v>
      </c>
      <c r="Q3514" s="13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2.75" hidden="1" x14ac:dyDescent="0.45">
      <c r="A3515" s="10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t="str">
        <f t="shared" si="216"/>
        <v>N/A</v>
      </c>
      <c r="P3515" s="11">
        <f t="shared" si="217"/>
        <v>5</v>
      </c>
      <c r="Q3515" s="13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2.75" hidden="1" x14ac:dyDescent="0.45">
      <c r="A3516" s="10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t="str">
        <f t="shared" si="216"/>
        <v>N/A</v>
      </c>
      <c r="P3516" s="11">
        <f t="shared" si="217"/>
        <v>10</v>
      </c>
      <c r="Q3516" s="13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42.75" hidden="1" x14ac:dyDescent="0.45">
      <c r="A3517" s="10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t="str">
        <f t="shared" si="216"/>
        <v>N/A</v>
      </c>
      <c r="P3517" s="11">
        <f t="shared" si="217"/>
        <v>10</v>
      </c>
      <c r="Q3517" s="13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2.75" hidden="1" x14ac:dyDescent="0.45">
      <c r="A3518" s="10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t="str">
        <f t="shared" si="216"/>
        <v>N/A</v>
      </c>
      <c r="P3518" s="11">
        <f t="shared" si="217"/>
        <v>5</v>
      </c>
      <c r="Q3518" s="13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2.75" hidden="1" x14ac:dyDescent="0.45">
      <c r="A3519" s="10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t="str">
        <f t="shared" si="216"/>
        <v>N/A</v>
      </c>
      <c r="P3519" s="11">
        <f t="shared" si="217"/>
        <v>10</v>
      </c>
      <c r="Q3519" s="13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42.75" hidden="1" x14ac:dyDescent="0.45">
      <c r="A3520" s="1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t="str">
        <f t="shared" si="216"/>
        <v>N/A</v>
      </c>
      <c r="P3520" s="11">
        <f t="shared" si="217"/>
        <v>10</v>
      </c>
      <c r="Q3520" s="13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x14ac:dyDescent="0.45">
      <c r="A3521" s="10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t="str">
        <f t="shared" si="216"/>
        <v>N/A</v>
      </c>
      <c r="P3521" s="11">
        <f t="shared" si="217"/>
        <v>10</v>
      </c>
      <c r="Q3521" s="13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42.75" hidden="1" x14ac:dyDescent="0.45">
      <c r="A3522" s="10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t="str">
        <f t="shared" si="216"/>
        <v>N/A</v>
      </c>
      <c r="P3522" s="11">
        <f t="shared" si="217"/>
        <v>3.33</v>
      </c>
      <c r="Q3522" s="13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42.75" hidden="1" x14ac:dyDescent="0.45">
      <c r="A3523" s="10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t="str">
        <f t="shared" ref="O3523:O3586" si="220">IF(ROUND(E3523/D3523*100,0)=0,"N/A",ROUND(E3523/D3523*100,0))</f>
        <v>N/A</v>
      </c>
      <c r="P3523" s="11">
        <f t="shared" ref="P3523:P3586" si="221">IFERROR(ROUND(E3523/L3523,2),0)</f>
        <v>5</v>
      </c>
      <c r="Q3523" s="13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2.75" hidden="1" x14ac:dyDescent="0.45">
      <c r="A3524" s="10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t="str">
        <f t="shared" si="220"/>
        <v>N/A</v>
      </c>
      <c r="P3524" s="11">
        <f t="shared" si="221"/>
        <v>10</v>
      </c>
      <c r="Q3524" s="13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42.75" hidden="1" x14ac:dyDescent="0.45">
      <c r="A3525" s="10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t="str">
        <f t="shared" si="220"/>
        <v>N/A</v>
      </c>
      <c r="P3525" s="11">
        <f t="shared" si="221"/>
        <v>10</v>
      </c>
      <c r="Q3525" s="13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28.5" hidden="1" x14ac:dyDescent="0.45">
      <c r="A3526" s="10">
        <v>2440</v>
      </c>
      <c r="B3526" s="3" t="s">
        <v>2441</v>
      </c>
      <c r="C3526" s="3" t="s">
        <v>6550</v>
      </c>
      <c r="D3526" s="6">
        <v>5000</v>
      </c>
      <c r="E3526" s="8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 t="str">
        <f t="shared" si="220"/>
        <v>N/A</v>
      </c>
      <c r="P3526" s="11">
        <f t="shared" si="221"/>
        <v>5</v>
      </c>
      <c r="Q3526" s="13" t="s">
        <v>8319</v>
      </c>
      <c r="R3526" t="s">
        <v>8345</v>
      </c>
      <c r="S3526" s="16">
        <f t="shared" si="222"/>
        <v>42383.899456018517</v>
      </c>
      <c r="T3526" s="16">
        <f t="shared" si="223"/>
        <v>42413.899456018517</v>
      </c>
    </row>
    <row r="3527" spans="1:20" ht="42.75" hidden="1" x14ac:dyDescent="0.45">
      <c r="A3527" s="10">
        <v>606</v>
      </c>
      <c r="B3527" s="3" t="s">
        <v>607</v>
      </c>
      <c r="C3527" s="3" t="s">
        <v>4716</v>
      </c>
      <c r="D3527" s="6">
        <v>5000</v>
      </c>
      <c r="E3527" s="8">
        <v>10</v>
      </c>
      <c r="F3527" t="s">
        <v>8219</v>
      </c>
      <c r="G3527" t="s">
        <v>8232</v>
      </c>
      <c r="H3527" t="s">
        <v>8248</v>
      </c>
      <c r="I3527">
        <v>1432479600</v>
      </c>
      <c r="J3527">
        <v>1428507409</v>
      </c>
      <c r="K3527" t="b">
        <v>0</v>
      </c>
      <c r="L3527">
        <v>1</v>
      </c>
      <c r="M3527" t="b">
        <v>0</v>
      </c>
      <c r="N3527" t="s">
        <v>8270</v>
      </c>
      <c r="O3527" t="str">
        <f t="shared" si="220"/>
        <v>N/A</v>
      </c>
      <c r="P3527" s="11">
        <f t="shared" si="221"/>
        <v>10</v>
      </c>
      <c r="Q3527" s="13" t="s">
        <v>8308</v>
      </c>
      <c r="R3527" t="s">
        <v>8342</v>
      </c>
      <c r="S3527" s="16">
        <f t="shared" si="222"/>
        <v>42102.650567129633</v>
      </c>
      <c r="T3527" s="16">
        <f t="shared" si="223"/>
        <v>42148.625</v>
      </c>
    </row>
    <row r="3528" spans="1:20" ht="42.75" hidden="1" x14ac:dyDescent="0.45">
      <c r="A3528" s="10">
        <v>2396</v>
      </c>
      <c r="B3528" s="3" t="s">
        <v>2397</v>
      </c>
      <c r="C3528" s="3" t="s">
        <v>6506</v>
      </c>
      <c r="D3528" s="6">
        <v>5000</v>
      </c>
      <c r="E3528" s="8">
        <v>10</v>
      </c>
      <c r="F3528" t="s">
        <v>8219</v>
      </c>
      <c r="G3528" t="s">
        <v>8239</v>
      </c>
      <c r="H3528" t="s">
        <v>8256</v>
      </c>
      <c r="I3528">
        <v>1444940558</v>
      </c>
      <c r="J3528">
        <v>1442348558</v>
      </c>
      <c r="K3528" t="b">
        <v>0</v>
      </c>
      <c r="L3528">
        <v>1</v>
      </c>
      <c r="M3528" t="b">
        <v>0</v>
      </c>
      <c r="N3528" t="s">
        <v>8270</v>
      </c>
      <c r="O3528" t="str">
        <f t="shared" si="220"/>
        <v>N/A</v>
      </c>
      <c r="P3528" s="11">
        <f t="shared" si="221"/>
        <v>10</v>
      </c>
      <c r="Q3528" s="13" t="s">
        <v>8308</v>
      </c>
      <c r="R3528" t="s">
        <v>8342</v>
      </c>
      <c r="S3528" s="16">
        <f t="shared" si="222"/>
        <v>42262.849050925928</v>
      </c>
      <c r="T3528" s="16">
        <f t="shared" si="223"/>
        <v>42292.849050925928</v>
      </c>
    </row>
    <row r="3529" spans="1:20" hidden="1" x14ac:dyDescent="0.45">
      <c r="A3529" s="10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t="str">
        <f t="shared" si="220"/>
        <v>N/A</v>
      </c>
      <c r="P3529" s="11">
        <f t="shared" si="221"/>
        <v>10</v>
      </c>
      <c r="Q3529" s="13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42.75" hidden="1" x14ac:dyDescent="0.45">
      <c r="A3530" s="1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t="str">
        <f t="shared" si="220"/>
        <v>N/A</v>
      </c>
      <c r="P3530" s="11">
        <f t="shared" si="221"/>
        <v>10</v>
      </c>
      <c r="Q3530" s="13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2.75" x14ac:dyDescent="0.45">
      <c r="A3531" s="10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t="str">
        <f t="shared" si="220"/>
        <v>N/A</v>
      </c>
      <c r="P3531" s="11">
        <f t="shared" si="221"/>
        <v>10</v>
      </c>
      <c r="Q3531" s="13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42.75" x14ac:dyDescent="0.45">
      <c r="A3532" s="10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t="str">
        <f t="shared" si="220"/>
        <v>N/A</v>
      </c>
      <c r="P3532" s="11">
        <f t="shared" si="221"/>
        <v>10</v>
      </c>
      <c r="Q3532" s="13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42.75" hidden="1" x14ac:dyDescent="0.45">
      <c r="A3533" s="10">
        <v>2777</v>
      </c>
      <c r="B3533" s="3" t="s">
        <v>2777</v>
      </c>
      <c r="C3533" s="3" t="s">
        <v>6887</v>
      </c>
      <c r="D3533" s="6">
        <v>3000</v>
      </c>
      <c r="E3533" s="8">
        <v>10</v>
      </c>
      <c r="F3533" t="s">
        <v>8220</v>
      </c>
      <c r="G3533" t="s">
        <v>8223</v>
      </c>
      <c r="H3533" t="s">
        <v>8245</v>
      </c>
      <c r="I3533">
        <v>1437149004</v>
      </c>
      <c r="J3533">
        <v>1434557004</v>
      </c>
      <c r="K3533" t="b">
        <v>0</v>
      </c>
      <c r="L3533">
        <v>1</v>
      </c>
      <c r="M3533" t="b">
        <v>0</v>
      </c>
      <c r="N3533" t="s">
        <v>8302</v>
      </c>
      <c r="O3533" t="str">
        <f t="shared" si="220"/>
        <v>N/A</v>
      </c>
      <c r="P3533" s="11">
        <f t="shared" si="221"/>
        <v>10</v>
      </c>
      <c r="Q3533" s="13" t="s">
        <v>8311</v>
      </c>
      <c r="R3533" t="s">
        <v>8356</v>
      </c>
      <c r="S3533" s="16">
        <f t="shared" si="222"/>
        <v>42172.669027777782</v>
      </c>
      <c r="T3533" s="16">
        <f t="shared" si="223"/>
        <v>42202.669027777782</v>
      </c>
    </row>
    <row r="3534" spans="1:20" ht="57" x14ac:dyDescent="0.45">
      <c r="A3534" s="10">
        <v>4084</v>
      </c>
      <c r="B3534" s="3" t="s">
        <v>4080</v>
      </c>
      <c r="C3534" s="3" t="s">
        <v>8187</v>
      </c>
      <c r="D3534" s="6">
        <v>3000</v>
      </c>
      <c r="E3534" s="8">
        <v>10</v>
      </c>
      <c r="F3534" t="s">
        <v>8220</v>
      </c>
      <c r="G3534" t="s">
        <v>8236</v>
      </c>
      <c r="H3534" t="s">
        <v>8248</v>
      </c>
      <c r="I3534">
        <v>1476008906</v>
      </c>
      <c r="J3534">
        <v>1473416906</v>
      </c>
      <c r="K3534" t="b">
        <v>0</v>
      </c>
      <c r="L3534">
        <v>1</v>
      </c>
      <c r="M3534" t="b">
        <v>0</v>
      </c>
      <c r="N3534" t="s">
        <v>8269</v>
      </c>
      <c r="O3534" t="str">
        <f t="shared" si="220"/>
        <v>N/A</v>
      </c>
      <c r="P3534" s="11">
        <f t="shared" si="221"/>
        <v>10</v>
      </c>
      <c r="Q3534" s="13" t="s">
        <v>8323</v>
      </c>
      <c r="R3534" t="s">
        <v>8326</v>
      </c>
      <c r="S3534" s="16">
        <f t="shared" si="222"/>
        <v>42622.436412037037</v>
      </c>
      <c r="T3534" s="16">
        <f t="shared" si="223"/>
        <v>42652.436412037037</v>
      </c>
    </row>
    <row r="3535" spans="1:20" ht="42.75" hidden="1" x14ac:dyDescent="0.45">
      <c r="A3535" s="10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 t="str">
        <f t="shared" si="220"/>
        <v>N/A</v>
      </c>
      <c r="P3535" s="11">
        <f t="shared" si="221"/>
        <v>10</v>
      </c>
      <c r="Q3535" s="13" t="s">
        <v>8321</v>
      </c>
      <c r="R3535" t="s">
        <v>8337</v>
      </c>
      <c r="S3535" s="16">
        <f t="shared" si="222"/>
        <v>41938.893263888887</v>
      </c>
      <c r="T3535" s="16">
        <f t="shared" si="223"/>
        <v>41959.934930555552</v>
      </c>
    </row>
    <row r="3536" spans="1:20" ht="42.75" hidden="1" x14ac:dyDescent="0.45">
      <c r="A3536" s="10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t="str">
        <f t="shared" si="220"/>
        <v>N/A</v>
      </c>
      <c r="P3536" s="11">
        <f t="shared" si="221"/>
        <v>5</v>
      </c>
      <c r="Q3536" s="13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2.75" hidden="1" x14ac:dyDescent="0.45">
      <c r="A3537" s="10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t="str">
        <f t="shared" si="220"/>
        <v>N/A</v>
      </c>
      <c r="P3537" s="11">
        <f t="shared" si="221"/>
        <v>10</v>
      </c>
      <c r="Q3537" s="13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2.75" hidden="1" x14ac:dyDescent="0.45">
      <c r="A3538" s="10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 s="11">
        <f t="shared" si="221"/>
        <v>5</v>
      </c>
      <c r="Q3538" s="13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28.5" hidden="1" x14ac:dyDescent="0.45">
      <c r="A3539" s="10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 s="11">
        <f t="shared" si="221"/>
        <v>5</v>
      </c>
      <c r="Q3539" s="13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42.75" x14ac:dyDescent="0.45">
      <c r="A3540" s="10">
        <v>3736</v>
      </c>
      <c r="B3540" s="3" t="s">
        <v>3733</v>
      </c>
      <c r="C3540" s="3" t="s">
        <v>7846</v>
      </c>
      <c r="D3540" s="6">
        <v>1500</v>
      </c>
      <c r="E3540" s="8">
        <v>10</v>
      </c>
      <c r="F3540" t="s">
        <v>8220</v>
      </c>
      <c r="G3540" t="s">
        <v>8224</v>
      </c>
      <c r="H3540" t="s">
        <v>8246</v>
      </c>
      <c r="I3540">
        <v>1427133600</v>
      </c>
      <c r="J3540">
        <v>1423847093</v>
      </c>
      <c r="K3540" t="b">
        <v>0</v>
      </c>
      <c r="L3540">
        <v>1</v>
      </c>
      <c r="M3540" t="b">
        <v>0</v>
      </c>
      <c r="N3540" t="s">
        <v>8269</v>
      </c>
      <c r="O3540">
        <f t="shared" si="220"/>
        <v>1</v>
      </c>
      <c r="P3540" s="11">
        <f t="shared" si="221"/>
        <v>10</v>
      </c>
      <c r="Q3540" s="13" t="s">
        <v>8323</v>
      </c>
      <c r="R3540" t="s">
        <v>8326</v>
      </c>
      <c r="S3540" s="16">
        <f t="shared" si="222"/>
        <v>42048.711724537032</v>
      </c>
      <c r="T3540" s="16">
        <f t="shared" si="223"/>
        <v>42086.75</v>
      </c>
    </row>
    <row r="3541" spans="1:20" ht="28.5" hidden="1" x14ac:dyDescent="0.45">
      <c r="A3541" s="10">
        <v>3121</v>
      </c>
      <c r="B3541" s="3" t="s">
        <v>3121</v>
      </c>
      <c r="C3541" s="3" t="s">
        <v>7231</v>
      </c>
      <c r="D3541" s="6">
        <v>1500</v>
      </c>
      <c r="E3541" s="8">
        <v>10</v>
      </c>
      <c r="F3541" t="s">
        <v>8219</v>
      </c>
      <c r="G3541" t="s">
        <v>8228</v>
      </c>
      <c r="H3541" t="s">
        <v>8250</v>
      </c>
      <c r="I3541">
        <v>1411748335</v>
      </c>
      <c r="J3541">
        <v>1406564335</v>
      </c>
      <c r="K3541" t="b">
        <v>0</v>
      </c>
      <c r="L3541">
        <v>1</v>
      </c>
      <c r="M3541" t="b">
        <v>0</v>
      </c>
      <c r="N3541" t="s">
        <v>8301</v>
      </c>
      <c r="O3541">
        <f t="shared" si="220"/>
        <v>1</v>
      </c>
      <c r="P3541" s="11">
        <f t="shared" si="221"/>
        <v>10</v>
      </c>
      <c r="Q3541" s="13" t="s">
        <v>8323</v>
      </c>
      <c r="R3541" t="s">
        <v>8324</v>
      </c>
      <c r="S3541" s="16">
        <f t="shared" si="222"/>
        <v>41848.679803240739</v>
      </c>
      <c r="T3541" s="16">
        <f t="shared" si="223"/>
        <v>41908.679803240739</v>
      </c>
    </row>
    <row r="3542" spans="1:20" ht="42.75" x14ac:dyDescent="0.45">
      <c r="A3542" s="10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11">
        <f t="shared" si="221"/>
        <v>10</v>
      </c>
      <c r="Q3542" s="13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28.5" hidden="1" x14ac:dyDescent="0.45">
      <c r="A3543" s="10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 s="11">
        <f t="shared" si="221"/>
        <v>5</v>
      </c>
      <c r="Q3543" s="13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42.75" x14ac:dyDescent="0.45">
      <c r="A3544" s="10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11">
        <f t="shared" si="221"/>
        <v>10</v>
      </c>
      <c r="Q3544" s="13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42.75" x14ac:dyDescent="0.45">
      <c r="A3545" s="10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11">
        <f t="shared" si="221"/>
        <v>10</v>
      </c>
      <c r="Q3545" s="13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28.5" hidden="1" x14ac:dyDescent="0.45">
      <c r="A3546" s="10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 s="11">
        <f t="shared" si="221"/>
        <v>10</v>
      </c>
      <c r="Q3546" s="13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42.75" hidden="1" x14ac:dyDescent="0.45">
      <c r="A3547" s="10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 s="11">
        <f t="shared" si="221"/>
        <v>10</v>
      </c>
      <c r="Q3547" s="13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2.75" hidden="1" x14ac:dyDescent="0.45">
      <c r="A3548" s="10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 s="11">
        <f t="shared" si="221"/>
        <v>5</v>
      </c>
      <c r="Q3548" s="13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57" x14ac:dyDescent="0.45">
      <c r="A3549" s="10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11">
        <f t="shared" si="221"/>
        <v>10</v>
      </c>
      <c r="Q3549" s="13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42.75" x14ac:dyDescent="0.45">
      <c r="A3550" s="1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11">
        <f t="shared" si="221"/>
        <v>10</v>
      </c>
      <c r="Q3550" s="13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2.75" x14ac:dyDescent="0.45">
      <c r="A3551" s="10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11">
        <f t="shared" si="221"/>
        <v>10</v>
      </c>
      <c r="Q3551" s="13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28.5" hidden="1" x14ac:dyDescent="0.45">
      <c r="A3552" s="10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 s="11">
        <f t="shared" si="221"/>
        <v>10</v>
      </c>
      <c r="Q3552" s="13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57" hidden="1" x14ac:dyDescent="0.45">
      <c r="A3553" s="10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 s="11">
        <f t="shared" si="221"/>
        <v>10</v>
      </c>
      <c r="Q3553" s="13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2.75" hidden="1" x14ac:dyDescent="0.45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t="str">
        <f t="shared" si="220"/>
        <v>N/A</v>
      </c>
      <c r="P3554" s="11">
        <f t="shared" si="221"/>
        <v>9</v>
      </c>
      <c r="Q3554" s="13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2.75" hidden="1" x14ac:dyDescent="0.45">
      <c r="A3555" s="10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t="str">
        <f t="shared" si="220"/>
        <v>N/A</v>
      </c>
      <c r="P3555" s="11">
        <f t="shared" si="221"/>
        <v>2</v>
      </c>
      <c r="Q3555" s="13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2.75" hidden="1" x14ac:dyDescent="0.45">
      <c r="A3556" s="10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t="str">
        <f t="shared" si="220"/>
        <v>N/A</v>
      </c>
      <c r="P3556" s="11">
        <f t="shared" si="221"/>
        <v>8</v>
      </c>
      <c r="Q3556" s="13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2.75" hidden="1" x14ac:dyDescent="0.45">
      <c r="A3557" s="10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t="str">
        <f t="shared" si="220"/>
        <v>N/A</v>
      </c>
      <c r="P3557" s="11">
        <f t="shared" si="221"/>
        <v>4</v>
      </c>
      <c r="Q3557" s="13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42.75" hidden="1" x14ac:dyDescent="0.45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11">
        <f t="shared" si="221"/>
        <v>1</v>
      </c>
      <c r="Q3558" s="13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2.75" hidden="1" x14ac:dyDescent="0.45">
      <c r="A3559" s="10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 s="11">
        <f t="shared" si="221"/>
        <v>2</v>
      </c>
      <c r="Q3559" s="13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2.75" x14ac:dyDescent="0.45">
      <c r="A3560" s="1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t="str">
        <f t="shared" si="220"/>
        <v>N/A</v>
      </c>
      <c r="P3560" s="11">
        <f t="shared" si="221"/>
        <v>7</v>
      </c>
      <c r="Q3560" s="13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42.75" x14ac:dyDescent="0.45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t="str">
        <f t="shared" si="220"/>
        <v>N/A</v>
      </c>
      <c r="P3561" s="11">
        <f t="shared" si="221"/>
        <v>2.33</v>
      </c>
      <c r="Q3561" s="13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2.75" hidden="1" x14ac:dyDescent="0.45">
      <c r="A3562" s="10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t="str">
        <f t="shared" si="220"/>
        <v>N/A</v>
      </c>
      <c r="P3562" s="11">
        <f t="shared" si="221"/>
        <v>2.33</v>
      </c>
      <c r="Q3562" s="13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42.75" hidden="1" x14ac:dyDescent="0.45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t="str">
        <f t="shared" si="220"/>
        <v>N/A</v>
      </c>
      <c r="P3563" s="11">
        <f t="shared" si="221"/>
        <v>3</v>
      </c>
      <c r="Q3563" s="1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28.5" hidden="1" x14ac:dyDescent="0.45">
      <c r="A3564" s="10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t="str">
        <f t="shared" si="220"/>
        <v>N/A</v>
      </c>
      <c r="P3564" s="11">
        <f t="shared" si="221"/>
        <v>3</v>
      </c>
      <c r="Q3564" s="13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2.75" hidden="1" x14ac:dyDescent="0.45">
      <c r="A3565" s="10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t="str">
        <f t="shared" si="220"/>
        <v>N/A</v>
      </c>
      <c r="P3565" s="11">
        <f t="shared" si="221"/>
        <v>3</v>
      </c>
      <c r="Q3565" s="13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42.75" hidden="1" x14ac:dyDescent="0.45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t="str">
        <f t="shared" si="220"/>
        <v>N/A</v>
      </c>
      <c r="P3566" s="11">
        <f t="shared" si="221"/>
        <v>3</v>
      </c>
      <c r="Q3566" s="13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42.75" hidden="1" x14ac:dyDescent="0.45">
      <c r="A3567" s="10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t="str">
        <f t="shared" si="220"/>
        <v>N/A</v>
      </c>
      <c r="P3567" s="11">
        <f t="shared" si="221"/>
        <v>3</v>
      </c>
      <c r="Q3567" s="13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57" hidden="1" x14ac:dyDescent="0.45">
      <c r="A3568" s="10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t="str">
        <f t="shared" si="220"/>
        <v>N/A</v>
      </c>
      <c r="P3568" s="11">
        <f t="shared" si="221"/>
        <v>6</v>
      </c>
      <c r="Q3568" s="13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42.75" x14ac:dyDescent="0.45">
      <c r="A3569" s="10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11">
        <f t="shared" si="221"/>
        <v>3</v>
      </c>
      <c r="Q3569" s="13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42.75" hidden="1" x14ac:dyDescent="0.45">
      <c r="A3570" s="1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 s="11">
        <f t="shared" si="221"/>
        <v>3</v>
      </c>
      <c r="Q3570" s="13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42.75" hidden="1" x14ac:dyDescent="0.45">
      <c r="A3571" s="10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t="str">
        <f t="shared" si="220"/>
        <v>N/A</v>
      </c>
      <c r="P3571" s="11">
        <f t="shared" si="221"/>
        <v>5</v>
      </c>
      <c r="Q3571" s="13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42.75" hidden="1" x14ac:dyDescent="0.45">
      <c r="A3572" s="10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t="str">
        <f t="shared" si="220"/>
        <v>N/A</v>
      </c>
      <c r="P3572" s="11">
        <f t="shared" si="221"/>
        <v>5</v>
      </c>
      <c r="Q3572" s="13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42.75" hidden="1" x14ac:dyDescent="0.45">
      <c r="A3573" s="10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t="str">
        <f t="shared" si="220"/>
        <v>N/A</v>
      </c>
      <c r="P3573" s="11">
        <f t="shared" si="221"/>
        <v>5</v>
      </c>
      <c r="Q3573" s="13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42.75" hidden="1" x14ac:dyDescent="0.45">
      <c r="A3574" s="10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t="str">
        <f t="shared" si="220"/>
        <v>N/A</v>
      </c>
      <c r="P3574" s="11">
        <f t="shared" si="221"/>
        <v>5</v>
      </c>
      <c r="Q3574" s="13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45">
      <c r="A3575" s="10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t="str">
        <f t="shared" si="220"/>
        <v>N/A</v>
      </c>
      <c r="P3575" s="11">
        <f t="shared" si="221"/>
        <v>1</v>
      </c>
      <c r="Q3575" s="13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42.75" hidden="1" x14ac:dyDescent="0.45">
      <c r="A3576" s="10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t="str">
        <f t="shared" si="220"/>
        <v>N/A</v>
      </c>
      <c r="P3576" s="11">
        <f t="shared" si="221"/>
        <v>5</v>
      </c>
      <c r="Q3576" s="13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42.75" hidden="1" x14ac:dyDescent="0.45">
      <c r="A3577" s="10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t="str">
        <f t="shared" si="220"/>
        <v>N/A</v>
      </c>
      <c r="P3577" s="11">
        <f t="shared" si="221"/>
        <v>5</v>
      </c>
      <c r="Q3577" s="13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42.75" hidden="1" x14ac:dyDescent="0.45">
      <c r="A3578" s="10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t="str">
        <f t="shared" si="220"/>
        <v>N/A</v>
      </c>
      <c r="P3578" s="11">
        <f t="shared" si="221"/>
        <v>5</v>
      </c>
      <c r="Q3578" s="13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42.75" hidden="1" x14ac:dyDescent="0.45">
      <c r="A3579" s="10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t="str">
        <f t="shared" si="220"/>
        <v>N/A</v>
      </c>
      <c r="P3579" s="11">
        <f t="shared" si="221"/>
        <v>5</v>
      </c>
      <c r="Q3579" s="13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42.75" hidden="1" x14ac:dyDescent="0.45">
      <c r="A3580" s="1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t="str">
        <f t="shared" si="220"/>
        <v>N/A</v>
      </c>
      <c r="P3580" s="11">
        <f t="shared" si="221"/>
        <v>5</v>
      </c>
      <c r="Q3580" s="13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42.75" hidden="1" x14ac:dyDescent="0.45">
      <c r="A3581" s="10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t="str">
        <f t="shared" si="220"/>
        <v>N/A</v>
      </c>
      <c r="P3581" s="11">
        <f t="shared" si="221"/>
        <v>5</v>
      </c>
      <c r="Q3581" s="13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2.75" hidden="1" x14ac:dyDescent="0.45">
      <c r="A3582" s="10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t="str">
        <f t="shared" si="220"/>
        <v>N/A</v>
      </c>
      <c r="P3582" s="11">
        <f t="shared" si="221"/>
        <v>5</v>
      </c>
      <c r="Q3582" s="13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2.75" hidden="1" x14ac:dyDescent="0.45">
      <c r="A3583" s="10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t="str">
        <f t="shared" si="220"/>
        <v>N/A</v>
      </c>
      <c r="P3583" s="11">
        <f t="shared" si="221"/>
        <v>5</v>
      </c>
      <c r="Q3583" s="13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42.75" x14ac:dyDescent="0.45">
      <c r="A3584" s="10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t="str">
        <f t="shared" si="220"/>
        <v>N/A</v>
      </c>
      <c r="P3584" s="11">
        <f t="shared" si="221"/>
        <v>5</v>
      </c>
      <c r="Q3584" s="13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2.75" hidden="1" x14ac:dyDescent="0.45">
      <c r="A3585" s="10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t="str">
        <f t="shared" si="220"/>
        <v>N/A</v>
      </c>
      <c r="P3585" s="11">
        <f t="shared" si="221"/>
        <v>5</v>
      </c>
      <c r="Q3585" s="13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28.5" hidden="1" x14ac:dyDescent="0.45">
      <c r="A3586" s="10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t="str">
        <f t="shared" si="220"/>
        <v>N/A</v>
      </c>
      <c r="P3586" s="11">
        <f t="shared" si="221"/>
        <v>5</v>
      </c>
      <c r="Q3586" s="13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42.75" x14ac:dyDescent="0.45">
      <c r="A3587" s="10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t="str">
        <f t="shared" ref="O3587:O3650" si="224">IF(ROUND(E3587/D3587*100,0)=0,"N/A",ROUND(E3587/D3587*100,0))</f>
        <v>N/A</v>
      </c>
      <c r="P3587" s="11">
        <f t="shared" ref="P3587:P3650" si="225">IFERROR(ROUND(E3587/L3587,2),0)</f>
        <v>5</v>
      </c>
      <c r="Q3587" s="13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42.75" x14ac:dyDescent="0.45">
      <c r="A3588" s="10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t="str">
        <f t="shared" si="224"/>
        <v>N/A</v>
      </c>
      <c r="P3588" s="11">
        <f t="shared" si="225"/>
        <v>5</v>
      </c>
      <c r="Q3588" s="13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42.75" hidden="1" x14ac:dyDescent="0.45">
      <c r="A3589" s="10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t="str">
        <f t="shared" si="224"/>
        <v>N/A</v>
      </c>
      <c r="P3589" s="11">
        <f t="shared" si="225"/>
        <v>5</v>
      </c>
      <c r="Q3589" s="13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42.75" hidden="1" x14ac:dyDescent="0.45">
      <c r="A3590" s="1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t="str">
        <f t="shared" si="224"/>
        <v>N/A</v>
      </c>
      <c r="P3590" s="11">
        <f t="shared" si="225"/>
        <v>5</v>
      </c>
      <c r="Q3590" s="13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42.75" x14ac:dyDescent="0.45">
      <c r="A3591" s="10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t="str">
        <f t="shared" si="224"/>
        <v>N/A</v>
      </c>
      <c r="P3591" s="11">
        <f t="shared" si="225"/>
        <v>5</v>
      </c>
      <c r="Q3591" s="13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2.75" x14ac:dyDescent="0.45">
      <c r="A3592" s="10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t="str">
        <f t="shared" si="224"/>
        <v>N/A</v>
      </c>
      <c r="P3592" s="11">
        <f t="shared" si="225"/>
        <v>5</v>
      </c>
      <c r="Q3592" s="13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2.75" x14ac:dyDescent="0.45">
      <c r="A3593" s="10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t="str">
        <f t="shared" si="224"/>
        <v>N/A</v>
      </c>
      <c r="P3593" s="11">
        <f t="shared" si="225"/>
        <v>5</v>
      </c>
      <c r="Q3593" s="13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2.75" x14ac:dyDescent="0.45">
      <c r="A3594" s="10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t="str">
        <f t="shared" si="224"/>
        <v>N/A</v>
      </c>
      <c r="P3594" s="11">
        <f t="shared" si="225"/>
        <v>5</v>
      </c>
      <c r="Q3594" s="13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42.75" hidden="1" x14ac:dyDescent="0.45">
      <c r="A3595" s="10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 s="11">
        <f t="shared" si="225"/>
        <v>5</v>
      </c>
      <c r="Q3595" s="13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42.75" hidden="1" x14ac:dyDescent="0.45">
      <c r="A3596" s="10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 s="11">
        <f t="shared" si="225"/>
        <v>5</v>
      </c>
      <c r="Q3596" s="13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2.75" hidden="1" x14ac:dyDescent="0.45">
      <c r="A3597" s="10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 s="11">
        <f t="shared" si="225"/>
        <v>1</v>
      </c>
      <c r="Q3597" s="13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42.75" hidden="1" x14ac:dyDescent="0.45">
      <c r="A3598" s="10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 s="11">
        <f t="shared" si="225"/>
        <v>5</v>
      </c>
      <c r="Q3598" s="13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42.75" hidden="1" x14ac:dyDescent="0.45">
      <c r="A3599" s="10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 s="11">
        <f t="shared" si="225"/>
        <v>5</v>
      </c>
      <c r="Q3599" s="13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42.75" x14ac:dyDescent="0.45">
      <c r="A3600" s="1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11">
        <f t="shared" si="225"/>
        <v>5</v>
      </c>
      <c r="Q3600" s="13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42.75" hidden="1" x14ac:dyDescent="0.45">
      <c r="A3601" s="10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t="str">
        <f t="shared" si="224"/>
        <v>N/A</v>
      </c>
      <c r="P3601" s="11">
        <f t="shared" si="225"/>
        <v>2</v>
      </c>
      <c r="Q3601" s="13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idden="1" x14ac:dyDescent="0.45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t="str">
        <f t="shared" si="224"/>
        <v>N/A</v>
      </c>
      <c r="P3602" s="11">
        <f t="shared" si="225"/>
        <v>1.33</v>
      </c>
      <c r="Q3602" s="13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28.5" hidden="1" x14ac:dyDescent="0.45">
      <c r="A3603" s="10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t="str">
        <f t="shared" si="224"/>
        <v>N/A</v>
      </c>
      <c r="P3603" s="11">
        <f t="shared" si="225"/>
        <v>4</v>
      </c>
      <c r="Q3603" s="13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57" x14ac:dyDescent="0.45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t="str">
        <f t="shared" si="224"/>
        <v>N/A</v>
      </c>
      <c r="P3604" s="11">
        <f t="shared" si="225"/>
        <v>2</v>
      </c>
      <c r="Q3604" s="13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2.75" hidden="1" x14ac:dyDescent="0.45">
      <c r="A3605" s="10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t="str">
        <f t="shared" si="224"/>
        <v>N/A</v>
      </c>
      <c r="P3605" s="11">
        <f t="shared" si="225"/>
        <v>1.5</v>
      </c>
      <c r="Q3605" s="13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42.75" hidden="1" x14ac:dyDescent="0.45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t="str">
        <f t="shared" si="224"/>
        <v>N/A</v>
      </c>
      <c r="P3606" s="11">
        <f t="shared" si="225"/>
        <v>1</v>
      </c>
      <c r="Q3606" s="13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2.75" x14ac:dyDescent="0.45">
      <c r="A3607" s="10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t="str">
        <f t="shared" si="224"/>
        <v>N/A</v>
      </c>
      <c r="P3607" s="11">
        <f t="shared" si="225"/>
        <v>3</v>
      </c>
      <c r="Q3607" s="13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28.5" hidden="1" x14ac:dyDescent="0.45">
      <c r="A3608" s="10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t="str">
        <f t="shared" si="224"/>
        <v>N/A</v>
      </c>
      <c r="P3608" s="11">
        <f t="shared" si="225"/>
        <v>1</v>
      </c>
      <c r="Q3608" s="13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42.75" hidden="1" x14ac:dyDescent="0.45">
      <c r="A3609" s="10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t="str">
        <f t="shared" si="224"/>
        <v>N/A</v>
      </c>
      <c r="P3609" s="11">
        <f t="shared" si="225"/>
        <v>1</v>
      </c>
      <c r="Q3609" s="13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28.5" hidden="1" x14ac:dyDescent="0.45">
      <c r="A3610" s="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t="str">
        <f t="shared" si="224"/>
        <v>N/A</v>
      </c>
      <c r="P3610" s="11">
        <f t="shared" si="225"/>
        <v>1</v>
      </c>
      <c r="Q3610" s="13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x14ac:dyDescent="0.45">
      <c r="A3611" s="10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t="str">
        <f t="shared" si="224"/>
        <v>N/A</v>
      </c>
      <c r="P3611" s="11">
        <f t="shared" si="225"/>
        <v>1.5</v>
      </c>
      <c r="Q3611" s="13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42.75" hidden="1" x14ac:dyDescent="0.45">
      <c r="A3612" s="10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t="str">
        <f t="shared" si="224"/>
        <v>N/A</v>
      </c>
      <c r="P3612" s="11">
        <f t="shared" si="225"/>
        <v>1.5</v>
      </c>
      <c r="Q3612" s="13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2.75" hidden="1" x14ac:dyDescent="0.45">
      <c r="A3613" s="10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t="str">
        <f t="shared" si="224"/>
        <v>N/A</v>
      </c>
      <c r="P3613" s="11">
        <f t="shared" si="225"/>
        <v>1</v>
      </c>
      <c r="Q3613" s="13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42.75" x14ac:dyDescent="0.45">
      <c r="A3614" s="10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t="str">
        <f t="shared" si="224"/>
        <v>N/A</v>
      </c>
      <c r="P3614" s="11">
        <f t="shared" si="225"/>
        <v>1</v>
      </c>
      <c r="Q3614" s="13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2.75" x14ac:dyDescent="0.45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11">
        <f t="shared" si="225"/>
        <v>1.5</v>
      </c>
      <c r="Q3615" s="13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28.5" hidden="1" x14ac:dyDescent="0.45">
      <c r="A3616" s="10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 s="11">
        <f t="shared" si="225"/>
        <v>1</v>
      </c>
      <c r="Q3616" s="13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42.75" hidden="1" x14ac:dyDescent="0.45">
      <c r="A3617" s="10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t="str">
        <f t="shared" si="224"/>
        <v>N/A</v>
      </c>
      <c r="P3617" s="11">
        <f t="shared" si="225"/>
        <v>1</v>
      </c>
      <c r="Q3617" s="13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28.5" hidden="1" x14ac:dyDescent="0.45">
      <c r="A3618" s="10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t="str">
        <f t="shared" si="224"/>
        <v>N/A</v>
      </c>
      <c r="P3618" s="11">
        <f t="shared" si="225"/>
        <v>1</v>
      </c>
      <c r="Q3618" s="13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2.75" hidden="1" x14ac:dyDescent="0.45">
      <c r="A3619" s="10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t="str">
        <f t="shared" si="224"/>
        <v>N/A</v>
      </c>
      <c r="P3619" s="11">
        <f t="shared" si="225"/>
        <v>1</v>
      </c>
      <c r="Q3619" s="13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42.75" x14ac:dyDescent="0.45">
      <c r="A3620" s="1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t="str">
        <f t="shared" si="224"/>
        <v>N/A</v>
      </c>
      <c r="P3620" s="11">
        <f t="shared" si="225"/>
        <v>2</v>
      </c>
      <c r="Q3620" s="13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28.5" hidden="1" x14ac:dyDescent="0.45">
      <c r="A3621" s="10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t="str">
        <f t="shared" si="224"/>
        <v>N/A</v>
      </c>
      <c r="P3621" s="11">
        <f t="shared" si="225"/>
        <v>2</v>
      </c>
      <c r="Q3621" s="13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2.75" hidden="1" x14ac:dyDescent="0.45">
      <c r="A3622" s="10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t="str">
        <f t="shared" si="224"/>
        <v>N/A</v>
      </c>
      <c r="P3622" s="11">
        <f t="shared" si="225"/>
        <v>1</v>
      </c>
      <c r="Q3622" s="13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2.75" hidden="1" x14ac:dyDescent="0.45">
      <c r="A3623" s="10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t="str">
        <f t="shared" si="224"/>
        <v>N/A</v>
      </c>
      <c r="P3623" s="11">
        <f t="shared" si="225"/>
        <v>1</v>
      </c>
      <c r="Q3623" s="13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42.75" hidden="1" x14ac:dyDescent="0.45">
      <c r="A3624" s="10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t="str">
        <f t="shared" si="224"/>
        <v>N/A</v>
      </c>
      <c r="P3624" s="11">
        <f t="shared" si="225"/>
        <v>1</v>
      </c>
      <c r="Q3624" s="13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42.75" x14ac:dyDescent="0.45">
      <c r="A3625" s="10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t="str">
        <f t="shared" si="224"/>
        <v>N/A</v>
      </c>
      <c r="P3625" s="11">
        <f t="shared" si="225"/>
        <v>1</v>
      </c>
      <c r="Q3625" s="13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2.75" hidden="1" x14ac:dyDescent="0.45">
      <c r="A3626" s="10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t="str">
        <f t="shared" si="224"/>
        <v>N/A</v>
      </c>
      <c r="P3626" s="11">
        <f t="shared" si="225"/>
        <v>2</v>
      </c>
      <c r="Q3626" s="13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42.75" x14ac:dyDescent="0.45">
      <c r="A3627" s="10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t="str">
        <f t="shared" si="224"/>
        <v>N/A</v>
      </c>
      <c r="P3627" s="11">
        <f t="shared" si="225"/>
        <v>1</v>
      </c>
      <c r="Q3627" s="13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42.75" hidden="1" x14ac:dyDescent="0.45">
      <c r="A3628" s="10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t="str">
        <f t="shared" si="224"/>
        <v>N/A</v>
      </c>
      <c r="P3628" s="11">
        <f t="shared" si="225"/>
        <v>1</v>
      </c>
      <c r="Q3628" s="13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28.5" hidden="1" x14ac:dyDescent="0.45">
      <c r="A3629" s="10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t="str">
        <f t="shared" si="224"/>
        <v>N/A</v>
      </c>
      <c r="P3629" s="11">
        <f t="shared" si="225"/>
        <v>1</v>
      </c>
      <c r="Q3629" s="13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2.75" hidden="1" x14ac:dyDescent="0.45">
      <c r="A3630" s="1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t="str">
        <f t="shared" si="224"/>
        <v>N/A</v>
      </c>
      <c r="P3630" s="11">
        <f t="shared" si="225"/>
        <v>1</v>
      </c>
      <c r="Q3630" s="13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2.75" hidden="1" x14ac:dyDescent="0.45">
      <c r="A3631" s="10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t="str">
        <f t="shared" si="224"/>
        <v>N/A</v>
      </c>
      <c r="P3631" s="11">
        <f t="shared" si="225"/>
        <v>2</v>
      </c>
      <c r="Q3631" s="13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28.5" hidden="1" x14ac:dyDescent="0.45">
      <c r="A3632" s="10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 s="11">
        <f t="shared" si="225"/>
        <v>1</v>
      </c>
      <c r="Q3632" s="13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2.75" hidden="1" x14ac:dyDescent="0.45">
      <c r="A3633" s="10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 s="11">
        <f t="shared" si="225"/>
        <v>1</v>
      </c>
      <c r="Q3633" s="13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28.5" hidden="1" x14ac:dyDescent="0.45">
      <c r="A3634" s="10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t="str">
        <f t="shared" si="224"/>
        <v>N/A</v>
      </c>
      <c r="P3634" s="11">
        <f t="shared" si="225"/>
        <v>1</v>
      </c>
      <c r="Q3634" s="13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28.5" hidden="1" x14ac:dyDescent="0.45">
      <c r="A3635" s="10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t="str">
        <f t="shared" si="224"/>
        <v>N/A</v>
      </c>
      <c r="P3635" s="11">
        <f t="shared" si="225"/>
        <v>1</v>
      </c>
      <c r="Q3635" s="13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2.75" hidden="1" x14ac:dyDescent="0.45">
      <c r="A3636" s="10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t="str">
        <f t="shared" si="224"/>
        <v>N/A</v>
      </c>
      <c r="P3636" s="11">
        <f t="shared" si="225"/>
        <v>1</v>
      </c>
      <c r="Q3636" s="13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42.75" x14ac:dyDescent="0.45">
      <c r="A3637" s="10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t="str">
        <f t="shared" si="224"/>
        <v>N/A</v>
      </c>
      <c r="P3637" s="11">
        <f t="shared" si="225"/>
        <v>1</v>
      </c>
      <c r="Q3637" s="13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28.5" hidden="1" x14ac:dyDescent="0.45">
      <c r="A3638" s="10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t="str">
        <f t="shared" si="224"/>
        <v>N/A</v>
      </c>
      <c r="P3638" s="11">
        <f t="shared" si="225"/>
        <v>1</v>
      </c>
      <c r="Q3638" s="13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42.75" hidden="1" x14ac:dyDescent="0.45">
      <c r="A3639" s="10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t="str">
        <f t="shared" si="224"/>
        <v>N/A</v>
      </c>
      <c r="P3639" s="11">
        <f t="shared" si="225"/>
        <v>1</v>
      </c>
      <c r="Q3639" s="13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28.5" hidden="1" x14ac:dyDescent="0.45">
      <c r="A3640" s="1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t="str">
        <f t="shared" si="224"/>
        <v>N/A</v>
      </c>
      <c r="P3640" s="11">
        <f t="shared" si="225"/>
        <v>1</v>
      </c>
      <c r="Q3640" s="13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2.75" hidden="1" x14ac:dyDescent="0.45">
      <c r="A3641" s="10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t="str">
        <f t="shared" si="224"/>
        <v>N/A</v>
      </c>
      <c r="P3641" s="11">
        <f t="shared" si="225"/>
        <v>1</v>
      </c>
      <c r="Q3641" s="13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2.75" hidden="1" x14ac:dyDescent="0.45">
      <c r="A3642" s="10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t="str">
        <f t="shared" si="224"/>
        <v>N/A</v>
      </c>
      <c r="P3642" s="11">
        <f t="shared" si="225"/>
        <v>1</v>
      </c>
      <c r="Q3642" s="13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2.75" hidden="1" x14ac:dyDescent="0.45">
      <c r="A3643" s="10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t="str">
        <f t="shared" si="224"/>
        <v>N/A</v>
      </c>
      <c r="P3643" s="11">
        <f t="shared" si="225"/>
        <v>1</v>
      </c>
      <c r="Q3643" s="13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28.5" hidden="1" x14ac:dyDescent="0.45">
      <c r="A3644" s="10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t="str">
        <f t="shared" si="224"/>
        <v>N/A</v>
      </c>
      <c r="P3644" s="11">
        <f t="shared" si="225"/>
        <v>1</v>
      </c>
      <c r="Q3644" s="13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2.75" hidden="1" x14ac:dyDescent="0.45">
      <c r="A3645" s="10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t="str">
        <f t="shared" si="224"/>
        <v>N/A</v>
      </c>
      <c r="P3645" s="11">
        <f t="shared" si="225"/>
        <v>1</v>
      </c>
      <c r="Q3645" s="13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28.5" hidden="1" x14ac:dyDescent="0.45">
      <c r="A3646" s="10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t="str">
        <f t="shared" si="224"/>
        <v>N/A</v>
      </c>
      <c r="P3646" s="11">
        <f t="shared" si="225"/>
        <v>1</v>
      </c>
      <c r="Q3646" s="13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42.75" hidden="1" x14ac:dyDescent="0.45">
      <c r="A3647" s="10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224"/>
        <v>N/A</v>
      </c>
      <c r="P3647" s="11">
        <f t="shared" si="225"/>
        <v>1</v>
      </c>
      <c r="Q3647" s="13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28.5" hidden="1" x14ac:dyDescent="0.45">
      <c r="A3648" s="10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t="str">
        <f t="shared" si="224"/>
        <v>N/A</v>
      </c>
      <c r="P3648" s="11">
        <f t="shared" si="225"/>
        <v>1</v>
      </c>
      <c r="Q3648" s="13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42.75" hidden="1" x14ac:dyDescent="0.45">
      <c r="A3649" s="10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t="str">
        <f t="shared" si="224"/>
        <v>N/A</v>
      </c>
      <c r="P3649" s="11">
        <f t="shared" si="225"/>
        <v>1</v>
      </c>
      <c r="Q3649" s="13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42.75" hidden="1" x14ac:dyDescent="0.45">
      <c r="A3650" s="1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t="str">
        <f t="shared" si="224"/>
        <v>N/A</v>
      </c>
      <c r="P3650" s="11">
        <f t="shared" si="225"/>
        <v>1</v>
      </c>
      <c r="Q3650" s="13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2.75" x14ac:dyDescent="0.45">
      <c r="A3651" s="10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t="str">
        <f t="shared" ref="O3651:O3714" si="228">IF(ROUND(E3651/D3651*100,0)=0,"N/A",ROUND(E3651/D3651*100,0))</f>
        <v>N/A</v>
      </c>
      <c r="P3651" s="11">
        <f t="shared" ref="P3651:P3714" si="229">IFERROR(ROUND(E3651/L3651,2),0)</f>
        <v>1</v>
      </c>
      <c r="Q3651" s="13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2.75" hidden="1" x14ac:dyDescent="0.45">
      <c r="A3652" s="10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t="str">
        <f t="shared" si="228"/>
        <v>N/A</v>
      </c>
      <c r="P3652" s="11">
        <f t="shared" si="229"/>
        <v>1</v>
      </c>
      <c r="Q3652" s="13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28.5" x14ac:dyDescent="0.45">
      <c r="A3653" s="10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t="str">
        <f t="shared" si="228"/>
        <v>N/A</v>
      </c>
      <c r="P3653" s="11">
        <f t="shared" si="229"/>
        <v>1</v>
      </c>
      <c r="Q3653" s="13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42.75" hidden="1" x14ac:dyDescent="0.45">
      <c r="A3654" s="10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t="str">
        <f t="shared" si="228"/>
        <v>N/A</v>
      </c>
      <c r="P3654" s="11">
        <f t="shared" si="229"/>
        <v>1</v>
      </c>
      <c r="Q3654" s="13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42.75" hidden="1" x14ac:dyDescent="0.45">
      <c r="A3655" s="10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t="str">
        <f t="shared" si="228"/>
        <v>N/A</v>
      </c>
      <c r="P3655" s="11">
        <f t="shared" si="229"/>
        <v>1</v>
      </c>
      <c r="Q3655" s="13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42.75" hidden="1" x14ac:dyDescent="0.45">
      <c r="A3656" s="10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t="str">
        <f t="shared" si="228"/>
        <v>N/A</v>
      </c>
      <c r="P3656" s="11">
        <f t="shared" si="229"/>
        <v>1</v>
      </c>
      <c r="Q3656" s="13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42.75" hidden="1" x14ac:dyDescent="0.45">
      <c r="A3657" s="10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t="str">
        <f t="shared" si="228"/>
        <v>N/A</v>
      </c>
      <c r="P3657" s="11">
        <f t="shared" si="229"/>
        <v>1</v>
      </c>
      <c r="Q3657" s="13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57" hidden="1" x14ac:dyDescent="0.45">
      <c r="A3658" s="10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t="str">
        <f t="shared" si="228"/>
        <v>N/A</v>
      </c>
      <c r="P3658" s="11">
        <f t="shared" si="229"/>
        <v>1</v>
      </c>
      <c r="Q3658" s="13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idden="1" x14ac:dyDescent="0.45">
      <c r="A3659" s="10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t="str">
        <f t="shared" si="228"/>
        <v>N/A</v>
      </c>
      <c r="P3659" s="11">
        <f t="shared" si="229"/>
        <v>1</v>
      </c>
      <c r="Q3659" s="13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57" hidden="1" x14ac:dyDescent="0.45">
      <c r="A3660" s="1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t="str">
        <f t="shared" si="228"/>
        <v>N/A</v>
      </c>
      <c r="P3660" s="11">
        <f t="shared" si="229"/>
        <v>1</v>
      </c>
      <c r="Q3660" s="13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42.75" hidden="1" x14ac:dyDescent="0.45">
      <c r="A3661" s="10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t="str">
        <f t="shared" si="228"/>
        <v>N/A</v>
      </c>
      <c r="P3661" s="11">
        <f t="shared" si="229"/>
        <v>1</v>
      </c>
      <c r="Q3661" s="13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2.75" x14ac:dyDescent="0.45">
      <c r="A3662" s="10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t="str">
        <f t="shared" si="228"/>
        <v>N/A</v>
      </c>
      <c r="P3662" s="11">
        <f t="shared" si="229"/>
        <v>1</v>
      </c>
      <c r="Q3662" s="13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42.75" hidden="1" x14ac:dyDescent="0.45">
      <c r="A3663" s="10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t="str">
        <f t="shared" si="228"/>
        <v>N/A</v>
      </c>
      <c r="P3663" s="11">
        <f t="shared" si="229"/>
        <v>1</v>
      </c>
      <c r="Q3663" s="13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42.75" hidden="1" x14ac:dyDescent="0.45">
      <c r="A3664" s="10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t="str">
        <f t="shared" si="228"/>
        <v>N/A</v>
      </c>
      <c r="P3664" s="11">
        <f t="shared" si="229"/>
        <v>1</v>
      </c>
      <c r="Q3664" s="13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42.75" x14ac:dyDescent="0.45">
      <c r="A3665" s="10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t="str">
        <f t="shared" si="228"/>
        <v>N/A</v>
      </c>
      <c r="P3665" s="11">
        <f t="shared" si="229"/>
        <v>1</v>
      </c>
      <c r="Q3665" s="13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2.75" hidden="1" x14ac:dyDescent="0.45">
      <c r="A3666" s="10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t="str">
        <f t="shared" si="228"/>
        <v>N/A</v>
      </c>
      <c r="P3666" s="11">
        <f t="shared" si="229"/>
        <v>1</v>
      </c>
      <c r="Q3666" s="13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45">
      <c r="A3667" s="10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t="str">
        <f t="shared" si="228"/>
        <v>N/A</v>
      </c>
      <c r="P3667" s="11">
        <f t="shared" si="229"/>
        <v>1</v>
      </c>
      <c r="Q3667" s="13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42.75" hidden="1" x14ac:dyDescent="0.45">
      <c r="A3668" s="10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t="str">
        <f t="shared" si="228"/>
        <v>N/A</v>
      </c>
      <c r="P3668" s="11">
        <f t="shared" si="229"/>
        <v>1</v>
      </c>
      <c r="Q3668" s="13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28.5" x14ac:dyDescent="0.45">
      <c r="A3669" s="10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t="str">
        <f t="shared" si="228"/>
        <v>N/A</v>
      </c>
      <c r="P3669" s="11">
        <f t="shared" si="229"/>
        <v>1</v>
      </c>
      <c r="Q3669" s="13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42.75" x14ac:dyDescent="0.45">
      <c r="A3670" s="1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t="str">
        <f t="shared" si="228"/>
        <v>N/A</v>
      </c>
      <c r="P3670" s="11">
        <f t="shared" si="229"/>
        <v>1</v>
      </c>
      <c r="Q3670" s="13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28.5" hidden="1" x14ac:dyDescent="0.45">
      <c r="A3671" s="10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t="str">
        <f t="shared" si="228"/>
        <v>N/A</v>
      </c>
      <c r="P3671" s="11">
        <f t="shared" si="229"/>
        <v>1</v>
      </c>
      <c r="Q3671" s="13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42.75" hidden="1" x14ac:dyDescent="0.45">
      <c r="A3672" s="10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t="str">
        <f t="shared" si="228"/>
        <v>N/A</v>
      </c>
      <c r="P3672" s="11">
        <f t="shared" si="229"/>
        <v>1</v>
      </c>
      <c r="Q3672" s="13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28.5" hidden="1" x14ac:dyDescent="0.45">
      <c r="A3673" s="10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t="str">
        <f t="shared" si="228"/>
        <v>N/A</v>
      </c>
      <c r="P3673" s="11">
        <f t="shared" si="229"/>
        <v>1</v>
      </c>
      <c r="Q3673" s="13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42.75" hidden="1" x14ac:dyDescent="0.45">
      <c r="A3674" s="10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t="str">
        <f t="shared" si="228"/>
        <v>N/A</v>
      </c>
      <c r="P3674" s="11">
        <f t="shared" si="229"/>
        <v>1</v>
      </c>
      <c r="Q3674" s="13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42.75" hidden="1" x14ac:dyDescent="0.45">
      <c r="A3675" s="10">
        <v>2146</v>
      </c>
      <c r="B3675" s="3" t="s">
        <v>2147</v>
      </c>
      <c r="C3675" s="3" t="s">
        <v>6256</v>
      </c>
      <c r="D3675" s="6">
        <v>5000</v>
      </c>
      <c r="E3675" s="8">
        <v>1</v>
      </c>
      <c r="F3675" t="s">
        <v>8220</v>
      </c>
      <c r="G3675" t="s">
        <v>8223</v>
      </c>
      <c r="H3675" t="s">
        <v>8245</v>
      </c>
      <c r="I3675">
        <v>1455207510</v>
      </c>
      <c r="J3675">
        <v>1453997910</v>
      </c>
      <c r="K3675" t="b">
        <v>0</v>
      </c>
      <c r="L3675">
        <v>1</v>
      </c>
      <c r="M3675" t="b">
        <v>0</v>
      </c>
      <c r="N3675" t="s">
        <v>8280</v>
      </c>
      <c r="O3675" t="str">
        <f t="shared" si="228"/>
        <v>N/A</v>
      </c>
      <c r="P3675" s="11">
        <f t="shared" si="229"/>
        <v>1</v>
      </c>
      <c r="Q3675" s="13" t="s">
        <v>8316</v>
      </c>
      <c r="R3675" t="s">
        <v>8334</v>
      </c>
      <c r="S3675" s="16">
        <f t="shared" si="230"/>
        <v>42397.679513888885</v>
      </c>
      <c r="T3675" s="16">
        <f t="shared" si="231"/>
        <v>42411.679513888885</v>
      </c>
    </row>
    <row r="3676" spans="1:20" ht="42.75" x14ac:dyDescent="0.45">
      <c r="A3676" s="10">
        <v>3856</v>
      </c>
      <c r="B3676" s="3" t="s">
        <v>3853</v>
      </c>
      <c r="C3676" s="3" t="s">
        <v>7965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1425833403</v>
      </c>
      <c r="J3676">
        <v>1423245003</v>
      </c>
      <c r="K3676" t="b">
        <v>0</v>
      </c>
      <c r="L3676">
        <v>1</v>
      </c>
      <c r="M3676" t="b">
        <v>0</v>
      </c>
      <c r="N3676" t="s">
        <v>8269</v>
      </c>
      <c r="O3676" t="str">
        <f t="shared" si="228"/>
        <v>N/A</v>
      </c>
      <c r="P3676" s="11">
        <f t="shared" si="229"/>
        <v>1</v>
      </c>
      <c r="Q3676" s="13" t="s">
        <v>8323</v>
      </c>
      <c r="R3676" t="s">
        <v>8326</v>
      </c>
      <c r="S3676" s="16">
        <f t="shared" si="230"/>
        <v>42041.743090277778</v>
      </c>
      <c r="T3676" s="16">
        <f t="shared" si="231"/>
        <v>42071.701423611114</v>
      </c>
    </row>
    <row r="3677" spans="1:20" ht="42.75" x14ac:dyDescent="0.45">
      <c r="A3677" s="10">
        <v>4045</v>
      </c>
      <c r="B3677" s="3" t="s">
        <v>4041</v>
      </c>
      <c r="C3677" s="3" t="s">
        <v>8149</v>
      </c>
      <c r="D3677" s="6">
        <v>5000</v>
      </c>
      <c r="E3677" s="8">
        <v>1</v>
      </c>
      <c r="F3677" t="s">
        <v>8220</v>
      </c>
      <c r="G3677" t="s">
        <v>8225</v>
      </c>
      <c r="H3677" t="s">
        <v>8247</v>
      </c>
      <c r="I3677">
        <v>1408596589</v>
      </c>
      <c r="J3677">
        <v>1406004589</v>
      </c>
      <c r="K3677" t="b">
        <v>0</v>
      </c>
      <c r="L3677">
        <v>1</v>
      </c>
      <c r="M3677" t="b">
        <v>0</v>
      </c>
      <c r="N3677" t="s">
        <v>8269</v>
      </c>
      <c r="O3677" t="str">
        <f t="shared" si="228"/>
        <v>N/A</v>
      </c>
      <c r="P3677" s="11">
        <f t="shared" si="229"/>
        <v>1</v>
      </c>
      <c r="Q3677" s="13" t="s">
        <v>8323</v>
      </c>
      <c r="R3677" t="s">
        <v>8326</v>
      </c>
      <c r="S3677" s="16">
        <f t="shared" si="230"/>
        <v>41842.201261574075</v>
      </c>
      <c r="T3677" s="16">
        <f t="shared" si="231"/>
        <v>41872.201261574075</v>
      </c>
    </row>
    <row r="3678" spans="1:20" ht="28.5" hidden="1" x14ac:dyDescent="0.45">
      <c r="A3678" s="10">
        <v>634</v>
      </c>
      <c r="B3678" s="3" t="s">
        <v>635</v>
      </c>
      <c r="C3678" s="3" t="s">
        <v>4744</v>
      </c>
      <c r="D3678" s="6">
        <v>5000</v>
      </c>
      <c r="E3678" s="8">
        <v>1</v>
      </c>
      <c r="F3678" t="s">
        <v>8219</v>
      </c>
      <c r="G3678" t="s">
        <v>8223</v>
      </c>
      <c r="H3678" t="s">
        <v>8245</v>
      </c>
      <c r="I3678">
        <v>1424989029</v>
      </c>
      <c r="J3678">
        <v>1422397029</v>
      </c>
      <c r="K3678" t="b">
        <v>0</v>
      </c>
      <c r="L3678">
        <v>1</v>
      </c>
      <c r="M3678" t="b">
        <v>0</v>
      </c>
      <c r="N3678" t="s">
        <v>8270</v>
      </c>
      <c r="O3678" t="str">
        <f t="shared" si="228"/>
        <v>N/A</v>
      </c>
      <c r="P3678" s="11">
        <f t="shared" si="229"/>
        <v>1</v>
      </c>
      <c r="Q3678" s="13" t="s">
        <v>8308</v>
      </c>
      <c r="R3678" t="s">
        <v>8342</v>
      </c>
      <c r="S3678" s="16">
        <f t="shared" si="230"/>
        <v>42031.928576388891</v>
      </c>
      <c r="T3678" s="16">
        <f t="shared" si="231"/>
        <v>42061.928576388891</v>
      </c>
    </row>
    <row r="3679" spans="1:20" ht="42.75" hidden="1" x14ac:dyDescent="0.45">
      <c r="A3679" s="10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t="str">
        <f t="shared" si="228"/>
        <v>N/A</v>
      </c>
      <c r="P3679" s="11">
        <f t="shared" si="229"/>
        <v>1</v>
      </c>
      <c r="Q3679" s="13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42.75" hidden="1" x14ac:dyDescent="0.45">
      <c r="A3680" s="1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t="str">
        <f t="shared" si="228"/>
        <v>N/A</v>
      </c>
      <c r="P3680" s="11">
        <f t="shared" si="229"/>
        <v>1</v>
      </c>
      <c r="Q3680" s="13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2.75" hidden="1" x14ac:dyDescent="0.45">
      <c r="A3681" s="10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t="str">
        <f t="shared" si="228"/>
        <v>N/A</v>
      </c>
      <c r="P3681" s="11">
        <f t="shared" si="229"/>
        <v>1</v>
      </c>
      <c r="Q3681" s="13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42.75" hidden="1" x14ac:dyDescent="0.45">
      <c r="A3682" s="10">
        <v>580</v>
      </c>
      <c r="B3682" s="3" t="s">
        <v>581</v>
      </c>
      <c r="C3682" s="3" t="s">
        <v>4690</v>
      </c>
      <c r="D3682" s="6">
        <v>3000</v>
      </c>
      <c r="E3682" s="8">
        <v>1</v>
      </c>
      <c r="F3682" t="s">
        <v>8220</v>
      </c>
      <c r="G3682" t="s">
        <v>8223</v>
      </c>
      <c r="H3682" t="s">
        <v>8245</v>
      </c>
      <c r="I3682">
        <v>1474580867</v>
      </c>
      <c r="J3682">
        <v>1471988867</v>
      </c>
      <c r="K3682" t="b">
        <v>0</v>
      </c>
      <c r="L3682">
        <v>1</v>
      </c>
      <c r="M3682" t="b">
        <v>0</v>
      </c>
      <c r="N3682" t="s">
        <v>8270</v>
      </c>
      <c r="O3682" t="str">
        <f t="shared" si="228"/>
        <v>N/A</v>
      </c>
      <c r="P3682" s="11">
        <f t="shared" si="229"/>
        <v>1</v>
      </c>
      <c r="Q3682" s="13" t="s">
        <v>8308</v>
      </c>
      <c r="R3682" t="s">
        <v>8342</v>
      </c>
      <c r="S3682" s="16">
        <f t="shared" si="230"/>
        <v>42605.908182870371</v>
      </c>
      <c r="T3682" s="16">
        <f t="shared" si="231"/>
        <v>42635.908182870371</v>
      </c>
    </row>
    <row r="3683" spans="1:20" ht="42.75" hidden="1" x14ac:dyDescent="0.45">
      <c r="A3683" s="10">
        <v>1545</v>
      </c>
      <c r="B3683" s="3" t="s">
        <v>1546</v>
      </c>
      <c r="C3683" s="3" t="s">
        <v>5655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1425330960</v>
      </c>
      <c r="J3683">
        <v>1422393234</v>
      </c>
      <c r="K3683" t="b">
        <v>0</v>
      </c>
      <c r="L3683">
        <v>1</v>
      </c>
      <c r="M3683" t="b">
        <v>0</v>
      </c>
      <c r="N3683" t="s">
        <v>8287</v>
      </c>
      <c r="O3683" t="str">
        <f t="shared" si="228"/>
        <v>N/A</v>
      </c>
      <c r="P3683" s="11">
        <f t="shared" si="229"/>
        <v>1</v>
      </c>
      <c r="Q3683" s="13" t="s">
        <v>8313</v>
      </c>
      <c r="R3683" t="s">
        <v>8355</v>
      </c>
      <c r="S3683" s="16">
        <f t="shared" si="230"/>
        <v>42031.884652777779</v>
      </c>
      <c r="T3683" s="16">
        <f t="shared" si="231"/>
        <v>42065.886111111111</v>
      </c>
    </row>
    <row r="3684" spans="1:20" ht="42.75" hidden="1" x14ac:dyDescent="0.45">
      <c r="A3684" s="10">
        <v>1727</v>
      </c>
      <c r="B3684" s="3" t="s">
        <v>1728</v>
      </c>
      <c r="C3684" s="3" t="s">
        <v>5837</v>
      </c>
      <c r="D3684" s="6">
        <v>3000</v>
      </c>
      <c r="E3684" s="8">
        <v>1</v>
      </c>
      <c r="F3684" t="s">
        <v>8220</v>
      </c>
      <c r="G3684" t="s">
        <v>8224</v>
      </c>
      <c r="H3684" t="s">
        <v>8246</v>
      </c>
      <c r="I3684">
        <v>1428231600</v>
      </c>
      <c r="J3684">
        <v>1423520177</v>
      </c>
      <c r="K3684" t="b">
        <v>0</v>
      </c>
      <c r="L3684">
        <v>1</v>
      </c>
      <c r="M3684" t="b">
        <v>0</v>
      </c>
      <c r="N3684" t="s">
        <v>8291</v>
      </c>
      <c r="O3684" t="str">
        <f t="shared" si="228"/>
        <v>N/A</v>
      </c>
      <c r="P3684" s="11">
        <f t="shared" si="229"/>
        <v>1</v>
      </c>
      <c r="Q3684" s="13" t="s">
        <v>8327</v>
      </c>
      <c r="R3684" t="s">
        <v>8330</v>
      </c>
      <c r="S3684" s="16">
        <f t="shared" si="230"/>
        <v>42044.927974537044</v>
      </c>
      <c r="T3684" s="16">
        <f t="shared" si="231"/>
        <v>42099.458333333328</v>
      </c>
    </row>
    <row r="3685" spans="1:20" ht="42.75" hidden="1" x14ac:dyDescent="0.45">
      <c r="A3685" s="10">
        <v>3630</v>
      </c>
      <c r="B3685" s="3" t="s">
        <v>3628</v>
      </c>
      <c r="C3685" s="3" t="s">
        <v>7740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1417295990</v>
      </c>
      <c r="J3685">
        <v>1414700390</v>
      </c>
      <c r="K3685" t="b">
        <v>0</v>
      </c>
      <c r="L3685">
        <v>1</v>
      </c>
      <c r="M3685" t="b">
        <v>0</v>
      </c>
      <c r="N3685" t="s">
        <v>8303</v>
      </c>
      <c r="O3685" t="str">
        <f t="shared" si="228"/>
        <v>N/A</v>
      </c>
      <c r="P3685" s="11">
        <f t="shared" si="229"/>
        <v>1</v>
      </c>
      <c r="Q3685" s="13" t="s">
        <v>8323</v>
      </c>
      <c r="R3685" t="s">
        <v>8335</v>
      </c>
      <c r="S3685" s="16">
        <f t="shared" si="230"/>
        <v>41942.84710648148</v>
      </c>
      <c r="T3685" s="16">
        <f t="shared" si="231"/>
        <v>41972.888773148152</v>
      </c>
    </row>
    <row r="3686" spans="1:20" ht="42.75" hidden="1" x14ac:dyDescent="0.45">
      <c r="A3686" s="10">
        <v>121</v>
      </c>
      <c r="B3686" s="3" t="s">
        <v>123</v>
      </c>
      <c r="C3686" s="3" t="s">
        <v>4232</v>
      </c>
      <c r="D3686" s="6">
        <v>3000</v>
      </c>
      <c r="E3686" s="8">
        <v>1</v>
      </c>
      <c r="F3686" t="s">
        <v>8219</v>
      </c>
      <c r="G3686" t="s">
        <v>8223</v>
      </c>
      <c r="H3686" t="s">
        <v>8245</v>
      </c>
      <c r="I3686">
        <v>1429352160</v>
      </c>
      <c r="J3686">
        <v>1427993710</v>
      </c>
      <c r="K3686" t="b">
        <v>0</v>
      </c>
      <c r="L3686">
        <v>1</v>
      </c>
      <c r="M3686" t="b">
        <v>0</v>
      </c>
      <c r="N3686" t="s">
        <v>8265</v>
      </c>
      <c r="O3686" t="str">
        <f t="shared" si="228"/>
        <v>N/A</v>
      </c>
      <c r="P3686" s="11">
        <f t="shared" si="229"/>
        <v>1</v>
      </c>
      <c r="Q3686" s="13" t="s">
        <v>8321</v>
      </c>
      <c r="R3686" t="s">
        <v>8337</v>
      </c>
      <c r="S3686" s="16">
        <f t="shared" si="230"/>
        <v>42096.704976851848</v>
      </c>
      <c r="T3686" s="16">
        <f t="shared" si="231"/>
        <v>42112.427777777775</v>
      </c>
    </row>
    <row r="3687" spans="1:20" ht="42.75" hidden="1" x14ac:dyDescent="0.45">
      <c r="A3687" s="10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t="str">
        <f t="shared" si="228"/>
        <v>N/A</v>
      </c>
      <c r="P3687" s="11">
        <f t="shared" si="229"/>
        <v>1</v>
      </c>
      <c r="Q3687" s="13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42.75" hidden="1" x14ac:dyDescent="0.45">
      <c r="A3688" s="10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t="str">
        <f t="shared" si="228"/>
        <v>N/A</v>
      </c>
      <c r="P3688" s="11">
        <f t="shared" si="229"/>
        <v>1</v>
      </c>
      <c r="Q3688" s="13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42.75" hidden="1" x14ac:dyDescent="0.45">
      <c r="A3689" s="10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t="str">
        <f t="shared" si="228"/>
        <v>N/A</v>
      </c>
      <c r="P3689" s="11">
        <f t="shared" si="229"/>
        <v>1</v>
      </c>
      <c r="Q3689" s="13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2.75" x14ac:dyDescent="0.45">
      <c r="A3690" s="1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t="str">
        <f t="shared" si="228"/>
        <v>N/A</v>
      </c>
      <c r="P3690" s="11">
        <f t="shared" si="229"/>
        <v>1</v>
      </c>
      <c r="Q3690" s="13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42.75" x14ac:dyDescent="0.45">
      <c r="A3691" s="10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t="str">
        <f t="shared" si="228"/>
        <v>N/A</v>
      </c>
      <c r="P3691" s="11">
        <f t="shared" si="229"/>
        <v>1</v>
      </c>
      <c r="Q3691" s="13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2.75" hidden="1" x14ac:dyDescent="0.45">
      <c r="A3692" s="10">
        <v>1986</v>
      </c>
      <c r="B3692" s="3" t="s">
        <v>1987</v>
      </c>
      <c r="C3692" s="3" t="s">
        <v>6096</v>
      </c>
      <c r="D3692" s="6">
        <v>2000</v>
      </c>
      <c r="E3692" s="8">
        <v>1</v>
      </c>
      <c r="F3692" t="s">
        <v>8220</v>
      </c>
      <c r="G3692" t="s">
        <v>8224</v>
      </c>
      <c r="H3692" t="s">
        <v>8246</v>
      </c>
      <c r="I3692">
        <v>1457947483</v>
      </c>
      <c r="J3692">
        <v>1455359083</v>
      </c>
      <c r="K3692" t="b">
        <v>0</v>
      </c>
      <c r="L3692">
        <v>1</v>
      </c>
      <c r="M3692" t="b">
        <v>0</v>
      </c>
      <c r="N3692" t="s">
        <v>8294</v>
      </c>
      <c r="O3692" t="str">
        <f t="shared" si="228"/>
        <v>N/A</v>
      </c>
      <c r="P3692" s="11">
        <f t="shared" si="229"/>
        <v>1</v>
      </c>
      <c r="Q3692" s="13" t="s">
        <v>8313</v>
      </c>
      <c r="R3692" t="s">
        <v>8353</v>
      </c>
      <c r="S3692" s="16">
        <f t="shared" si="230"/>
        <v>42413.433831018512</v>
      </c>
      <c r="T3692" s="16">
        <f t="shared" si="231"/>
        <v>42443.392164351855</v>
      </c>
    </row>
    <row r="3693" spans="1:20" ht="42.75" hidden="1" x14ac:dyDescent="0.45">
      <c r="A3693" s="10">
        <v>1047</v>
      </c>
      <c r="B3693" s="3" t="s">
        <v>1048</v>
      </c>
      <c r="C3693" s="3" t="s">
        <v>5157</v>
      </c>
      <c r="D3693" s="6">
        <v>2000</v>
      </c>
      <c r="E3693" s="8">
        <v>1</v>
      </c>
      <c r="F3693" t="s">
        <v>8219</v>
      </c>
      <c r="G3693" t="s">
        <v>8223</v>
      </c>
      <c r="H3693" t="s">
        <v>8245</v>
      </c>
      <c r="I3693">
        <v>1415219915</v>
      </c>
      <c r="J3693">
        <v>1412624315</v>
      </c>
      <c r="K3693" t="b">
        <v>0</v>
      </c>
      <c r="L3693">
        <v>1</v>
      </c>
      <c r="M3693" t="b">
        <v>0</v>
      </c>
      <c r="N3693" t="s">
        <v>8279</v>
      </c>
      <c r="O3693" t="str">
        <f t="shared" si="228"/>
        <v>N/A</v>
      </c>
      <c r="P3693" s="11">
        <f t="shared" si="229"/>
        <v>1</v>
      </c>
      <c r="Q3693" s="13" t="s">
        <v>8346</v>
      </c>
      <c r="R3693" t="s">
        <v>8347</v>
      </c>
      <c r="S3693" s="16">
        <f t="shared" si="230"/>
        <v>41918.818460648145</v>
      </c>
      <c r="T3693" s="16">
        <f t="shared" si="231"/>
        <v>41948.860127314816</v>
      </c>
    </row>
    <row r="3694" spans="1:20" ht="42.75" x14ac:dyDescent="0.45">
      <c r="A3694" s="10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t="str">
        <f t="shared" si="228"/>
        <v>N/A</v>
      </c>
      <c r="P3694" s="11">
        <f t="shared" si="229"/>
        <v>1</v>
      </c>
      <c r="Q3694" s="13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28.5" hidden="1" x14ac:dyDescent="0.45">
      <c r="A3695" s="10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t="str">
        <f t="shared" si="228"/>
        <v>N/A</v>
      </c>
      <c r="P3695" s="11">
        <f t="shared" si="229"/>
        <v>1</v>
      </c>
      <c r="Q3695" s="13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45">
      <c r="A3696" s="10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t="str">
        <f t="shared" si="228"/>
        <v>N/A</v>
      </c>
      <c r="P3696" s="11">
        <f t="shared" si="229"/>
        <v>1</v>
      </c>
      <c r="Q3696" s="13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2.75" hidden="1" x14ac:dyDescent="0.45">
      <c r="A3697" s="10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t="str">
        <f t="shared" si="228"/>
        <v>N/A</v>
      </c>
      <c r="P3697" s="11">
        <f t="shared" si="229"/>
        <v>1</v>
      </c>
      <c r="Q3697" s="13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42.75" hidden="1" x14ac:dyDescent="0.45">
      <c r="A3698" s="10">
        <v>3117</v>
      </c>
      <c r="B3698" s="3" t="s">
        <v>3117</v>
      </c>
      <c r="C3698" s="3" t="s">
        <v>7227</v>
      </c>
      <c r="D3698" s="6">
        <v>1000</v>
      </c>
      <c r="E3698" s="8">
        <v>1</v>
      </c>
      <c r="F3698" t="s">
        <v>8220</v>
      </c>
      <c r="G3698" t="s">
        <v>8224</v>
      </c>
      <c r="H3698" t="s">
        <v>8246</v>
      </c>
      <c r="I3698">
        <v>1464354720</v>
      </c>
      <c r="J3698">
        <v>1463648360</v>
      </c>
      <c r="K3698" t="b">
        <v>0</v>
      </c>
      <c r="L3698">
        <v>1</v>
      </c>
      <c r="M3698" t="b">
        <v>0</v>
      </c>
      <c r="N3698" t="s">
        <v>8301</v>
      </c>
      <c r="O3698" t="str">
        <f t="shared" si="228"/>
        <v>N/A</v>
      </c>
      <c r="P3698" s="11">
        <f t="shared" si="229"/>
        <v>1</v>
      </c>
      <c r="Q3698" s="13" t="s">
        <v>8323</v>
      </c>
      <c r="R3698" t="s">
        <v>8324</v>
      </c>
      <c r="S3698" s="16">
        <f t="shared" si="230"/>
        <v>42509.374537037031</v>
      </c>
      <c r="T3698" s="16">
        <f t="shared" si="231"/>
        <v>42517.55</v>
      </c>
    </row>
    <row r="3699" spans="1:20" ht="42.75" hidden="1" x14ac:dyDescent="0.45">
      <c r="A3699" s="10">
        <v>3645</v>
      </c>
      <c r="B3699" s="3" t="s">
        <v>3643</v>
      </c>
      <c r="C3699" s="3" t="s">
        <v>7755</v>
      </c>
      <c r="D3699" s="6">
        <v>1000</v>
      </c>
      <c r="E3699" s="8">
        <v>1</v>
      </c>
      <c r="F3699" t="s">
        <v>8220</v>
      </c>
      <c r="G3699" t="s">
        <v>8228</v>
      </c>
      <c r="H3699" t="s">
        <v>8250</v>
      </c>
      <c r="I3699">
        <v>1479773838</v>
      </c>
      <c r="J3699">
        <v>1477178238</v>
      </c>
      <c r="K3699" t="b">
        <v>0</v>
      </c>
      <c r="L3699">
        <v>1</v>
      </c>
      <c r="M3699" t="b">
        <v>0</v>
      </c>
      <c r="N3699" t="s">
        <v>8303</v>
      </c>
      <c r="O3699" t="str">
        <f t="shared" si="228"/>
        <v>N/A</v>
      </c>
      <c r="P3699" s="11">
        <f t="shared" si="229"/>
        <v>1</v>
      </c>
      <c r="Q3699" s="13" t="s">
        <v>8323</v>
      </c>
      <c r="R3699" t="s">
        <v>8335</v>
      </c>
      <c r="S3699" s="16">
        <f t="shared" si="230"/>
        <v>42665.970347222217</v>
      </c>
      <c r="T3699" s="16">
        <f t="shared" si="231"/>
        <v>42696.012013888889</v>
      </c>
    </row>
    <row r="3700" spans="1:20" ht="42.75" hidden="1" x14ac:dyDescent="0.45">
      <c r="A3700" s="10">
        <v>2344</v>
      </c>
      <c r="B3700" s="3" t="s">
        <v>2345</v>
      </c>
      <c r="C3700" s="3" t="s">
        <v>6454</v>
      </c>
      <c r="D3700" s="6">
        <v>1000</v>
      </c>
      <c r="E3700" s="8">
        <v>1</v>
      </c>
      <c r="F3700" t="s">
        <v>8219</v>
      </c>
      <c r="G3700" t="s">
        <v>8228</v>
      </c>
      <c r="H3700" t="s">
        <v>8250</v>
      </c>
      <c r="I3700">
        <v>1466789269</v>
      </c>
      <c r="J3700">
        <v>1464197269</v>
      </c>
      <c r="K3700" t="b">
        <v>0</v>
      </c>
      <c r="L3700">
        <v>1</v>
      </c>
      <c r="M3700" t="b">
        <v>0</v>
      </c>
      <c r="N3700" t="s">
        <v>8270</v>
      </c>
      <c r="O3700" t="str">
        <f t="shared" si="228"/>
        <v>N/A</v>
      </c>
      <c r="P3700" s="11">
        <f t="shared" si="229"/>
        <v>1</v>
      </c>
      <c r="Q3700" s="13" t="s">
        <v>8308</v>
      </c>
      <c r="R3700" t="s">
        <v>8342</v>
      </c>
      <c r="S3700" s="16">
        <f t="shared" si="230"/>
        <v>42515.727650462963</v>
      </c>
      <c r="T3700" s="16">
        <f t="shared" si="231"/>
        <v>42545.727650462963</v>
      </c>
    </row>
    <row r="3701" spans="1:20" ht="57" hidden="1" x14ac:dyDescent="0.45">
      <c r="A3701" s="10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t="str">
        <f t="shared" si="228"/>
        <v>N/A</v>
      </c>
      <c r="P3701" s="11">
        <f t="shared" si="229"/>
        <v>1</v>
      </c>
      <c r="Q3701" s="13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2.75" hidden="1" x14ac:dyDescent="0.45">
      <c r="A3702" s="10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t="str">
        <f t="shared" si="228"/>
        <v>N/A</v>
      </c>
      <c r="P3702" s="11">
        <f t="shared" si="229"/>
        <v>1</v>
      </c>
      <c r="Q3702" s="13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42.75" hidden="1" x14ac:dyDescent="0.45">
      <c r="A3703" s="10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t="str">
        <f t="shared" si="228"/>
        <v>N/A</v>
      </c>
      <c r="P3703" s="11">
        <f t="shared" si="229"/>
        <v>1</v>
      </c>
      <c r="Q3703" s="13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28.5" hidden="1" x14ac:dyDescent="0.45">
      <c r="A3704" s="10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t="str">
        <f t="shared" si="228"/>
        <v>N/A</v>
      </c>
      <c r="P3704" s="11">
        <f t="shared" si="229"/>
        <v>1</v>
      </c>
      <c r="Q3704" s="13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x14ac:dyDescent="0.45">
      <c r="A3705" s="10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t="str">
        <f t="shared" si="228"/>
        <v>N/A</v>
      </c>
      <c r="P3705" s="11">
        <f t="shared" si="229"/>
        <v>1</v>
      </c>
      <c r="Q3705" s="13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28.5" hidden="1" x14ac:dyDescent="0.45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t="str">
        <f t="shared" si="228"/>
        <v>N/A</v>
      </c>
      <c r="P3706" s="11">
        <f t="shared" si="229"/>
        <v>0</v>
      </c>
      <c r="Q3706" s="13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2.75" hidden="1" x14ac:dyDescent="0.45">
      <c r="A3707" s="10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t="str">
        <f t="shared" si="228"/>
        <v>N/A</v>
      </c>
      <c r="P3707" s="11">
        <f t="shared" si="229"/>
        <v>0</v>
      </c>
      <c r="Q3707" s="13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2.75" hidden="1" x14ac:dyDescent="0.45">
      <c r="A3708" s="10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t="str">
        <f t="shared" si="228"/>
        <v>N/A</v>
      </c>
      <c r="P3708" s="11">
        <f t="shared" si="229"/>
        <v>0</v>
      </c>
      <c r="Q3708" s="13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42.75" hidden="1" x14ac:dyDescent="0.45">
      <c r="A3709" s="10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t="str">
        <f t="shared" si="228"/>
        <v>N/A</v>
      </c>
      <c r="P3709" s="11">
        <f t="shared" si="229"/>
        <v>0</v>
      </c>
      <c r="Q3709" s="13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42.75" hidden="1" x14ac:dyDescent="0.45">
      <c r="A3710" s="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t="str">
        <f t="shared" si="228"/>
        <v>N/A</v>
      </c>
      <c r="P3710" s="11">
        <f t="shared" si="229"/>
        <v>0</v>
      </c>
      <c r="Q3710" s="13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42.75" hidden="1" x14ac:dyDescent="0.45">
      <c r="A3711" s="10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t="str">
        <f t="shared" si="228"/>
        <v>N/A</v>
      </c>
      <c r="P3711" s="11">
        <f t="shared" si="229"/>
        <v>0</v>
      </c>
      <c r="Q3711" s="13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57" hidden="1" x14ac:dyDescent="0.45">
      <c r="A3712" s="10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t="str">
        <f t="shared" si="228"/>
        <v>N/A</v>
      </c>
      <c r="P3712" s="11">
        <f t="shared" si="229"/>
        <v>0</v>
      </c>
      <c r="Q3712" s="13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2.75" hidden="1" x14ac:dyDescent="0.45">
      <c r="A3713" s="10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t="str">
        <f t="shared" si="228"/>
        <v>N/A</v>
      </c>
      <c r="P3713" s="11">
        <f t="shared" si="229"/>
        <v>0</v>
      </c>
      <c r="Q3713" s="13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42.75" hidden="1" x14ac:dyDescent="0.45">
      <c r="A3714" s="10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t="str">
        <f t="shared" si="228"/>
        <v>N/A</v>
      </c>
      <c r="P3714" s="11">
        <f t="shared" si="229"/>
        <v>0</v>
      </c>
      <c r="Q3714" s="13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42.75" hidden="1" x14ac:dyDescent="0.45">
      <c r="A3715" s="10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t="str">
        <f t="shared" ref="O3715:O3778" si="232">IF(ROUND(E3715/D3715*100,0)=0,"N/A",ROUND(E3715/D3715*100,0))</f>
        <v>N/A</v>
      </c>
      <c r="P3715" s="11">
        <f t="shared" ref="P3715:P3778" si="233">IFERROR(ROUND(E3715/L3715,2),0)</f>
        <v>0</v>
      </c>
      <c r="Q3715" s="13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45">
      <c r="A3716" s="10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t="str">
        <f t="shared" si="232"/>
        <v>N/A</v>
      </c>
      <c r="P3716" s="11">
        <f t="shared" si="233"/>
        <v>0</v>
      </c>
      <c r="Q3716" s="13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45">
      <c r="A3717" s="10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t="str">
        <f t="shared" si="232"/>
        <v>N/A</v>
      </c>
      <c r="P3717" s="11">
        <f t="shared" si="233"/>
        <v>0</v>
      </c>
      <c r="Q3717" s="13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42.75" hidden="1" x14ac:dyDescent="0.45">
      <c r="A3718" s="10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t="str">
        <f t="shared" si="232"/>
        <v>N/A</v>
      </c>
      <c r="P3718" s="11">
        <f t="shared" si="233"/>
        <v>0</v>
      </c>
      <c r="Q3718" s="13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28.5" hidden="1" x14ac:dyDescent="0.45">
      <c r="A3719" s="10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t="str">
        <f t="shared" si="232"/>
        <v>N/A</v>
      </c>
      <c r="P3719" s="11">
        <f t="shared" si="233"/>
        <v>0</v>
      </c>
      <c r="Q3719" s="13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57" hidden="1" x14ac:dyDescent="0.45">
      <c r="A3720" s="1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t="str">
        <f t="shared" si="232"/>
        <v>N/A</v>
      </c>
      <c r="P3720" s="11">
        <f t="shared" si="233"/>
        <v>0</v>
      </c>
      <c r="Q3720" s="13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57" hidden="1" x14ac:dyDescent="0.45">
      <c r="A3721" s="10">
        <v>2642</v>
      </c>
      <c r="B3721" s="3" t="s">
        <v>2642</v>
      </c>
      <c r="C3721" s="3" t="s">
        <v>6752</v>
      </c>
      <c r="D3721" s="6">
        <v>500000</v>
      </c>
      <c r="E3721" s="8">
        <v>0</v>
      </c>
      <c r="F3721" t="s">
        <v>8220</v>
      </c>
      <c r="G3721" t="s">
        <v>8235</v>
      </c>
      <c r="H3721" t="s">
        <v>8248</v>
      </c>
      <c r="I3721">
        <v>1468565820</v>
      </c>
      <c r="J3721">
        <v>1465970108</v>
      </c>
      <c r="K3721" t="b">
        <v>0</v>
      </c>
      <c r="L3721">
        <v>0</v>
      </c>
      <c r="M3721" t="b">
        <v>0</v>
      </c>
      <c r="N3721" t="s">
        <v>8299</v>
      </c>
      <c r="O3721" t="str">
        <f t="shared" si="232"/>
        <v>N/A</v>
      </c>
      <c r="P3721" s="11">
        <f t="shared" si="233"/>
        <v>0</v>
      </c>
      <c r="Q3721" s="13" t="s">
        <v>8308</v>
      </c>
      <c r="R3721" t="s">
        <v>8315</v>
      </c>
      <c r="S3721" s="16">
        <f t="shared" si="234"/>
        <v>42536.246620370366</v>
      </c>
      <c r="T3721" s="16">
        <f t="shared" si="235"/>
        <v>42566.289583333331</v>
      </c>
    </row>
    <row r="3722" spans="1:20" ht="42.75" hidden="1" x14ac:dyDescent="0.45">
      <c r="A3722" s="10">
        <v>1230</v>
      </c>
      <c r="B3722" s="3" t="s">
        <v>1231</v>
      </c>
      <c r="C3722" s="3" t="s">
        <v>5340</v>
      </c>
      <c r="D3722" s="6">
        <v>500000</v>
      </c>
      <c r="E3722" s="8">
        <v>0</v>
      </c>
      <c r="F3722" t="s">
        <v>8219</v>
      </c>
      <c r="G3722" t="s">
        <v>8223</v>
      </c>
      <c r="H3722" t="s">
        <v>8245</v>
      </c>
      <c r="I3722">
        <v>1298589630</v>
      </c>
      <c r="J3722">
        <v>1295997630</v>
      </c>
      <c r="K3722" t="b">
        <v>0</v>
      </c>
      <c r="L3722">
        <v>0</v>
      </c>
      <c r="M3722" t="b">
        <v>0</v>
      </c>
      <c r="N3722" t="s">
        <v>8284</v>
      </c>
      <c r="O3722" t="str">
        <f t="shared" si="232"/>
        <v>N/A</v>
      </c>
      <c r="P3722" s="11">
        <f t="shared" si="233"/>
        <v>0</v>
      </c>
      <c r="Q3722" s="13" t="s">
        <v>8327</v>
      </c>
      <c r="R3722" t="s">
        <v>8354</v>
      </c>
      <c r="S3722" s="16">
        <f t="shared" si="234"/>
        <v>40568.972569444442</v>
      </c>
      <c r="T3722" s="16">
        <f t="shared" si="235"/>
        <v>40598.972569444442</v>
      </c>
    </row>
    <row r="3723" spans="1:20" ht="42.75" hidden="1" x14ac:dyDescent="0.45">
      <c r="A3723" s="10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t="str">
        <f t="shared" si="232"/>
        <v>N/A</v>
      </c>
      <c r="P3723" s="11">
        <f t="shared" si="233"/>
        <v>0</v>
      </c>
      <c r="Q3723" s="13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2.75" hidden="1" x14ac:dyDescent="0.45">
      <c r="A3724" s="10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t="str">
        <f t="shared" si="232"/>
        <v>N/A</v>
      </c>
      <c r="P3724" s="11">
        <f t="shared" si="233"/>
        <v>0</v>
      </c>
      <c r="Q3724" s="13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2.75" hidden="1" x14ac:dyDescent="0.45">
      <c r="A3725" s="10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t="str">
        <f t="shared" si="232"/>
        <v>N/A</v>
      </c>
      <c r="P3725" s="11">
        <f t="shared" si="233"/>
        <v>0</v>
      </c>
      <c r="Q3725" s="13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42.75" hidden="1" x14ac:dyDescent="0.45">
      <c r="A3726" s="10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t="str">
        <f t="shared" si="232"/>
        <v>N/A</v>
      </c>
      <c r="P3726" s="11">
        <f t="shared" si="233"/>
        <v>0</v>
      </c>
      <c r="Q3726" s="13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42.75" hidden="1" x14ac:dyDescent="0.45">
      <c r="A3727" s="10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t="str">
        <f t="shared" si="232"/>
        <v>N/A</v>
      </c>
      <c r="P3727" s="11">
        <f t="shared" si="233"/>
        <v>0</v>
      </c>
      <c r="Q3727" s="13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42.75" hidden="1" x14ac:dyDescent="0.45">
      <c r="A3728" s="10">
        <v>1448</v>
      </c>
      <c r="B3728" s="3" t="s">
        <v>1449</v>
      </c>
      <c r="C3728" s="3" t="s">
        <v>5558</v>
      </c>
      <c r="D3728" s="6">
        <v>200000</v>
      </c>
      <c r="E3728" s="8">
        <v>0</v>
      </c>
      <c r="F3728" t="s">
        <v>8220</v>
      </c>
      <c r="G3728" t="s">
        <v>8225</v>
      </c>
      <c r="H3728" t="s">
        <v>8247</v>
      </c>
      <c r="I3728">
        <v>1432272300</v>
      </c>
      <c r="J3728">
        <v>1429655318</v>
      </c>
      <c r="K3728" t="b">
        <v>0</v>
      </c>
      <c r="L3728">
        <v>0</v>
      </c>
      <c r="M3728" t="b">
        <v>0</v>
      </c>
      <c r="N3728" t="s">
        <v>8285</v>
      </c>
      <c r="O3728" t="str">
        <f t="shared" si="232"/>
        <v>N/A</v>
      </c>
      <c r="P3728" s="11">
        <f t="shared" si="233"/>
        <v>0</v>
      </c>
      <c r="Q3728" s="13" t="s">
        <v>8311</v>
      </c>
      <c r="R3728" t="s">
        <v>8348</v>
      </c>
      <c r="S3728" s="16">
        <f t="shared" si="234"/>
        <v>42115.936550925922</v>
      </c>
      <c r="T3728" s="16">
        <f t="shared" si="235"/>
        <v>42146.225694444445</v>
      </c>
    </row>
    <row r="3729" spans="1:20" ht="42.75" hidden="1" x14ac:dyDescent="0.45">
      <c r="A3729" s="10">
        <v>140</v>
      </c>
      <c r="B3729" s="3" t="s">
        <v>142</v>
      </c>
      <c r="C3729" s="3" t="s">
        <v>4250</v>
      </c>
      <c r="D3729" s="6">
        <v>200000</v>
      </c>
      <c r="E3729" s="8">
        <v>0</v>
      </c>
      <c r="F3729" t="s">
        <v>8219</v>
      </c>
      <c r="G3729" t="s">
        <v>8223</v>
      </c>
      <c r="H3729" t="s">
        <v>8245</v>
      </c>
      <c r="I3729">
        <v>1426823132</v>
      </c>
      <c r="J3729">
        <v>1424234732</v>
      </c>
      <c r="K3729" t="b">
        <v>0</v>
      </c>
      <c r="L3729">
        <v>0</v>
      </c>
      <c r="M3729" t="b">
        <v>0</v>
      </c>
      <c r="N3729" t="s">
        <v>8265</v>
      </c>
      <c r="O3729" t="str">
        <f t="shared" si="232"/>
        <v>N/A</v>
      </c>
      <c r="P3729" s="11">
        <f t="shared" si="233"/>
        <v>0</v>
      </c>
      <c r="Q3729" s="13" t="s">
        <v>8321</v>
      </c>
      <c r="R3729" t="s">
        <v>8337</v>
      </c>
      <c r="S3729" s="16">
        <f t="shared" si="234"/>
        <v>42053.198287037041</v>
      </c>
      <c r="T3729" s="16">
        <f t="shared" si="235"/>
        <v>42083.15662037037</v>
      </c>
    </row>
    <row r="3730" spans="1:20" ht="42.75" hidden="1" x14ac:dyDescent="0.45">
      <c r="A3730" s="1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t="str">
        <f t="shared" si="232"/>
        <v>N/A</v>
      </c>
      <c r="P3730" s="11">
        <f t="shared" si="233"/>
        <v>0</v>
      </c>
      <c r="Q3730" s="13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42.75" hidden="1" x14ac:dyDescent="0.45">
      <c r="A3731" s="10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t="str">
        <f t="shared" si="232"/>
        <v>N/A</v>
      </c>
      <c r="P3731" s="11">
        <f t="shared" si="233"/>
        <v>0</v>
      </c>
      <c r="Q3731" s="13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42.75" hidden="1" x14ac:dyDescent="0.45">
      <c r="A3732" s="10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t="str">
        <f t="shared" si="232"/>
        <v>N/A</v>
      </c>
      <c r="P3732" s="11">
        <f t="shared" si="233"/>
        <v>0</v>
      </c>
      <c r="Q3732" s="13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42.75" hidden="1" x14ac:dyDescent="0.45">
      <c r="A3733" s="10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t="str">
        <f t="shared" si="232"/>
        <v>N/A</v>
      </c>
      <c r="P3733" s="11">
        <f t="shared" si="233"/>
        <v>0</v>
      </c>
      <c r="Q3733" s="13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42.75" x14ac:dyDescent="0.45">
      <c r="A3734" s="10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t="str">
        <f t="shared" si="232"/>
        <v>N/A</v>
      </c>
      <c r="P3734" s="11">
        <f t="shared" si="233"/>
        <v>0</v>
      </c>
      <c r="Q3734" s="13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2.75" hidden="1" x14ac:dyDescent="0.45">
      <c r="A3735" s="10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t="str">
        <f t="shared" si="232"/>
        <v>N/A</v>
      </c>
      <c r="P3735" s="11">
        <f t="shared" si="233"/>
        <v>0</v>
      </c>
      <c r="Q3735" s="13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42.75" hidden="1" x14ac:dyDescent="0.45">
      <c r="A3736" s="10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t="str">
        <f t="shared" si="232"/>
        <v>N/A</v>
      </c>
      <c r="P3736" s="11">
        <f t="shared" si="233"/>
        <v>0</v>
      </c>
      <c r="Q3736" s="13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42.75" hidden="1" x14ac:dyDescent="0.45">
      <c r="A3737" s="10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t="str">
        <f t="shared" si="232"/>
        <v>N/A</v>
      </c>
      <c r="P3737" s="11">
        <f t="shared" si="233"/>
        <v>0</v>
      </c>
      <c r="Q3737" s="13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1.25" hidden="1" x14ac:dyDescent="0.45">
      <c r="A3738" s="10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t="str">
        <f t="shared" si="232"/>
        <v>N/A</v>
      </c>
      <c r="P3738" s="11">
        <f t="shared" si="233"/>
        <v>0</v>
      </c>
      <c r="Q3738" s="13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42.75" hidden="1" x14ac:dyDescent="0.45">
      <c r="A3739" s="10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t="str">
        <f t="shared" si="232"/>
        <v>N/A</v>
      </c>
      <c r="P3739" s="11">
        <f t="shared" si="233"/>
        <v>0</v>
      </c>
      <c r="Q3739" s="13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28.5" hidden="1" x14ac:dyDescent="0.45">
      <c r="A3740" s="1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t="str">
        <f t="shared" si="232"/>
        <v>N/A</v>
      </c>
      <c r="P3740" s="11">
        <f t="shared" si="233"/>
        <v>0</v>
      </c>
      <c r="Q3740" s="13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42.75" hidden="1" x14ac:dyDescent="0.45">
      <c r="A3741" s="10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t="str">
        <f t="shared" si="232"/>
        <v>N/A</v>
      </c>
      <c r="P3741" s="11">
        <f t="shared" si="233"/>
        <v>0</v>
      </c>
      <c r="Q3741" s="13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42.75" hidden="1" x14ac:dyDescent="0.45">
      <c r="A3742" s="10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t="str">
        <f t="shared" si="232"/>
        <v>N/A</v>
      </c>
      <c r="P3742" s="11">
        <f t="shared" si="233"/>
        <v>0</v>
      </c>
      <c r="Q3742" s="13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42.75" hidden="1" x14ac:dyDescent="0.45">
      <c r="A3743" s="10">
        <v>706</v>
      </c>
      <c r="B3743" s="3" t="s">
        <v>707</v>
      </c>
      <c r="C3743" s="3" t="s">
        <v>4816</v>
      </c>
      <c r="D3743" s="6">
        <v>100000</v>
      </c>
      <c r="E3743" s="8">
        <v>0</v>
      </c>
      <c r="F3743" t="s">
        <v>8220</v>
      </c>
      <c r="G3743" t="s">
        <v>8226</v>
      </c>
      <c r="H3743" t="s">
        <v>8248</v>
      </c>
      <c r="I3743">
        <v>1481740740</v>
      </c>
      <c r="J3743">
        <v>1478130783</v>
      </c>
      <c r="K3743" t="b">
        <v>0</v>
      </c>
      <c r="L3743">
        <v>0</v>
      </c>
      <c r="M3743" t="b">
        <v>0</v>
      </c>
      <c r="N3743" t="s">
        <v>8271</v>
      </c>
      <c r="O3743" t="str">
        <f t="shared" si="232"/>
        <v>N/A</v>
      </c>
      <c r="P3743" s="11">
        <f t="shared" si="233"/>
        <v>0</v>
      </c>
      <c r="Q3743" s="13" t="s">
        <v>8308</v>
      </c>
      <c r="R3743" t="s">
        <v>8310</v>
      </c>
      <c r="S3743" s="16">
        <f t="shared" si="234"/>
        <v>42676.995173611111</v>
      </c>
      <c r="T3743" s="16">
        <f t="shared" si="235"/>
        <v>42718.777083333334</v>
      </c>
    </row>
    <row r="3744" spans="1:20" ht="42.75" hidden="1" x14ac:dyDescent="0.45">
      <c r="A3744" s="10">
        <v>911</v>
      </c>
      <c r="B3744" s="3" t="s">
        <v>912</v>
      </c>
      <c r="C3744" s="3" t="s">
        <v>5021</v>
      </c>
      <c r="D3744" s="6">
        <v>100000</v>
      </c>
      <c r="E3744" s="8">
        <v>0</v>
      </c>
      <c r="F3744" t="s">
        <v>8220</v>
      </c>
      <c r="G3744" t="s">
        <v>8223</v>
      </c>
      <c r="H3744" t="s">
        <v>8245</v>
      </c>
      <c r="I3744">
        <v>1390522045</v>
      </c>
      <c r="J3744">
        <v>1388707645</v>
      </c>
      <c r="K3744" t="b">
        <v>0</v>
      </c>
      <c r="L3744">
        <v>0</v>
      </c>
      <c r="M3744" t="b">
        <v>0</v>
      </c>
      <c r="N3744" t="s">
        <v>8276</v>
      </c>
      <c r="O3744" t="str">
        <f t="shared" si="232"/>
        <v>N/A</v>
      </c>
      <c r="P3744" s="11">
        <f t="shared" si="233"/>
        <v>0</v>
      </c>
      <c r="Q3744" s="13" t="s">
        <v>8327</v>
      </c>
      <c r="R3744" t="s">
        <v>8350</v>
      </c>
      <c r="S3744" s="16">
        <f t="shared" si="234"/>
        <v>41642.005150462966</v>
      </c>
      <c r="T3744" s="16">
        <f t="shared" si="235"/>
        <v>41663.005150462966</v>
      </c>
    </row>
    <row r="3745" spans="1:20" ht="42.75" hidden="1" x14ac:dyDescent="0.45">
      <c r="A3745" s="10">
        <v>2511</v>
      </c>
      <c r="B3745" s="3" t="s">
        <v>2511</v>
      </c>
      <c r="C3745" s="3" t="s">
        <v>6621</v>
      </c>
      <c r="D3745" s="6">
        <v>100000</v>
      </c>
      <c r="E3745" s="8">
        <v>0</v>
      </c>
      <c r="F3745" t="s">
        <v>8220</v>
      </c>
      <c r="G3745" t="s">
        <v>8224</v>
      </c>
      <c r="H3745" t="s">
        <v>8246</v>
      </c>
      <c r="I3745">
        <v>1454323413</v>
      </c>
      <c r="J3745">
        <v>1451731413</v>
      </c>
      <c r="K3745" t="b">
        <v>0</v>
      </c>
      <c r="L3745">
        <v>0</v>
      </c>
      <c r="M3745" t="b">
        <v>0</v>
      </c>
      <c r="N3745" t="s">
        <v>8297</v>
      </c>
      <c r="O3745" t="str">
        <f t="shared" si="232"/>
        <v>N/A</v>
      </c>
      <c r="P3745" s="11">
        <f t="shared" si="233"/>
        <v>0</v>
      </c>
      <c r="Q3745" s="13" t="s">
        <v>8319</v>
      </c>
      <c r="R3745" t="s">
        <v>8357</v>
      </c>
      <c r="S3745" s="16">
        <f t="shared" si="234"/>
        <v>42371.446909722217</v>
      </c>
      <c r="T3745" s="16">
        <f t="shared" si="235"/>
        <v>42401.446909722217</v>
      </c>
    </row>
    <row r="3746" spans="1:20" ht="42.75" hidden="1" x14ac:dyDescent="0.45">
      <c r="A3746" s="10">
        <v>2520</v>
      </c>
      <c r="B3746" s="3" t="s">
        <v>2520</v>
      </c>
      <c r="C3746" s="3" t="s">
        <v>6630</v>
      </c>
      <c r="D3746" s="6">
        <v>100000</v>
      </c>
      <c r="E3746" s="8">
        <v>0</v>
      </c>
      <c r="F3746" t="s">
        <v>8220</v>
      </c>
      <c r="G3746" t="s">
        <v>8223</v>
      </c>
      <c r="H3746" t="s">
        <v>8245</v>
      </c>
      <c r="I3746">
        <v>1476559260</v>
      </c>
      <c r="J3746">
        <v>1472567085</v>
      </c>
      <c r="K3746" t="b">
        <v>0</v>
      </c>
      <c r="L3746">
        <v>0</v>
      </c>
      <c r="M3746" t="b">
        <v>0</v>
      </c>
      <c r="N3746" t="s">
        <v>8297</v>
      </c>
      <c r="O3746" t="str">
        <f t="shared" si="232"/>
        <v>N/A</v>
      </c>
      <c r="P3746" s="11">
        <f t="shared" si="233"/>
        <v>0</v>
      </c>
      <c r="Q3746" s="13" t="s">
        <v>8319</v>
      </c>
      <c r="R3746" t="s">
        <v>8357</v>
      </c>
      <c r="S3746" s="16">
        <f t="shared" si="234"/>
        <v>42612.600520833337</v>
      </c>
      <c r="T3746" s="16">
        <f t="shared" si="235"/>
        <v>42658.806249999994</v>
      </c>
    </row>
    <row r="3747" spans="1:20" ht="28.5" hidden="1" x14ac:dyDescent="0.45">
      <c r="A3747" s="10">
        <v>2780</v>
      </c>
      <c r="B3747" s="3" t="s">
        <v>2780</v>
      </c>
      <c r="C3747" s="3" t="s">
        <v>6890</v>
      </c>
      <c r="D3747" s="6">
        <v>100000</v>
      </c>
      <c r="E3747" s="8">
        <v>0</v>
      </c>
      <c r="F3747" t="s">
        <v>8220</v>
      </c>
      <c r="G3747" t="s">
        <v>8236</v>
      </c>
      <c r="H3747" t="s">
        <v>8248</v>
      </c>
      <c r="I3747">
        <v>1489142688</v>
      </c>
      <c r="J3747">
        <v>1486550688</v>
      </c>
      <c r="K3747" t="b">
        <v>0</v>
      </c>
      <c r="L3747">
        <v>0</v>
      </c>
      <c r="M3747" t="b">
        <v>0</v>
      </c>
      <c r="N3747" t="s">
        <v>8302</v>
      </c>
      <c r="O3747" t="str">
        <f t="shared" si="232"/>
        <v>N/A</v>
      </c>
      <c r="P3747" s="11">
        <f t="shared" si="233"/>
        <v>0</v>
      </c>
      <c r="Q3747" s="13" t="s">
        <v>8311</v>
      </c>
      <c r="R3747" t="s">
        <v>8356</v>
      </c>
      <c r="S3747" s="16">
        <f t="shared" si="234"/>
        <v>42774.447777777779</v>
      </c>
      <c r="T3747" s="16">
        <f t="shared" si="235"/>
        <v>42804.447777777779</v>
      </c>
    </row>
    <row r="3748" spans="1:20" ht="42.75" hidden="1" x14ac:dyDescent="0.45">
      <c r="A3748" s="10">
        <v>3628</v>
      </c>
      <c r="B3748" s="3" t="s">
        <v>3626</v>
      </c>
      <c r="C3748" s="3" t="s">
        <v>7738</v>
      </c>
      <c r="D3748" s="6">
        <v>100000</v>
      </c>
      <c r="E3748" s="8">
        <v>0</v>
      </c>
      <c r="F3748" t="s">
        <v>8220</v>
      </c>
      <c r="G3748" t="s">
        <v>8223</v>
      </c>
      <c r="H3748" t="s">
        <v>8245</v>
      </c>
      <c r="I3748">
        <v>1450040396</v>
      </c>
      <c r="J3748">
        <v>1444852796</v>
      </c>
      <c r="K3748" t="b">
        <v>0</v>
      </c>
      <c r="L3748">
        <v>0</v>
      </c>
      <c r="M3748" t="b">
        <v>0</v>
      </c>
      <c r="N3748" t="s">
        <v>8303</v>
      </c>
      <c r="O3748" t="str">
        <f t="shared" si="232"/>
        <v>N/A</v>
      </c>
      <c r="P3748" s="11">
        <f t="shared" si="233"/>
        <v>0</v>
      </c>
      <c r="Q3748" s="13" t="s">
        <v>8323</v>
      </c>
      <c r="R3748" t="s">
        <v>8335</v>
      </c>
      <c r="S3748" s="16">
        <f t="shared" si="234"/>
        <v>42291.833287037036</v>
      </c>
      <c r="T3748" s="16">
        <f t="shared" si="235"/>
        <v>42351.874953703707</v>
      </c>
    </row>
    <row r="3749" spans="1:20" ht="42.75" hidden="1" x14ac:dyDescent="0.45">
      <c r="A3749" s="10">
        <v>637</v>
      </c>
      <c r="B3749" s="3" t="s">
        <v>638</v>
      </c>
      <c r="C3749" s="3" t="s">
        <v>4747</v>
      </c>
      <c r="D3749" s="6">
        <v>100000</v>
      </c>
      <c r="E3749" s="8">
        <v>0</v>
      </c>
      <c r="F3749" t="s">
        <v>8219</v>
      </c>
      <c r="G3749" t="s">
        <v>8224</v>
      </c>
      <c r="H3749" t="s">
        <v>8246</v>
      </c>
      <c r="I3749">
        <v>1488063840</v>
      </c>
      <c r="J3749">
        <v>1485558318</v>
      </c>
      <c r="K3749" t="b">
        <v>0</v>
      </c>
      <c r="L3749">
        <v>0</v>
      </c>
      <c r="M3749" t="b">
        <v>0</v>
      </c>
      <c r="N3749" t="s">
        <v>8270</v>
      </c>
      <c r="O3749" t="str">
        <f t="shared" si="232"/>
        <v>N/A</v>
      </c>
      <c r="P3749" s="11">
        <f t="shared" si="233"/>
        <v>0</v>
      </c>
      <c r="Q3749" s="13" t="s">
        <v>8308</v>
      </c>
      <c r="R3749" t="s">
        <v>8342</v>
      </c>
      <c r="S3749" s="16">
        <f t="shared" si="234"/>
        <v>42762.962013888886</v>
      </c>
      <c r="T3749" s="16">
        <f t="shared" si="235"/>
        <v>42791.961111111115</v>
      </c>
    </row>
    <row r="3750" spans="1:20" ht="42.75" hidden="1" x14ac:dyDescent="0.45">
      <c r="A3750" s="10">
        <v>2561</v>
      </c>
      <c r="B3750" s="3" t="s">
        <v>2561</v>
      </c>
      <c r="C3750" s="3" t="s">
        <v>6671</v>
      </c>
      <c r="D3750" s="6">
        <v>100000</v>
      </c>
      <c r="E3750" s="8">
        <v>0</v>
      </c>
      <c r="F3750" t="s">
        <v>8219</v>
      </c>
      <c r="G3750" t="s">
        <v>8228</v>
      </c>
      <c r="H3750" t="s">
        <v>8250</v>
      </c>
      <c r="I3750">
        <v>1444740089</v>
      </c>
      <c r="J3750">
        <v>1442148089</v>
      </c>
      <c r="K3750" t="b">
        <v>0</v>
      </c>
      <c r="L3750">
        <v>0</v>
      </c>
      <c r="M3750" t="b">
        <v>0</v>
      </c>
      <c r="N3750" t="s">
        <v>8282</v>
      </c>
      <c r="O3750" t="str">
        <f t="shared" si="232"/>
        <v>N/A</v>
      </c>
      <c r="P3750" s="11">
        <f t="shared" si="233"/>
        <v>0</v>
      </c>
      <c r="Q3750" s="13" t="s">
        <v>8319</v>
      </c>
      <c r="R3750" t="s">
        <v>8345</v>
      </c>
      <c r="S3750" s="16">
        <f t="shared" si="234"/>
        <v>42260.528807870374</v>
      </c>
      <c r="T3750" s="16">
        <f t="shared" si="235"/>
        <v>42290.528807870374</v>
      </c>
    </row>
    <row r="3751" spans="1:20" ht="42.75" hidden="1" x14ac:dyDescent="0.45">
      <c r="A3751" s="10">
        <v>3127</v>
      </c>
      <c r="B3751" s="3" t="s">
        <v>3127</v>
      </c>
      <c r="C3751" s="3" t="s">
        <v>7237</v>
      </c>
      <c r="D3751" s="6">
        <v>100000</v>
      </c>
      <c r="E3751" s="8">
        <v>0</v>
      </c>
      <c r="F3751" t="s">
        <v>8219</v>
      </c>
      <c r="G3751" t="s">
        <v>8223</v>
      </c>
      <c r="H3751" t="s">
        <v>8245</v>
      </c>
      <c r="I3751">
        <v>1425242029</v>
      </c>
      <c r="J3751">
        <v>1422650029</v>
      </c>
      <c r="K3751" t="b">
        <v>0</v>
      </c>
      <c r="L3751">
        <v>0</v>
      </c>
      <c r="M3751" t="b">
        <v>0</v>
      </c>
      <c r="N3751" t="s">
        <v>8301</v>
      </c>
      <c r="O3751" t="str">
        <f t="shared" si="232"/>
        <v>N/A</v>
      </c>
      <c r="P3751" s="11">
        <f t="shared" si="233"/>
        <v>0</v>
      </c>
      <c r="Q3751" s="13" t="s">
        <v>8323</v>
      </c>
      <c r="R3751" t="s">
        <v>8324</v>
      </c>
      <c r="S3751" s="16">
        <f t="shared" si="234"/>
        <v>42034.856817129628</v>
      </c>
      <c r="T3751" s="16">
        <f t="shared" si="235"/>
        <v>42064.856817129628</v>
      </c>
    </row>
    <row r="3752" spans="1:20" ht="42.75" hidden="1" x14ac:dyDescent="0.45">
      <c r="A3752" s="10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t="str">
        <f t="shared" si="232"/>
        <v>N/A</v>
      </c>
      <c r="P3752" s="11">
        <f t="shared" si="233"/>
        <v>0</v>
      </c>
      <c r="Q3752" s="13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42.75" hidden="1" x14ac:dyDescent="0.45">
      <c r="A3753" s="10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t="str">
        <f t="shared" si="232"/>
        <v>N/A</v>
      </c>
      <c r="P3753" s="11">
        <f t="shared" si="233"/>
        <v>0</v>
      </c>
      <c r="Q3753" s="13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42.75" hidden="1" x14ac:dyDescent="0.45">
      <c r="A3754" s="10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t="str">
        <f t="shared" si="232"/>
        <v>N/A</v>
      </c>
      <c r="P3754" s="11">
        <f t="shared" si="233"/>
        <v>0</v>
      </c>
      <c r="Q3754" s="13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2.75" hidden="1" x14ac:dyDescent="0.45">
      <c r="A3755" s="10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t="str">
        <f t="shared" si="232"/>
        <v>N/A</v>
      </c>
      <c r="P3755" s="11">
        <f t="shared" si="233"/>
        <v>0</v>
      </c>
      <c r="Q3755" s="13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42.75" hidden="1" x14ac:dyDescent="0.45">
      <c r="A3756" s="10">
        <v>3114</v>
      </c>
      <c r="B3756" s="3" t="s">
        <v>3114</v>
      </c>
      <c r="C3756" s="3" t="s">
        <v>7224</v>
      </c>
      <c r="D3756" s="6">
        <v>75000</v>
      </c>
      <c r="E3756" s="8">
        <v>0</v>
      </c>
      <c r="F3756" t="s">
        <v>8220</v>
      </c>
      <c r="G3756" t="s">
        <v>8223</v>
      </c>
      <c r="H3756" t="s">
        <v>8245</v>
      </c>
      <c r="I3756">
        <v>1411312250</v>
      </c>
      <c r="J3756">
        <v>1406128250</v>
      </c>
      <c r="K3756" t="b">
        <v>0</v>
      </c>
      <c r="L3756">
        <v>0</v>
      </c>
      <c r="M3756" t="b">
        <v>0</v>
      </c>
      <c r="N3756" t="s">
        <v>8301</v>
      </c>
      <c r="O3756" t="str">
        <f t="shared" si="232"/>
        <v>N/A</v>
      </c>
      <c r="P3756" s="11">
        <f t="shared" si="233"/>
        <v>0</v>
      </c>
      <c r="Q3756" s="13" t="s">
        <v>8323</v>
      </c>
      <c r="R3756" t="s">
        <v>8324</v>
      </c>
      <c r="S3756" s="16">
        <f t="shared" si="234"/>
        <v>41843.632523148146</v>
      </c>
      <c r="T3756" s="16">
        <f t="shared" si="235"/>
        <v>41903.632523148146</v>
      </c>
    </row>
    <row r="3757" spans="1:20" ht="42.75" x14ac:dyDescent="0.45">
      <c r="A3757" s="10">
        <v>4098</v>
      </c>
      <c r="B3757" s="3" t="s">
        <v>4094</v>
      </c>
      <c r="C3757" s="3" t="s">
        <v>8201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1465060797</v>
      </c>
      <c r="J3757">
        <v>1462468797</v>
      </c>
      <c r="K3757" t="b">
        <v>0</v>
      </c>
      <c r="L3757">
        <v>0</v>
      </c>
      <c r="M3757" t="b">
        <v>0</v>
      </c>
      <c r="N3757" t="s">
        <v>8269</v>
      </c>
      <c r="O3757" t="str">
        <f t="shared" si="232"/>
        <v>N/A</v>
      </c>
      <c r="P3757" s="11">
        <f t="shared" si="233"/>
        <v>0</v>
      </c>
      <c r="Q3757" s="13" t="s">
        <v>8323</v>
      </c>
      <c r="R3757" t="s">
        <v>8326</v>
      </c>
      <c r="S3757" s="16">
        <f t="shared" si="234"/>
        <v>42495.722187499996</v>
      </c>
      <c r="T3757" s="16">
        <f t="shared" si="235"/>
        <v>42525.722187499996</v>
      </c>
    </row>
    <row r="3758" spans="1:20" ht="42.75" hidden="1" x14ac:dyDescent="0.45">
      <c r="A3758" s="10">
        <v>623</v>
      </c>
      <c r="B3758" s="3" t="s">
        <v>624</v>
      </c>
      <c r="C3758" s="3" t="s">
        <v>4733</v>
      </c>
      <c r="D3758" s="6">
        <v>75000</v>
      </c>
      <c r="E3758" s="8">
        <v>0</v>
      </c>
      <c r="F3758" t="s">
        <v>8219</v>
      </c>
      <c r="G3758" t="s">
        <v>8225</v>
      </c>
      <c r="H3758" t="s">
        <v>8247</v>
      </c>
      <c r="I3758">
        <v>1432771997</v>
      </c>
      <c r="J3758">
        <v>1430179997</v>
      </c>
      <c r="K3758" t="b">
        <v>0</v>
      </c>
      <c r="L3758">
        <v>0</v>
      </c>
      <c r="M3758" t="b">
        <v>0</v>
      </c>
      <c r="N3758" t="s">
        <v>8270</v>
      </c>
      <c r="O3758" t="str">
        <f t="shared" si="232"/>
        <v>N/A</v>
      </c>
      <c r="P3758" s="11">
        <f t="shared" si="233"/>
        <v>0</v>
      </c>
      <c r="Q3758" s="13" t="s">
        <v>8308</v>
      </c>
      <c r="R3758" t="s">
        <v>8342</v>
      </c>
      <c r="S3758" s="16">
        <f t="shared" si="234"/>
        <v>42122.009224537032</v>
      </c>
      <c r="T3758" s="16">
        <f t="shared" si="235"/>
        <v>42152.009224537032</v>
      </c>
    </row>
    <row r="3759" spans="1:20" ht="28.5" hidden="1" x14ac:dyDescent="0.45">
      <c r="A3759" s="10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t="str">
        <f t="shared" si="232"/>
        <v>N/A</v>
      </c>
      <c r="P3759" s="11">
        <f t="shared" si="233"/>
        <v>0</v>
      </c>
      <c r="Q3759" s="13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2.75" hidden="1" x14ac:dyDescent="0.45">
      <c r="A3760" s="1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t="str">
        <f t="shared" si="232"/>
        <v>N/A</v>
      </c>
      <c r="P3760" s="11">
        <f t="shared" si="233"/>
        <v>0</v>
      </c>
      <c r="Q3760" s="13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42.75" hidden="1" x14ac:dyDescent="0.45">
      <c r="A3761" s="10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t="str">
        <f t="shared" si="232"/>
        <v>N/A</v>
      </c>
      <c r="P3761" s="11">
        <f t="shared" si="233"/>
        <v>0</v>
      </c>
      <c r="Q3761" s="13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42.75" hidden="1" x14ac:dyDescent="0.45">
      <c r="A3762" s="10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t="str">
        <f t="shared" si="232"/>
        <v>N/A</v>
      </c>
      <c r="P3762" s="11">
        <f t="shared" si="233"/>
        <v>0</v>
      </c>
      <c r="Q3762" s="13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idden="1" x14ac:dyDescent="0.45">
      <c r="A3763" s="10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t="str">
        <f t="shared" si="232"/>
        <v>N/A</v>
      </c>
      <c r="P3763" s="11">
        <f t="shared" si="233"/>
        <v>0</v>
      </c>
      <c r="Q3763" s="13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42.75" hidden="1" x14ac:dyDescent="0.45">
      <c r="A3764" s="10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t="str">
        <f t="shared" si="232"/>
        <v>N/A</v>
      </c>
      <c r="P3764" s="11">
        <f t="shared" si="233"/>
        <v>0</v>
      </c>
      <c r="Q3764" s="13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42.75" hidden="1" x14ac:dyDescent="0.45">
      <c r="A3765" s="10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t="str">
        <f t="shared" si="232"/>
        <v>N/A</v>
      </c>
      <c r="P3765" s="11">
        <f t="shared" si="233"/>
        <v>0</v>
      </c>
      <c r="Q3765" s="13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2.75" hidden="1" x14ac:dyDescent="0.45">
      <c r="A3766" s="10">
        <v>1416</v>
      </c>
      <c r="B3766" s="3" t="s">
        <v>1417</v>
      </c>
      <c r="C3766" s="3" t="s">
        <v>5526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1448147619</v>
      </c>
      <c r="J3766">
        <v>1445552019</v>
      </c>
      <c r="K3766" t="b">
        <v>0</v>
      </c>
      <c r="L3766">
        <v>0</v>
      </c>
      <c r="M3766" t="b">
        <v>0</v>
      </c>
      <c r="N3766" t="s">
        <v>8285</v>
      </c>
      <c r="O3766" t="str">
        <f t="shared" si="232"/>
        <v>N/A</v>
      </c>
      <c r="P3766" s="11">
        <f t="shared" si="233"/>
        <v>0</v>
      </c>
      <c r="Q3766" s="13" t="s">
        <v>8311</v>
      </c>
      <c r="R3766" t="s">
        <v>8348</v>
      </c>
      <c r="S3766" s="16">
        <f t="shared" si="234"/>
        <v>42299.926145833335</v>
      </c>
      <c r="T3766" s="16">
        <f t="shared" si="235"/>
        <v>42329.967812499999</v>
      </c>
    </row>
    <row r="3767" spans="1:20" ht="28.5" x14ac:dyDescent="0.45">
      <c r="A3767" s="10">
        <v>2894</v>
      </c>
      <c r="B3767" s="3" t="s">
        <v>2894</v>
      </c>
      <c r="C3767" s="3" t="s">
        <v>7004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1428100815</v>
      </c>
      <c r="J3767">
        <v>1422920415</v>
      </c>
      <c r="K3767" t="b">
        <v>0</v>
      </c>
      <c r="L3767">
        <v>0</v>
      </c>
      <c r="M3767" t="b">
        <v>0</v>
      </c>
      <c r="N3767" t="s">
        <v>8269</v>
      </c>
      <c r="O3767" t="str">
        <f t="shared" si="232"/>
        <v>N/A</v>
      </c>
      <c r="P3767" s="11">
        <f t="shared" si="233"/>
        <v>0</v>
      </c>
      <c r="Q3767" s="13" t="s">
        <v>8323</v>
      </c>
      <c r="R3767" t="s">
        <v>8326</v>
      </c>
      <c r="S3767" s="16">
        <f t="shared" si="234"/>
        <v>42037.986284722225</v>
      </c>
      <c r="T3767" s="16">
        <f t="shared" si="235"/>
        <v>42097.944618055553</v>
      </c>
    </row>
    <row r="3768" spans="1:20" ht="57" hidden="1" x14ac:dyDescent="0.45">
      <c r="A3768" s="10">
        <v>2945</v>
      </c>
      <c r="B3768" s="3" t="s">
        <v>2945</v>
      </c>
      <c r="C3768" s="3" t="s">
        <v>7055</v>
      </c>
      <c r="D3768" s="6">
        <v>50000</v>
      </c>
      <c r="E3768" s="8">
        <v>0</v>
      </c>
      <c r="F3768" t="s">
        <v>8220</v>
      </c>
      <c r="G3768" t="s">
        <v>8223</v>
      </c>
      <c r="H3768" t="s">
        <v>8245</v>
      </c>
      <c r="I3768">
        <v>1432437660</v>
      </c>
      <c r="J3768">
        <v>1429845660</v>
      </c>
      <c r="K3768" t="b">
        <v>0</v>
      </c>
      <c r="L3768">
        <v>0</v>
      </c>
      <c r="M3768" t="b">
        <v>0</v>
      </c>
      <c r="N3768" t="s">
        <v>8301</v>
      </c>
      <c r="O3768" t="str">
        <f t="shared" si="232"/>
        <v>N/A</v>
      </c>
      <c r="P3768" s="11">
        <f t="shared" si="233"/>
        <v>0</v>
      </c>
      <c r="Q3768" s="13" t="s">
        <v>8323</v>
      </c>
      <c r="R3768" t="s">
        <v>8324</v>
      </c>
      <c r="S3768" s="16">
        <f t="shared" si="234"/>
        <v>42118.139583333337</v>
      </c>
      <c r="T3768" s="16">
        <f t="shared" si="235"/>
        <v>42148.139583333337</v>
      </c>
    </row>
    <row r="3769" spans="1:20" ht="42.75" hidden="1" x14ac:dyDescent="0.45">
      <c r="A3769" s="10">
        <v>3057</v>
      </c>
      <c r="B3769" s="3" t="s">
        <v>3057</v>
      </c>
      <c r="C3769" s="3" t="s">
        <v>7167</v>
      </c>
      <c r="D3769" s="6">
        <v>50000</v>
      </c>
      <c r="E3769" s="8">
        <v>0</v>
      </c>
      <c r="F3769" t="s">
        <v>8220</v>
      </c>
      <c r="G3769" t="s">
        <v>8224</v>
      </c>
      <c r="H3769" t="s">
        <v>8246</v>
      </c>
      <c r="I3769">
        <v>1459694211</v>
      </c>
      <c r="J3769">
        <v>1457105811</v>
      </c>
      <c r="K3769" t="b">
        <v>0</v>
      </c>
      <c r="L3769">
        <v>0</v>
      </c>
      <c r="M3769" t="b">
        <v>0</v>
      </c>
      <c r="N3769" t="s">
        <v>8301</v>
      </c>
      <c r="O3769" t="str">
        <f t="shared" si="232"/>
        <v>N/A</v>
      </c>
      <c r="P3769" s="11">
        <f t="shared" si="233"/>
        <v>0</v>
      </c>
      <c r="Q3769" s="13" t="s">
        <v>8323</v>
      </c>
      <c r="R3769" t="s">
        <v>8324</v>
      </c>
      <c r="S3769" s="16">
        <f t="shared" si="234"/>
        <v>42433.650590277779</v>
      </c>
      <c r="T3769" s="16">
        <f t="shared" si="235"/>
        <v>42463.608923611115</v>
      </c>
    </row>
    <row r="3770" spans="1:20" ht="42.75" hidden="1" x14ac:dyDescent="0.45">
      <c r="A3770" s="1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t="str">
        <f t="shared" si="232"/>
        <v>N/A</v>
      </c>
      <c r="P3770" s="11">
        <f t="shared" si="233"/>
        <v>0</v>
      </c>
      <c r="Q3770" s="13" t="s">
        <v>8327</v>
      </c>
      <c r="R3770" t="s">
        <v>8354</v>
      </c>
      <c r="S3770" s="16">
        <f t="shared" si="234"/>
        <v>42007.788680555561</v>
      </c>
      <c r="T3770" s="16">
        <f t="shared" si="235"/>
        <v>42037.788680555561</v>
      </c>
    </row>
    <row r="3771" spans="1:20" ht="42.75" hidden="1" x14ac:dyDescent="0.45">
      <c r="A3771" s="10">
        <v>2350</v>
      </c>
      <c r="B3771" s="3" t="s">
        <v>2351</v>
      </c>
      <c r="C3771" s="3" t="s">
        <v>6460</v>
      </c>
      <c r="D3771" s="6">
        <v>50000</v>
      </c>
      <c r="E3771" s="8">
        <v>0</v>
      </c>
      <c r="F3771" t="s">
        <v>8219</v>
      </c>
      <c r="G3771" t="s">
        <v>8240</v>
      </c>
      <c r="H3771" t="s">
        <v>8248</v>
      </c>
      <c r="I3771">
        <v>1483474370</v>
      </c>
      <c r="J3771">
        <v>1480882370</v>
      </c>
      <c r="K3771" t="b">
        <v>0</v>
      </c>
      <c r="L3771">
        <v>0</v>
      </c>
      <c r="M3771" t="b">
        <v>0</v>
      </c>
      <c r="N3771" t="s">
        <v>8270</v>
      </c>
      <c r="O3771" t="str">
        <f t="shared" si="232"/>
        <v>N/A</v>
      </c>
      <c r="P3771" s="11">
        <f t="shared" si="233"/>
        <v>0</v>
      </c>
      <c r="Q3771" s="13" t="s">
        <v>8308</v>
      </c>
      <c r="R3771" t="s">
        <v>8342</v>
      </c>
      <c r="S3771" s="16">
        <f t="shared" si="234"/>
        <v>42708.842245370368</v>
      </c>
      <c r="T3771" s="16">
        <f t="shared" si="235"/>
        <v>42738.842245370368</v>
      </c>
    </row>
    <row r="3772" spans="1:20" ht="42.75" hidden="1" x14ac:dyDescent="0.45">
      <c r="A3772" s="10">
        <v>2400</v>
      </c>
      <c r="B3772" s="3" t="s">
        <v>2401</v>
      </c>
      <c r="C3772" s="3" t="s">
        <v>6510</v>
      </c>
      <c r="D3772" s="6">
        <v>50000</v>
      </c>
      <c r="E3772" s="8">
        <v>0</v>
      </c>
      <c r="F3772" t="s">
        <v>8219</v>
      </c>
      <c r="G3772" t="s">
        <v>8225</v>
      </c>
      <c r="H3772" t="s">
        <v>8247</v>
      </c>
      <c r="I3772">
        <v>1460615164</v>
      </c>
      <c r="J3772">
        <v>1458023164</v>
      </c>
      <c r="K3772" t="b">
        <v>0</v>
      </c>
      <c r="L3772">
        <v>0</v>
      </c>
      <c r="M3772" t="b">
        <v>0</v>
      </c>
      <c r="N3772" t="s">
        <v>8270</v>
      </c>
      <c r="O3772" t="str">
        <f t="shared" si="232"/>
        <v>N/A</v>
      </c>
      <c r="P3772" s="11">
        <f t="shared" si="233"/>
        <v>0</v>
      </c>
      <c r="Q3772" s="13" t="s">
        <v>8308</v>
      </c>
      <c r="R3772" t="s">
        <v>8342</v>
      </c>
      <c r="S3772" s="16">
        <f t="shared" si="234"/>
        <v>42444.268101851849</v>
      </c>
      <c r="T3772" s="16">
        <f t="shared" si="235"/>
        <v>42474.268101851849</v>
      </c>
    </row>
    <row r="3773" spans="1:20" ht="42.75" hidden="1" x14ac:dyDescent="0.45">
      <c r="A3773" s="10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t="str">
        <f t="shared" si="232"/>
        <v>N/A</v>
      </c>
      <c r="P3773" s="11">
        <f t="shared" si="233"/>
        <v>0</v>
      </c>
      <c r="Q3773" s="13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45">
      <c r="A3774" s="10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t="str">
        <f t="shared" si="232"/>
        <v>N/A</v>
      </c>
      <c r="P3774" s="11">
        <f t="shared" si="233"/>
        <v>0</v>
      </c>
      <c r="Q3774" s="13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42.75" hidden="1" x14ac:dyDescent="0.45">
      <c r="A3775" s="10">
        <v>1131</v>
      </c>
      <c r="B3775" s="3" t="s">
        <v>1132</v>
      </c>
      <c r="C3775" s="3" t="s">
        <v>5241</v>
      </c>
      <c r="D3775" s="6">
        <v>40000</v>
      </c>
      <c r="E3775" s="8">
        <v>0</v>
      </c>
      <c r="F3775" t="s">
        <v>8220</v>
      </c>
      <c r="G3775" t="s">
        <v>8225</v>
      </c>
      <c r="H3775" t="s">
        <v>8247</v>
      </c>
      <c r="I3775">
        <v>1450993668</v>
      </c>
      <c r="J3775">
        <v>1448401668</v>
      </c>
      <c r="K3775" t="b">
        <v>0</v>
      </c>
      <c r="L3775">
        <v>0</v>
      </c>
      <c r="M3775" t="b">
        <v>0</v>
      </c>
      <c r="N3775" t="s">
        <v>8281</v>
      </c>
      <c r="O3775" t="str">
        <f t="shared" si="232"/>
        <v>N/A</v>
      </c>
      <c r="P3775" s="11">
        <f t="shared" si="233"/>
        <v>0</v>
      </c>
      <c r="Q3775" s="13" t="s">
        <v>8316</v>
      </c>
      <c r="R3775" t="s">
        <v>8344</v>
      </c>
      <c r="S3775" s="16">
        <f t="shared" si="234"/>
        <v>42332.908194444448</v>
      </c>
      <c r="T3775" s="16">
        <f t="shared" si="235"/>
        <v>42362.908194444448</v>
      </c>
    </row>
    <row r="3776" spans="1:20" ht="42.75" hidden="1" x14ac:dyDescent="0.45">
      <c r="A3776" s="10">
        <v>1432</v>
      </c>
      <c r="B3776" s="3" t="s">
        <v>1433</v>
      </c>
      <c r="C3776" s="3" t="s">
        <v>5542</v>
      </c>
      <c r="D3776" s="6">
        <v>40000</v>
      </c>
      <c r="E3776" s="8">
        <v>0</v>
      </c>
      <c r="F3776" t="s">
        <v>8220</v>
      </c>
      <c r="G3776" t="s">
        <v>8223</v>
      </c>
      <c r="H3776" t="s">
        <v>8245</v>
      </c>
      <c r="I3776">
        <v>1437417828</v>
      </c>
      <c r="J3776">
        <v>1434825828</v>
      </c>
      <c r="K3776" t="b">
        <v>0</v>
      </c>
      <c r="L3776">
        <v>0</v>
      </c>
      <c r="M3776" t="b">
        <v>0</v>
      </c>
      <c r="N3776" t="s">
        <v>8285</v>
      </c>
      <c r="O3776" t="str">
        <f t="shared" si="232"/>
        <v>N/A</v>
      </c>
      <c r="P3776" s="11">
        <f t="shared" si="233"/>
        <v>0</v>
      </c>
      <c r="Q3776" s="13" t="s">
        <v>8311</v>
      </c>
      <c r="R3776" t="s">
        <v>8348</v>
      </c>
      <c r="S3776" s="16">
        <f t="shared" si="234"/>
        <v>42175.780416666668</v>
      </c>
      <c r="T3776" s="16">
        <f t="shared" si="235"/>
        <v>42205.780416666668</v>
      </c>
    </row>
    <row r="3777" spans="1:20" ht="42.75" hidden="1" x14ac:dyDescent="0.45">
      <c r="A3777" s="10">
        <v>1058</v>
      </c>
      <c r="B3777" s="3" t="s">
        <v>1059</v>
      </c>
      <c r="C3777" s="3" t="s">
        <v>5168</v>
      </c>
      <c r="D3777" s="6">
        <v>40000</v>
      </c>
      <c r="E3777" s="8">
        <v>0</v>
      </c>
      <c r="F3777" t="s">
        <v>8219</v>
      </c>
      <c r="G3777" t="s">
        <v>8223</v>
      </c>
      <c r="H3777" t="s">
        <v>8245</v>
      </c>
      <c r="I3777">
        <v>1427328000</v>
      </c>
      <c r="J3777">
        <v>1423777043</v>
      </c>
      <c r="K3777" t="b">
        <v>0</v>
      </c>
      <c r="L3777">
        <v>0</v>
      </c>
      <c r="M3777" t="b">
        <v>0</v>
      </c>
      <c r="N3777" t="s">
        <v>8279</v>
      </c>
      <c r="O3777" t="str">
        <f t="shared" si="232"/>
        <v>N/A</v>
      </c>
      <c r="P3777" s="11">
        <f t="shared" si="233"/>
        <v>0</v>
      </c>
      <c r="Q3777" s="13" t="s">
        <v>8346</v>
      </c>
      <c r="R3777" t="s">
        <v>8347</v>
      </c>
      <c r="S3777" s="16">
        <f t="shared" si="234"/>
        <v>42047.900960648149</v>
      </c>
      <c r="T3777" s="16">
        <f t="shared" si="235"/>
        <v>42089</v>
      </c>
    </row>
    <row r="3778" spans="1:20" ht="42.75" hidden="1" x14ac:dyDescent="0.45">
      <c r="A3778" s="10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t="str">
        <f t="shared" si="232"/>
        <v>N/A</v>
      </c>
      <c r="P3778" s="11">
        <f t="shared" si="233"/>
        <v>0</v>
      </c>
      <c r="Q3778" s="13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2.75" hidden="1" x14ac:dyDescent="0.45">
      <c r="A3779" s="10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t="str">
        <f t="shared" ref="O3779:O3842" si="236">IF(ROUND(E3779/D3779*100,0)=0,"N/A",ROUND(E3779/D3779*100,0))</f>
        <v>N/A</v>
      </c>
      <c r="P3779" s="11">
        <f t="shared" ref="P3779:P3842" si="237">IFERROR(ROUND(E3779/L3779,2),0)</f>
        <v>0</v>
      </c>
      <c r="Q3779" s="13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28.5" hidden="1" x14ac:dyDescent="0.45">
      <c r="A3780" s="1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t="str">
        <f t="shared" si="236"/>
        <v>N/A</v>
      </c>
      <c r="P3780" s="11">
        <f t="shared" si="237"/>
        <v>0</v>
      </c>
      <c r="Q3780" s="13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2.75" hidden="1" x14ac:dyDescent="0.45">
      <c r="A3781" s="10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t="str">
        <f t="shared" si="236"/>
        <v>N/A</v>
      </c>
      <c r="P3781" s="11">
        <f t="shared" si="237"/>
        <v>0</v>
      </c>
      <c r="Q3781" s="13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2.75" hidden="1" x14ac:dyDescent="0.45">
      <c r="A3782" s="10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t="str">
        <f t="shared" si="236"/>
        <v>N/A</v>
      </c>
      <c r="P3782" s="11">
        <f t="shared" si="237"/>
        <v>0</v>
      </c>
      <c r="Q3782" s="13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2.75" hidden="1" x14ac:dyDescent="0.45">
      <c r="A3783" s="10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t="str">
        <f t="shared" si="236"/>
        <v>N/A</v>
      </c>
      <c r="P3783" s="11">
        <f t="shared" si="237"/>
        <v>0</v>
      </c>
      <c r="Q3783" s="13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t="42.75" hidden="1" x14ac:dyDescent="0.45">
      <c r="A3784" s="10">
        <v>2686</v>
      </c>
      <c r="B3784" s="3" t="s">
        <v>2686</v>
      </c>
      <c r="C3784" s="3" t="s">
        <v>6796</v>
      </c>
      <c r="D3784" s="6">
        <v>30000</v>
      </c>
      <c r="E3784" s="8">
        <v>0</v>
      </c>
      <c r="F3784" t="s">
        <v>8220</v>
      </c>
      <c r="G3784" t="s">
        <v>8223</v>
      </c>
      <c r="H3784" t="s">
        <v>8245</v>
      </c>
      <c r="I3784">
        <v>1412119423</v>
      </c>
      <c r="J3784">
        <v>1410391423</v>
      </c>
      <c r="K3784" t="b">
        <v>0</v>
      </c>
      <c r="L3784">
        <v>0</v>
      </c>
      <c r="M3784" t="b">
        <v>0</v>
      </c>
      <c r="N3784" t="s">
        <v>8282</v>
      </c>
      <c r="O3784" t="str">
        <f t="shared" si="236"/>
        <v>N/A</v>
      </c>
      <c r="P3784" s="11">
        <f t="shared" si="237"/>
        <v>0</v>
      </c>
      <c r="Q3784" s="13" t="s">
        <v>8319</v>
      </c>
      <c r="R3784" t="s">
        <v>8345</v>
      </c>
      <c r="S3784" s="16">
        <f t="shared" si="238"/>
        <v>41892.974803240737</v>
      </c>
      <c r="T3784" s="16">
        <f t="shared" si="239"/>
        <v>41912.974803240737</v>
      </c>
    </row>
    <row r="3785" spans="1:20" ht="42.75" x14ac:dyDescent="0.45">
      <c r="A3785" s="10">
        <v>2888</v>
      </c>
      <c r="B3785" s="3" t="s">
        <v>2888</v>
      </c>
      <c r="C3785" s="3" t="s">
        <v>6998</v>
      </c>
      <c r="D3785" s="6">
        <v>30000</v>
      </c>
      <c r="E3785" s="8">
        <v>0</v>
      </c>
      <c r="F3785" t="s">
        <v>8220</v>
      </c>
      <c r="G3785" t="s">
        <v>8223</v>
      </c>
      <c r="H3785" t="s">
        <v>8245</v>
      </c>
      <c r="I3785">
        <v>1413608340</v>
      </c>
      <c r="J3785">
        <v>1412945440</v>
      </c>
      <c r="K3785" t="b">
        <v>0</v>
      </c>
      <c r="L3785">
        <v>0</v>
      </c>
      <c r="M3785" t="b">
        <v>0</v>
      </c>
      <c r="N3785" t="s">
        <v>8269</v>
      </c>
      <c r="O3785" t="str">
        <f t="shared" si="236"/>
        <v>N/A</v>
      </c>
      <c r="P3785" s="11">
        <f t="shared" si="237"/>
        <v>0</v>
      </c>
      <c r="Q3785" s="13" t="s">
        <v>8323</v>
      </c>
      <c r="R3785" t="s">
        <v>8326</v>
      </c>
      <c r="S3785" s="16">
        <f t="shared" si="238"/>
        <v>41922.535185185188</v>
      </c>
      <c r="T3785" s="16">
        <f t="shared" si="239"/>
        <v>41930.207638888889</v>
      </c>
    </row>
    <row r="3786" spans="1:20" ht="42.75" x14ac:dyDescent="0.45">
      <c r="A3786" s="10">
        <v>3948</v>
      </c>
      <c r="B3786" s="3" t="s">
        <v>3945</v>
      </c>
      <c r="C3786" s="3" t="s">
        <v>8056</v>
      </c>
      <c r="D3786" s="6">
        <v>30000</v>
      </c>
      <c r="E3786" s="8">
        <v>0</v>
      </c>
      <c r="F3786" t="s">
        <v>8220</v>
      </c>
      <c r="G3786" t="s">
        <v>8225</v>
      </c>
      <c r="H3786" t="s">
        <v>8247</v>
      </c>
      <c r="I3786">
        <v>1410076123</v>
      </c>
      <c r="J3786">
        <v>1404892123</v>
      </c>
      <c r="K3786" t="b">
        <v>0</v>
      </c>
      <c r="L3786">
        <v>0</v>
      </c>
      <c r="M3786" t="b">
        <v>0</v>
      </c>
      <c r="N3786" t="s">
        <v>8269</v>
      </c>
      <c r="O3786" t="str">
        <f t="shared" si="236"/>
        <v>N/A</v>
      </c>
      <c r="P3786" s="11">
        <f t="shared" si="237"/>
        <v>0</v>
      </c>
      <c r="Q3786" s="13" t="s">
        <v>8323</v>
      </c>
      <c r="R3786" t="s">
        <v>8326</v>
      </c>
      <c r="S3786" s="16">
        <f t="shared" si="238"/>
        <v>41829.325497685182</v>
      </c>
      <c r="T3786" s="16">
        <f t="shared" si="239"/>
        <v>41889.325497685182</v>
      </c>
    </row>
    <row r="3787" spans="1:20" hidden="1" x14ac:dyDescent="0.45">
      <c r="A3787" s="10">
        <v>1569</v>
      </c>
      <c r="B3787" s="3" t="s">
        <v>1570</v>
      </c>
      <c r="C3787" s="3" t="s">
        <v>5679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1369498714</v>
      </c>
      <c r="J3787">
        <v>1366906714</v>
      </c>
      <c r="K3787" t="b">
        <v>0</v>
      </c>
      <c r="L3787">
        <v>0</v>
      </c>
      <c r="M3787" t="b">
        <v>0</v>
      </c>
      <c r="N3787" t="s">
        <v>8288</v>
      </c>
      <c r="O3787" t="str">
        <f t="shared" si="236"/>
        <v>N/A</v>
      </c>
      <c r="P3787" s="11">
        <f t="shared" si="237"/>
        <v>0</v>
      </c>
      <c r="Q3787" s="13" t="s">
        <v>8311</v>
      </c>
      <c r="R3787" t="s">
        <v>8349</v>
      </c>
      <c r="S3787" s="16">
        <f t="shared" si="238"/>
        <v>41389.679560185185</v>
      </c>
      <c r="T3787" s="16">
        <f t="shared" si="239"/>
        <v>41419.679560185185</v>
      </c>
    </row>
    <row r="3788" spans="1:20" ht="28.5" hidden="1" x14ac:dyDescent="0.45">
      <c r="A3788" s="10">
        <v>2379</v>
      </c>
      <c r="B3788" s="3" t="s">
        <v>2380</v>
      </c>
      <c r="C3788" s="3" t="s">
        <v>6489</v>
      </c>
      <c r="D3788" s="6">
        <v>30000</v>
      </c>
      <c r="E3788" s="8">
        <v>0</v>
      </c>
      <c r="F3788" t="s">
        <v>8219</v>
      </c>
      <c r="G3788" t="s">
        <v>8223</v>
      </c>
      <c r="H3788" t="s">
        <v>8245</v>
      </c>
      <c r="I3788">
        <v>1444004616</v>
      </c>
      <c r="J3788">
        <v>1440116616</v>
      </c>
      <c r="K3788" t="b">
        <v>0</v>
      </c>
      <c r="L3788">
        <v>0</v>
      </c>
      <c r="M3788" t="b">
        <v>0</v>
      </c>
      <c r="N3788" t="s">
        <v>8270</v>
      </c>
      <c r="O3788" t="str">
        <f t="shared" si="236"/>
        <v>N/A</v>
      </c>
      <c r="P3788" s="11">
        <f t="shared" si="237"/>
        <v>0</v>
      </c>
      <c r="Q3788" s="13" t="s">
        <v>8308</v>
      </c>
      <c r="R3788" t="s">
        <v>8342</v>
      </c>
      <c r="S3788" s="16">
        <f t="shared" si="238"/>
        <v>42237.016388888893</v>
      </c>
      <c r="T3788" s="16">
        <f t="shared" si="239"/>
        <v>42282.016388888893</v>
      </c>
    </row>
    <row r="3789" spans="1:20" ht="42.75" hidden="1" x14ac:dyDescent="0.45">
      <c r="A3789" s="10">
        <v>2386</v>
      </c>
      <c r="B3789" s="3" t="s">
        <v>2387</v>
      </c>
      <c r="C3789" s="3" t="s">
        <v>6496</v>
      </c>
      <c r="D3789" s="6">
        <v>30000</v>
      </c>
      <c r="E3789" s="8">
        <v>0</v>
      </c>
      <c r="F3789" t="s">
        <v>8219</v>
      </c>
      <c r="G3789" t="s">
        <v>8228</v>
      </c>
      <c r="H3789" t="s">
        <v>8250</v>
      </c>
      <c r="I3789">
        <v>1420920424</v>
      </c>
      <c r="J3789">
        <v>1415736424</v>
      </c>
      <c r="K3789" t="b">
        <v>0</v>
      </c>
      <c r="L3789">
        <v>0</v>
      </c>
      <c r="M3789" t="b">
        <v>0</v>
      </c>
      <c r="N3789" t="s">
        <v>8270</v>
      </c>
      <c r="O3789" t="str">
        <f t="shared" si="236"/>
        <v>N/A</v>
      </c>
      <c r="P3789" s="11">
        <f t="shared" si="237"/>
        <v>0</v>
      </c>
      <c r="Q3789" s="13" t="s">
        <v>8308</v>
      </c>
      <c r="R3789" t="s">
        <v>8342</v>
      </c>
      <c r="S3789" s="16">
        <f t="shared" si="238"/>
        <v>41954.838240740741</v>
      </c>
      <c r="T3789" s="16">
        <f t="shared" si="239"/>
        <v>42014.838240740741</v>
      </c>
    </row>
    <row r="3790" spans="1:20" ht="42.75" hidden="1" x14ac:dyDescent="0.45">
      <c r="A3790" s="10">
        <v>2572</v>
      </c>
      <c r="B3790" s="3" t="s">
        <v>2572</v>
      </c>
      <c r="C3790" s="3" t="s">
        <v>6682</v>
      </c>
      <c r="D3790" s="6">
        <v>30000</v>
      </c>
      <c r="E3790" s="8">
        <v>0</v>
      </c>
      <c r="F3790" t="s">
        <v>8219</v>
      </c>
      <c r="G3790" t="s">
        <v>8223</v>
      </c>
      <c r="H3790" t="s">
        <v>8245</v>
      </c>
      <c r="I3790">
        <v>1428893517</v>
      </c>
      <c r="J3790">
        <v>1426301517</v>
      </c>
      <c r="K3790" t="b">
        <v>0</v>
      </c>
      <c r="L3790">
        <v>0</v>
      </c>
      <c r="M3790" t="b">
        <v>0</v>
      </c>
      <c r="N3790" t="s">
        <v>8282</v>
      </c>
      <c r="O3790" t="str">
        <f t="shared" si="236"/>
        <v>N/A</v>
      </c>
      <c r="P3790" s="11">
        <f t="shared" si="237"/>
        <v>0</v>
      </c>
      <c r="Q3790" s="13" t="s">
        <v>8319</v>
      </c>
      <c r="R3790" t="s">
        <v>8345</v>
      </c>
      <c r="S3790" s="16">
        <f t="shared" si="238"/>
        <v>42077.119409722218</v>
      </c>
      <c r="T3790" s="16">
        <f t="shared" si="239"/>
        <v>42107.119409722218</v>
      </c>
    </row>
    <row r="3791" spans="1:20" ht="42.75" hidden="1" x14ac:dyDescent="0.45">
      <c r="A3791" s="10">
        <v>3875</v>
      </c>
      <c r="B3791" s="3" t="s">
        <v>3872</v>
      </c>
      <c r="C3791" s="3" t="s">
        <v>7984</v>
      </c>
      <c r="D3791" s="6">
        <v>30000</v>
      </c>
      <c r="E3791" s="8">
        <v>0</v>
      </c>
      <c r="F3791" t="s">
        <v>8219</v>
      </c>
      <c r="G3791" t="s">
        <v>8231</v>
      </c>
      <c r="H3791" t="s">
        <v>8252</v>
      </c>
      <c r="I3791">
        <v>1472896800</v>
      </c>
      <c r="J3791">
        <v>1472804365</v>
      </c>
      <c r="K3791" t="b">
        <v>0</v>
      </c>
      <c r="L3791">
        <v>0</v>
      </c>
      <c r="M3791" t="b">
        <v>0</v>
      </c>
      <c r="N3791" t="s">
        <v>8303</v>
      </c>
      <c r="O3791" t="str">
        <f t="shared" si="236"/>
        <v>N/A</v>
      </c>
      <c r="P3791" s="11">
        <f t="shared" si="237"/>
        <v>0</v>
      </c>
      <c r="Q3791" s="13" t="s">
        <v>8323</v>
      </c>
      <c r="R3791" t="s">
        <v>8335</v>
      </c>
      <c r="S3791" s="16">
        <f t="shared" si="238"/>
        <v>42615.346817129626</v>
      </c>
      <c r="T3791" s="16">
        <f t="shared" si="239"/>
        <v>42616.416666666672</v>
      </c>
    </row>
    <row r="3792" spans="1:20" ht="42.75" hidden="1" x14ac:dyDescent="0.45">
      <c r="A3792" s="10">
        <v>3882</v>
      </c>
      <c r="B3792" s="3" t="s">
        <v>3879</v>
      </c>
      <c r="C3792" s="3" t="s">
        <v>7991</v>
      </c>
      <c r="D3792" s="6">
        <v>30000</v>
      </c>
      <c r="E3792" s="8">
        <v>0</v>
      </c>
      <c r="F3792" t="s">
        <v>8219</v>
      </c>
      <c r="G3792" t="s">
        <v>8225</v>
      </c>
      <c r="H3792" t="s">
        <v>8247</v>
      </c>
      <c r="I3792">
        <v>1454281380</v>
      </c>
      <c r="J3792">
        <v>1451950570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236"/>
        <v>N/A</v>
      </c>
      <c r="P3792" s="11">
        <f t="shared" si="237"/>
        <v>0</v>
      </c>
      <c r="Q3792" s="13" t="s">
        <v>8323</v>
      </c>
      <c r="R3792" t="s">
        <v>8335</v>
      </c>
      <c r="S3792" s="16">
        <f t="shared" si="238"/>
        <v>42373.983449074076</v>
      </c>
      <c r="T3792" s="16">
        <f t="shared" si="239"/>
        <v>42400.960416666669</v>
      </c>
    </row>
    <row r="3793" spans="1:20" ht="42.75" hidden="1" x14ac:dyDescent="0.45">
      <c r="A3793" s="10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t="str">
        <f t="shared" si="236"/>
        <v>N/A</v>
      </c>
      <c r="P3793" s="11">
        <f t="shared" si="237"/>
        <v>0</v>
      </c>
      <c r="Q3793" s="13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28.5" hidden="1" x14ac:dyDescent="0.45">
      <c r="A3794" s="10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t="str">
        <f t="shared" si="236"/>
        <v>N/A</v>
      </c>
      <c r="P3794" s="11">
        <f t="shared" si="237"/>
        <v>0</v>
      </c>
      <c r="Q3794" s="13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42.75" hidden="1" x14ac:dyDescent="0.45">
      <c r="A3795" s="10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t="str">
        <f t="shared" si="236"/>
        <v>N/A</v>
      </c>
      <c r="P3795" s="11">
        <f t="shared" si="237"/>
        <v>0</v>
      </c>
      <c r="Q3795" s="13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42.75" x14ac:dyDescent="0.45">
      <c r="A3796" s="10">
        <v>3145</v>
      </c>
      <c r="B3796" s="3" t="s">
        <v>3145</v>
      </c>
      <c r="C3796" s="3" t="s">
        <v>7255</v>
      </c>
      <c r="D3796" s="6">
        <v>25000</v>
      </c>
      <c r="E3796" s="8">
        <v>0</v>
      </c>
      <c r="F3796" t="s">
        <v>8221</v>
      </c>
      <c r="G3796" t="s">
        <v>8223</v>
      </c>
      <c r="H3796" t="s">
        <v>8245</v>
      </c>
      <c r="I3796">
        <v>1490659134</v>
      </c>
      <c r="J3796">
        <v>1485478734</v>
      </c>
      <c r="K3796" t="b">
        <v>0</v>
      </c>
      <c r="L3796">
        <v>0</v>
      </c>
      <c r="M3796" t="b">
        <v>0</v>
      </c>
      <c r="N3796" t="s">
        <v>8269</v>
      </c>
      <c r="O3796" t="str">
        <f t="shared" si="236"/>
        <v>N/A</v>
      </c>
      <c r="P3796" s="11">
        <f t="shared" si="237"/>
        <v>0</v>
      </c>
      <c r="Q3796" s="13" t="s">
        <v>8323</v>
      </c>
      <c r="R3796" t="s">
        <v>8326</v>
      </c>
      <c r="S3796" s="16">
        <f t="shared" si="238"/>
        <v>42762.040902777779</v>
      </c>
      <c r="T3796" s="16">
        <f t="shared" si="239"/>
        <v>42821.999236111107</v>
      </c>
    </row>
    <row r="3797" spans="1:20" ht="42.75" hidden="1" x14ac:dyDescent="0.45">
      <c r="A3797" s="10">
        <v>209</v>
      </c>
      <c r="B3797" s="3" t="s">
        <v>211</v>
      </c>
      <c r="C3797" s="3" t="s">
        <v>4319</v>
      </c>
      <c r="D3797" s="6">
        <v>25000</v>
      </c>
      <c r="E3797" s="8">
        <v>0</v>
      </c>
      <c r="F3797" t="s">
        <v>8220</v>
      </c>
      <c r="G3797" t="s">
        <v>8223</v>
      </c>
      <c r="H3797" t="s">
        <v>8245</v>
      </c>
      <c r="I3797">
        <v>1436566135</v>
      </c>
      <c r="J3797">
        <v>1433974135</v>
      </c>
      <c r="K3797" t="b">
        <v>0</v>
      </c>
      <c r="L3797">
        <v>0</v>
      </c>
      <c r="M3797" t="b">
        <v>0</v>
      </c>
      <c r="N3797" t="s">
        <v>8266</v>
      </c>
      <c r="O3797" t="str">
        <f t="shared" si="236"/>
        <v>N/A</v>
      </c>
      <c r="P3797" s="11">
        <f t="shared" si="237"/>
        <v>0</v>
      </c>
      <c r="Q3797" s="13" t="s">
        <v>8321</v>
      </c>
      <c r="R3797" t="s">
        <v>8325</v>
      </c>
      <c r="S3797" s="16">
        <f t="shared" si="238"/>
        <v>42165.922858796301</v>
      </c>
      <c r="T3797" s="16">
        <f t="shared" si="239"/>
        <v>42195.922858796301</v>
      </c>
    </row>
    <row r="3798" spans="1:20" ht="42.75" hidden="1" x14ac:dyDescent="0.45">
      <c r="A3798" s="10">
        <v>565</v>
      </c>
      <c r="B3798" s="3" t="s">
        <v>566</v>
      </c>
      <c r="C3798" s="3" t="s">
        <v>4675</v>
      </c>
      <c r="D3798" s="6">
        <v>25000</v>
      </c>
      <c r="E3798" s="8">
        <v>0</v>
      </c>
      <c r="F3798" t="s">
        <v>8220</v>
      </c>
      <c r="G3798" t="s">
        <v>8224</v>
      </c>
      <c r="H3798" t="s">
        <v>8246</v>
      </c>
      <c r="I3798">
        <v>1436554249</v>
      </c>
      <c r="J3798">
        <v>1433962249</v>
      </c>
      <c r="K3798" t="b">
        <v>0</v>
      </c>
      <c r="L3798">
        <v>0</v>
      </c>
      <c r="M3798" t="b">
        <v>0</v>
      </c>
      <c r="N3798" t="s">
        <v>8270</v>
      </c>
      <c r="O3798" t="str">
        <f t="shared" si="236"/>
        <v>N/A</v>
      </c>
      <c r="P3798" s="11">
        <f t="shared" si="237"/>
        <v>0</v>
      </c>
      <c r="Q3798" s="13" t="s">
        <v>8308</v>
      </c>
      <c r="R3798" t="s">
        <v>8342</v>
      </c>
      <c r="S3798" s="16">
        <f t="shared" si="238"/>
        <v>42165.785289351858</v>
      </c>
      <c r="T3798" s="16">
        <f t="shared" si="239"/>
        <v>42195.785289351858</v>
      </c>
    </row>
    <row r="3799" spans="1:20" ht="28.5" hidden="1" x14ac:dyDescent="0.45">
      <c r="A3799" s="10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t="str">
        <f t="shared" si="236"/>
        <v>N/A</v>
      </c>
      <c r="P3799" s="11">
        <f t="shared" si="237"/>
        <v>0</v>
      </c>
      <c r="Q3799" s="13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42.75" hidden="1" x14ac:dyDescent="0.45">
      <c r="A3800" s="1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t="str">
        <f t="shared" si="236"/>
        <v>N/A</v>
      </c>
      <c r="P3800" s="11">
        <f t="shared" si="237"/>
        <v>0</v>
      </c>
      <c r="Q3800" s="13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42.75" hidden="1" x14ac:dyDescent="0.45">
      <c r="A3801" s="10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t="str">
        <f t="shared" si="236"/>
        <v>N/A</v>
      </c>
      <c r="P3801" s="11">
        <f t="shared" si="237"/>
        <v>0</v>
      </c>
      <c r="Q3801" s="13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42.75" hidden="1" x14ac:dyDescent="0.45">
      <c r="A3802" s="10">
        <v>3056</v>
      </c>
      <c r="B3802" s="3" t="s">
        <v>3056</v>
      </c>
      <c r="C3802" s="3" t="s">
        <v>7166</v>
      </c>
      <c r="D3802" s="6">
        <v>25000</v>
      </c>
      <c r="E3802" s="8">
        <v>0</v>
      </c>
      <c r="F3802" t="s">
        <v>8220</v>
      </c>
      <c r="G3802" t="s">
        <v>8223</v>
      </c>
      <c r="H3802" t="s">
        <v>8245</v>
      </c>
      <c r="I3802">
        <v>1412003784</v>
      </c>
      <c r="J3802">
        <v>1406819784</v>
      </c>
      <c r="K3802" t="b">
        <v>0</v>
      </c>
      <c r="L3802">
        <v>0</v>
      </c>
      <c r="M3802" t="b">
        <v>0</v>
      </c>
      <c r="N3802" t="s">
        <v>8301</v>
      </c>
      <c r="O3802" t="str">
        <f t="shared" si="236"/>
        <v>N/A</v>
      </c>
      <c r="P3802" s="11">
        <f t="shared" si="237"/>
        <v>0</v>
      </c>
      <c r="Q3802" s="13" t="s">
        <v>8323</v>
      </c>
      <c r="R3802" t="s">
        <v>8324</v>
      </c>
      <c r="S3802" s="16">
        <f t="shared" si="238"/>
        <v>41851.636388888888</v>
      </c>
      <c r="T3802" s="16">
        <f t="shared" si="239"/>
        <v>41911.636388888888</v>
      </c>
    </row>
    <row r="3803" spans="1:20" ht="42.75" hidden="1" x14ac:dyDescent="0.45">
      <c r="A3803" s="10">
        <v>3643</v>
      </c>
      <c r="B3803" s="3" t="s">
        <v>3641</v>
      </c>
      <c r="C3803" s="3" t="s">
        <v>7753</v>
      </c>
      <c r="D3803" s="6">
        <v>25000</v>
      </c>
      <c r="E3803" s="8">
        <v>0</v>
      </c>
      <c r="F3803" t="s">
        <v>8220</v>
      </c>
      <c r="G3803" t="s">
        <v>8223</v>
      </c>
      <c r="H3803" t="s">
        <v>8245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8303</v>
      </c>
      <c r="O3803" t="str">
        <f t="shared" si="236"/>
        <v>N/A</v>
      </c>
      <c r="P3803" s="11">
        <f t="shared" si="237"/>
        <v>0</v>
      </c>
      <c r="Q3803" s="13" t="s">
        <v>8323</v>
      </c>
      <c r="R3803" t="s">
        <v>8335</v>
      </c>
      <c r="S3803" s="16">
        <f t="shared" si="238"/>
        <v>42285.143969907411</v>
      </c>
      <c r="T3803" s="16">
        <f t="shared" si="239"/>
        <v>42325.185636574075</v>
      </c>
    </row>
    <row r="3804" spans="1:20" ht="42.75" x14ac:dyDescent="0.45">
      <c r="A3804" s="10">
        <v>3954</v>
      </c>
      <c r="B3804" s="3" t="s">
        <v>3951</v>
      </c>
      <c r="C3804" s="3" t="s">
        <v>8061</v>
      </c>
      <c r="D3804" s="6">
        <v>25000</v>
      </c>
      <c r="E3804" s="8">
        <v>0</v>
      </c>
      <c r="F3804" t="s">
        <v>8220</v>
      </c>
      <c r="G3804" t="s">
        <v>8228</v>
      </c>
      <c r="H3804" t="s">
        <v>8250</v>
      </c>
      <c r="I3804">
        <v>1405352264</v>
      </c>
      <c r="J3804">
        <v>1400168264</v>
      </c>
      <c r="K3804" t="b">
        <v>0</v>
      </c>
      <c r="L3804">
        <v>0</v>
      </c>
      <c r="M3804" t="b">
        <v>0</v>
      </c>
      <c r="N3804" t="s">
        <v>8269</v>
      </c>
      <c r="O3804" t="str">
        <f t="shared" si="236"/>
        <v>N/A</v>
      </c>
      <c r="P3804" s="11">
        <f t="shared" si="237"/>
        <v>0</v>
      </c>
      <c r="Q3804" s="13" t="s">
        <v>8323</v>
      </c>
      <c r="R3804" t="s">
        <v>8326</v>
      </c>
      <c r="S3804" s="16">
        <f t="shared" si="238"/>
        <v>41774.651203703703</v>
      </c>
      <c r="T3804" s="16">
        <f t="shared" si="239"/>
        <v>41834.651203703703</v>
      </c>
    </row>
    <row r="3805" spans="1:20" ht="42.75" hidden="1" x14ac:dyDescent="0.45">
      <c r="A3805" s="10">
        <v>625</v>
      </c>
      <c r="B3805" s="3" t="s">
        <v>626</v>
      </c>
      <c r="C3805" s="3" t="s">
        <v>4735</v>
      </c>
      <c r="D3805" s="6">
        <v>25000</v>
      </c>
      <c r="E3805" s="8">
        <v>0</v>
      </c>
      <c r="F3805" t="s">
        <v>8219</v>
      </c>
      <c r="G3805" t="s">
        <v>8228</v>
      </c>
      <c r="H3805" t="s">
        <v>8250</v>
      </c>
      <c r="I3805">
        <v>1490560177</v>
      </c>
      <c r="J3805">
        <v>1487971777</v>
      </c>
      <c r="K3805" t="b">
        <v>0</v>
      </c>
      <c r="L3805">
        <v>0</v>
      </c>
      <c r="M3805" t="b">
        <v>0</v>
      </c>
      <c r="N3805" t="s">
        <v>8270</v>
      </c>
      <c r="O3805" t="str">
        <f t="shared" si="236"/>
        <v>N/A</v>
      </c>
      <c r="P3805" s="11">
        <f t="shared" si="237"/>
        <v>0</v>
      </c>
      <c r="Q3805" s="13" t="s">
        <v>8308</v>
      </c>
      <c r="R3805" t="s">
        <v>8342</v>
      </c>
      <c r="S3805" s="16">
        <f t="shared" si="238"/>
        <v>42790.895567129628</v>
      </c>
      <c r="T3805" s="16">
        <f t="shared" si="239"/>
        <v>42820.853900462964</v>
      </c>
    </row>
    <row r="3806" spans="1:20" ht="42.75" hidden="1" x14ac:dyDescent="0.45">
      <c r="A3806" s="10">
        <v>1237</v>
      </c>
      <c r="B3806" s="3" t="s">
        <v>1238</v>
      </c>
      <c r="C3806" s="3" t="s">
        <v>5347</v>
      </c>
      <c r="D3806" s="6">
        <v>25000</v>
      </c>
      <c r="E3806" s="8">
        <v>0</v>
      </c>
      <c r="F3806" t="s">
        <v>8219</v>
      </c>
      <c r="G3806" t="s">
        <v>8223</v>
      </c>
      <c r="H3806" t="s">
        <v>8245</v>
      </c>
      <c r="I3806">
        <v>1345790865</v>
      </c>
      <c r="J3806">
        <v>1344062865</v>
      </c>
      <c r="K3806" t="b">
        <v>0</v>
      </c>
      <c r="L3806">
        <v>0</v>
      </c>
      <c r="M3806" t="b">
        <v>0</v>
      </c>
      <c r="N3806" t="s">
        <v>8284</v>
      </c>
      <c r="O3806" t="str">
        <f t="shared" si="236"/>
        <v>N/A</v>
      </c>
      <c r="P3806" s="11">
        <f t="shared" si="237"/>
        <v>0</v>
      </c>
      <c r="Q3806" s="13" t="s">
        <v>8327</v>
      </c>
      <c r="R3806" t="s">
        <v>8354</v>
      </c>
      <c r="S3806" s="16">
        <f t="shared" si="238"/>
        <v>41125.283159722225</v>
      </c>
      <c r="T3806" s="16">
        <f t="shared" si="239"/>
        <v>41145.283159722225</v>
      </c>
    </row>
    <row r="3807" spans="1:20" ht="42.75" hidden="1" x14ac:dyDescent="0.45">
      <c r="A3807" s="10">
        <v>1453</v>
      </c>
      <c r="B3807" s="3" t="s">
        <v>1454</v>
      </c>
      <c r="C3807" s="3" t="s">
        <v>5563</v>
      </c>
      <c r="D3807" s="6">
        <v>25000</v>
      </c>
      <c r="E3807" s="8">
        <v>0</v>
      </c>
      <c r="F3807" t="s">
        <v>8219</v>
      </c>
      <c r="G3807" t="s">
        <v>8229</v>
      </c>
      <c r="H3807" t="s">
        <v>8248</v>
      </c>
      <c r="I3807">
        <v>1492270947</v>
      </c>
      <c r="J3807">
        <v>1488386547</v>
      </c>
      <c r="K3807" t="b">
        <v>0</v>
      </c>
      <c r="L3807">
        <v>0</v>
      </c>
      <c r="M3807" t="b">
        <v>0</v>
      </c>
      <c r="N3807" t="s">
        <v>8285</v>
      </c>
      <c r="O3807" t="str">
        <f t="shared" si="236"/>
        <v>N/A</v>
      </c>
      <c r="P3807" s="11">
        <f t="shared" si="237"/>
        <v>0</v>
      </c>
      <c r="Q3807" s="13" t="s">
        <v>8311</v>
      </c>
      <c r="R3807" t="s">
        <v>8348</v>
      </c>
      <c r="S3807" s="16">
        <f t="shared" si="238"/>
        <v>42795.696145833332</v>
      </c>
      <c r="T3807" s="16">
        <f t="shared" si="239"/>
        <v>42840.654479166667</v>
      </c>
    </row>
    <row r="3808" spans="1:20" ht="42.75" hidden="1" x14ac:dyDescent="0.45">
      <c r="A3808" s="10">
        <v>2369</v>
      </c>
      <c r="B3808" s="3" t="s">
        <v>2370</v>
      </c>
      <c r="C3808" s="3" t="s">
        <v>6479</v>
      </c>
      <c r="D3808" s="6">
        <v>25000</v>
      </c>
      <c r="E3808" s="8">
        <v>0</v>
      </c>
      <c r="F3808" t="s">
        <v>8219</v>
      </c>
      <c r="G3808" t="s">
        <v>8223</v>
      </c>
      <c r="H3808" t="s">
        <v>8245</v>
      </c>
      <c r="I3808">
        <v>1455132611</v>
      </c>
      <c r="J3808">
        <v>1452540611</v>
      </c>
      <c r="K3808" t="b">
        <v>0</v>
      </c>
      <c r="L3808">
        <v>0</v>
      </c>
      <c r="M3808" t="b">
        <v>0</v>
      </c>
      <c r="N3808" t="s">
        <v>8270</v>
      </c>
      <c r="O3808" t="str">
        <f t="shared" si="236"/>
        <v>N/A</v>
      </c>
      <c r="P3808" s="11">
        <f t="shared" si="237"/>
        <v>0</v>
      </c>
      <c r="Q3808" s="13" t="s">
        <v>8308</v>
      </c>
      <c r="R3808" t="s">
        <v>8342</v>
      </c>
      <c r="S3808" s="16">
        <f t="shared" si="238"/>
        <v>42380.812627314815</v>
      </c>
      <c r="T3808" s="16">
        <f t="shared" si="239"/>
        <v>42410.812627314815</v>
      </c>
    </row>
    <row r="3809" spans="1:20" ht="42.75" hidden="1" x14ac:dyDescent="0.45">
      <c r="A3809" s="10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t="str">
        <f t="shared" si="236"/>
        <v>N/A</v>
      </c>
      <c r="P3809" s="11">
        <f t="shared" si="237"/>
        <v>0</v>
      </c>
      <c r="Q3809" s="13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42.75" hidden="1" x14ac:dyDescent="0.45">
      <c r="A3810" s="10">
        <v>451</v>
      </c>
      <c r="B3810" s="3" t="s">
        <v>452</v>
      </c>
      <c r="C3810" s="3" t="s">
        <v>4561</v>
      </c>
      <c r="D3810" s="6">
        <v>20000</v>
      </c>
      <c r="E3810" s="8">
        <v>0</v>
      </c>
      <c r="F3810" t="s">
        <v>8220</v>
      </c>
      <c r="G3810" t="s">
        <v>8223</v>
      </c>
      <c r="H3810" t="s">
        <v>8245</v>
      </c>
      <c r="I3810">
        <v>1390669791</v>
      </c>
      <c r="J3810">
        <v>1388077791</v>
      </c>
      <c r="K3810" t="b">
        <v>0</v>
      </c>
      <c r="L3810">
        <v>0</v>
      </c>
      <c r="M3810" t="b">
        <v>0</v>
      </c>
      <c r="N3810" t="s">
        <v>8268</v>
      </c>
      <c r="O3810" t="str">
        <f t="shared" si="236"/>
        <v>N/A</v>
      </c>
      <c r="P3810" s="11">
        <f t="shared" si="237"/>
        <v>0</v>
      </c>
      <c r="Q3810" s="13" t="s">
        <v>8321</v>
      </c>
      <c r="R3810" t="s">
        <v>8339</v>
      </c>
      <c r="S3810" s="16">
        <f t="shared" si="238"/>
        <v>41634.715173611112</v>
      </c>
      <c r="T3810" s="16">
        <f t="shared" si="239"/>
        <v>41664.715173611112</v>
      </c>
    </row>
    <row r="3811" spans="1:20" ht="42.75" hidden="1" x14ac:dyDescent="0.45">
      <c r="A3811" s="10">
        <v>457</v>
      </c>
      <c r="B3811" s="3" t="s">
        <v>458</v>
      </c>
      <c r="C3811" s="3" t="s">
        <v>4567</v>
      </c>
      <c r="D3811" s="6">
        <v>20000</v>
      </c>
      <c r="E3811" s="8">
        <v>0</v>
      </c>
      <c r="F3811" t="s">
        <v>8220</v>
      </c>
      <c r="G3811" t="s">
        <v>8228</v>
      </c>
      <c r="H3811" t="s">
        <v>8250</v>
      </c>
      <c r="I3811">
        <v>1408213512</v>
      </c>
      <c r="J3811">
        <v>1405621512</v>
      </c>
      <c r="K3811" t="b">
        <v>0</v>
      </c>
      <c r="L3811">
        <v>0</v>
      </c>
      <c r="M3811" t="b">
        <v>0</v>
      </c>
      <c r="N3811" t="s">
        <v>8268</v>
      </c>
      <c r="O3811" t="str">
        <f t="shared" si="236"/>
        <v>N/A</v>
      </c>
      <c r="P3811" s="11">
        <f t="shared" si="237"/>
        <v>0</v>
      </c>
      <c r="Q3811" s="13" t="s">
        <v>8321</v>
      </c>
      <c r="R3811" t="s">
        <v>8339</v>
      </c>
      <c r="S3811" s="16">
        <f t="shared" si="238"/>
        <v>41837.767500000002</v>
      </c>
      <c r="T3811" s="16">
        <f t="shared" si="239"/>
        <v>41867.767500000002</v>
      </c>
    </row>
    <row r="3812" spans="1:20" ht="28.5" hidden="1" x14ac:dyDescent="0.45">
      <c r="A3812" s="10">
        <v>927</v>
      </c>
      <c r="B3812" s="3" t="s">
        <v>928</v>
      </c>
      <c r="C3812" s="3" t="s">
        <v>5037</v>
      </c>
      <c r="D3812" s="6">
        <v>20000</v>
      </c>
      <c r="E3812" s="8">
        <v>0</v>
      </c>
      <c r="F3812" t="s">
        <v>8220</v>
      </c>
      <c r="G3812" t="s">
        <v>8223</v>
      </c>
      <c r="H3812" t="s">
        <v>8245</v>
      </c>
      <c r="I3812">
        <v>1337024695</v>
      </c>
      <c r="J3812">
        <v>1334432695</v>
      </c>
      <c r="K3812" t="b">
        <v>0</v>
      </c>
      <c r="L3812">
        <v>0</v>
      </c>
      <c r="M3812" t="b">
        <v>0</v>
      </c>
      <c r="N3812" t="s">
        <v>8276</v>
      </c>
      <c r="O3812" t="str">
        <f t="shared" si="236"/>
        <v>N/A</v>
      </c>
      <c r="P3812" s="11">
        <f t="shared" si="237"/>
        <v>0</v>
      </c>
      <c r="Q3812" s="13" t="s">
        <v>8327</v>
      </c>
      <c r="R3812" t="s">
        <v>8350</v>
      </c>
      <c r="S3812" s="16">
        <f t="shared" si="238"/>
        <v>41013.822858796295</v>
      </c>
      <c r="T3812" s="16">
        <f t="shared" si="239"/>
        <v>41043.822858796295</v>
      </c>
    </row>
    <row r="3813" spans="1:20" ht="57" hidden="1" x14ac:dyDescent="0.45">
      <c r="A3813" s="10">
        <v>1554</v>
      </c>
      <c r="B3813" s="3" t="s">
        <v>1555</v>
      </c>
      <c r="C3813" s="3" t="s">
        <v>5664</v>
      </c>
      <c r="D3813" s="6">
        <v>20000</v>
      </c>
      <c r="E3813" s="8">
        <v>0</v>
      </c>
      <c r="F3813" t="s">
        <v>8220</v>
      </c>
      <c r="G3813" t="s">
        <v>8225</v>
      </c>
      <c r="H3813" t="s">
        <v>8247</v>
      </c>
      <c r="I3813">
        <v>1438495390</v>
      </c>
      <c r="J3813">
        <v>1435903390</v>
      </c>
      <c r="K3813" t="b">
        <v>0</v>
      </c>
      <c r="L3813">
        <v>0</v>
      </c>
      <c r="M3813" t="b">
        <v>0</v>
      </c>
      <c r="N3813" t="s">
        <v>8287</v>
      </c>
      <c r="O3813" t="str">
        <f t="shared" si="236"/>
        <v>N/A</v>
      </c>
      <c r="P3813" s="11">
        <f t="shared" si="237"/>
        <v>0</v>
      </c>
      <c r="Q3813" s="13" t="s">
        <v>8313</v>
      </c>
      <c r="R3813" t="s">
        <v>8355</v>
      </c>
      <c r="S3813" s="16">
        <f t="shared" si="238"/>
        <v>42188.252199074079</v>
      </c>
      <c r="T3813" s="16">
        <f t="shared" si="239"/>
        <v>42218.252199074079</v>
      </c>
    </row>
    <row r="3814" spans="1:20" ht="42.75" hidden="1" x14ac:dyDescent="0.45">
      <c r="A3814" s="10">
        <v>2426</v>
      </c>
      <c r="B3814" s="3" t="s">
        <v>2427</v>
      </c>
      <c r="C3814" s="3" t="s">
        <v>6536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1439006692</v>
      </c>
      <c r="J3814">
        <v>1433822692</v>
      </c>
      <c r="K3814" t="b">
        <v>0</v>
      </c>
      <c r="L3814">
        <v>0</v>
      </c>
      <c r="M3814" t="b">
        <v>0</v>
      </c>
      <c r="N3814" t="s">
        <v>8282</v>
      </c>
      <c r="O3814" t="str">
        <f t="shared" si="236"/>
        <v>N/A</v>
      </c>
      <c r="P3814" s="11">
        <f t="shared" si="237"/>
        <v>0</v>
      </c>
      <c r="Q3814" s="13" t="s">
        <v>8319</v>
      </c>
      <c r="R3814" t="s">
        <v>8345</v>
      </c>
      <c r="S3814" s="16">
        <f t="shared" si="238"/>
        <v>42164.170046296291</v>
      </c>
      <c r="T3814" s="16">
        <f t="shared" si="239"/>
        <v>42224.170046296291</v>
      </c>
    </row>
    <row r="3815" spans="1:20" ht="42.75" hidden="1" x14ac:dyDescent="0.45">
      <c r="A3815" s="10">
        <v>2508</v>
      </c>
      <c r="B3815" s="3" t="s">
        <v>2508</v>
      </c>
      <c r="C3815" s="3" t="s">
        <v>6618</v>
      </c>
      <c r="D3815" s="6">
        <v>20000</v>
      </c>
      <c r="E3815" s="8">
        <v>0</v>
      </c>
      <c r="F3815" t="s">
        <v>8220</v>
      </c>
      <c r="G3815" t="s">
        <v>8223</v>
      </c>
      <c r="H3815" t="s">
        <v>8245</v>
      </c>
      <c r="I3815">
        <v>1408056634</v>
      </c>
      <c r="J3815">
        <v>1405464634</v>
      </c>
      <c r="K3815" t="b">
        <v>0</v>
      </c>
      <c r="L3815">
        <v>0</v>
      </c>
      <c r="M3815" t="b">
        <v>0</v>
      </c>
      <c r="N3815" t="s">
        <v>8297</v>
      </c>
      <c r="O3815" t="str">
        <f t="shared" si="236"/>
        <v>N/A</v>
      </c>
      <c r="P3815" s="11">
        <f t="shared" si="237"/>
        <v>0</v>
      </c>
      <c r="Q3815" s="13" t="s">
        <v>8319</v>
      </c>
      <c r="R3815" t="s">
        <v>8357</v>
      </c>
      <c r="S3815" s="16">
        <f t="shared" si="238"/>
        <v>41835.951782407406</v>
      </c>
      <c r="T3815" s="16">
        <f t="shared" si="239"/>
        <v>41865.951782407406</v>
      </c>
    </row>
    <row r="3816" spans="1:20" ht="42.75" x14ac:dyDescent="0.45">
      <c r="A3816" s="10">
        <v>3741</v>
      </c>
      <c r="B3816" s="3" t="s">
        <v>3738</v>
      </c>
      <c r="C3816" s="3" t="s">
        <v>7851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8269</v>
      </c>
      <c r="O3816" t="str">
        <f t="shared" si="236"/>
        <v>N/A</v>
      </c>
      <c r="P3816" s="11">
        <f t="shared" si="237"/>
        <v>0</v>
      </c>
      <c r="Q3816" s="13" t="s">
        <v>8323</v>
      </c>
      <c r="R3816" t="s">
        <v>8326</v>
      </c>
      <c r="S3816" s="16">
        <f t="shared" si="238"/>
        <v>42325.920717592591</v>
      </c>
      <c r="T3816" s="16">
        <f t="shared" si="239"/>
        <v>42355.920717592591</v>
      </c>
    </row>
    <row r="3817" spans="1:20" ht="42.75" x14ac:dyDescent="0.45">
      <c r="A3817" s="10">
        <v>3936</v>
      </c>
      <c r="B3817" s="3" t="s">
        <v>3933</v>
      </c>
      <c r="C3817" s="3" t="s">
        <v>8044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1480576720</v>
      </c>
      <c r="J3817">
        <v>1477981120</v>
      </c>
      <c r="K3817" t="b">
        <v>0</v>
      </c>
      <c r="L3817">
        <v>0</v>
      </c>
      <c r="M3817" t="b">
        <v>0</v>
      </c>
      <c r="N3817" t="s">
        <v>8269</v>
      </c>
      <c r="O3817" t="str">
        <f t="shared" si="236"/>
        <v>N/A</v>
      </c>
      <c r="P3817" s="11">
        <f t="shared" si="237"/>
        <v>0</v>
      </c>
      <c r="Q3817" s="13" t="s">
        <v>8323</v>
      </c>
      <c r="R3817" t="s">
        <v>8326</v>
      </c>
      <c r="S3817" s="16">
        <f t="shared" si="238"/>
        <v>42675.262962962966</v>
      </c>
      <c r="T3817" s="16">
        <f t="shared" si="239"/>
        <v>42705.304629629631</v>
      </c>
    </row>
    <row r="3818" spans="1:20" ht="42.75" x14ac:dyDescent="0.45">
      <c r="A3818" s="10">
        <v>4029</v>
      </c>
      <c r="B3818" s="3" t="s">
        <v>4025</v>
      </c>
      <c r="C3818" s="3" t="s">
        <v>8134</v>
      </c>
      <c r="D3818" s="6">
        <v>20000</v>
      </c>
      <c r="E3818" s="8">
        <v>0</v>
      </c>
      <c r="F3818" t="s">
        <v>8220</v>
      </c>
      <c r="G3818" t="s">
        <v>8223</v>
      </c>
      <c r="H3818" t="s">
        <v>8245</v>
      </c>
      <c r="I3818">
        <v>1450053370</v>
      </c>
      <c r="J3818">
        <v>1447461370</v>
      </c>
      <c r="K3818" t="b">
        <v>0</v>
      </c>
      <c r="L3818">
        <v>0</v>
      </c>
      <c r="M3818" t="b">
        <v>0</v>
      </c>
      <c r="N3818" t="s">
        <v>8269</v>
      </c>
      <c r="O3818" t="str">
        <f t="shared" si="236"/>
        <v>N/A</v>
      </c>
      <c r="P3818" s="11">
        <f t="shared" si="237"/>
        <v>0</v>
      </c>
      <c r="Q3818" s="13" t="s">
        <v>8323</v>
      </c>
      <c r="R3818" t="s">
        <v>8326</v>
      </c>
      <c r="S3818" s="16">
        <f t="shared" si="238"/>
        <v>42322.025115740747</v>
      </c>
      <c r="T3818" s="16">
        <f t="shared" si="239"/>
        <v>42352.025115740747</v>
      </c>
    </row>
    <row r="3819" spans="1:20" ht="57" x14ac:dyDescent="0.45">
      <c r="A3819" s="10">
        <v>4071</v>
      </c>
      <c r="B3819" s="3" t="s">
        <v>4067</v>
      </c>
      <c r="C3819" s="3" t="s">
        <v>8174</v>
      </c>
      <c r="D3819" s="6">
        <v>20000</v>
      </c>
      <c r="E3819" s="8">
        <v>0</v>
      </c>
      <c r="F3819" t="s">
        <v>8220</v>
      </c>
      <c r="G3819" t="s">
        <v>8237</v>
      </c>
      <c r="H3819" t="s">
        <v>8255</v>
      </c>
      <c r="I3819">
        <v>1482779931</v>
      </c>
      <c r="J3819">
        <v>1480187931</v>
      </c>
      <c r="K3819" t="b">
        <v>0</v>
      </c>
      <c r="L3819">
        <v>0</v>
      </c>
      <c r="M3819" t="b">
        <v>0</v>
      </c>
      <c r="N3819" t="s">
        <v>8269</v>
      </c>
      <c r="O3819" t="str">
        <f t="shared" si="236"/>
        <v>N/A</v>
      </c>
      <c r="P3819" s="11">
        <f t="shared" si="237"/>
        <v>0</v>
      </c>
      <c r="Q3819" s="13" t="s">
        <v>8323</v>
      </c>
      <c r="R3819" t="s">
        <v>8326</v>
      </c>
      <c r="S3819" s="16">
        <f t="shared" si="238"/>
        <v>42700.804756944446</v>
      </c>
      <c r="T3819" s="16">
        <f t="shared" si="239"/>
        <v>42730.804756944446</v>
      </c>
    </row>
    <row r="3820" spans="1:20" ht="42.75" hidden="1" x14ac:dyDescent="0.45">
      <c r="A3820" s="10">
        <v>129</v>
      </c>
      <c r="B3820" s="3" t="s">
        <v>131</v>
      </c>
      <c r="C3820" s="3" t="s">
        <v>4240</v>
      </c>
      <c r="D3820" s="6">
        <v>20000</v>
      </c>
      <c r="E3820" s="8">
        <v>0</v>
      </c>
      <c r="F3820" t="s">
        <v>8219</v>
      </c>
      <c r="G3820" t="s">
        <v>8223</v>
      </c>
      <c r="H3820" t="s">
        <v>8245</v>
      </c>
      <c r="I3820">
        <v>1414708183</v>
      </c>
      <c r="J3820">
        <v>1409524183</v>
      </c>
      <c r="K3820" t="b">
        <v>0</v>
      </c>
      <c r="L3820">
        <v>0</v>
      </c>
      <c r="M3820" t="b">
        <v>0</v>
      </c>
      <c r="N3820" t="s">
        <v>8265</v>
      </c>
      <c r="O3820" t="str">
        <f t="shared" si="236"/>
        <v>N/A</v>
      </c>
      <c r="P3820" s="11">
        <f t="shared" si="237"/>
        <v>0</v>
      </c>
      <c r="Q3820" s="13" t="s">
        <v>8321</v>
      </c>
      <c r="R3820" t="s">
        <v>8337</v>
      </c>
      <c r="S3820" s="16">
        <f t="shared" si="238"/>
        <v>41882.937303240738</v>
      </c>
      <c r="T3820" s="16">
        <f t="shared" si="239"/>
        <v>41942.937303240738</v>
      </c>
    </row>
    <row r="3821" spans="1:20" ht="28.5" hidden="1" x14ac:dyDescent="0.45">
      <c r="A3821" s="10">
        <v>632</v>
      </c>
      <c r="B3821" s="3" t="s">
        <v>633</v>
      </c>
      <c r="C3821" s="3" t="s">
        <v>4742</v>
      </c>
      <c r="D3821" s="6">
        <v>20000</v>
      </c>
      <c r="E3821" s="8">
        <v>0</v>
      </c>
      <c r="F3821" t="s">
        <v>8219</v>
      </c>
      <c r="G3821" t="s">
        <v>8232</v>
      </c>
      <c r="H3821" t="s">
        <v>8248</v>
      </c>
      <c r="I3821">
        <v>1448470165</v>
      </c>
      <c r="J3821">
        <v>1445874565</v>
      </c>
      <c r="K3821" t="b">
        <v>0</v>
      </c>
      <c r="L3821">
        <v>0</v>
      </c>
      <c r="M3821" t="b">
        <v>0</v>
      </c>
      <c r="N3821" t="s">
        <v>8270</v>
      </c>
      <c r="O3821" t="str">
        <f t="shared" si="236"/>
        <v>N/A</v>
      </c>
      <c r="P3821" s="11">
        <f t="shared" si="237"/>
        <v>0</v>
      </c>
      <c r="Q3821" s="13" t="s">
        <v>8308</v>
      </c>
      <c r="R3821" t="s">
        <v>8342</v>
      </c>
      <c r="S3821" s="16">
        <f t="shared" si="238"/>
        <v>42303.659317129626</v>
      </c>
      <c r="T3821" s="16">
        <f t="shared" si="239"/>
        <v>42333.700983796298</v>
      </c>
    </row>
    <row r="3822" spans="1:20" ht="28.5" hidden="1" x14ac:dyDescent="0.45">
      <c r="A3822" s="10">
        <v>2563</v>
      </c>
      <c r="B3822" s="3" t="s">
        <v>2563</v>
      </c>
      <c r="C3822" s="3" t="s">
        <v>6673</v>
      </c>
      <c r="D3822" s="6">
        <v>20000</v>
      </c>
      <c r="E3822" s="8">
        <v>0</v>
      </c>
      <c r="F3822" t="s">
        <v>8219</v>
      </c>
      <c r="G3822" t="s">
        <v>8223</v>
      </c>
      <c r="H3822" t="s">
        <v>8245</v>
      </c>
      <c r="I3822">
        <v>1438226451</v>
      </c>
      <c r="J3822">
        <v>1433042451</v>
      </c>
      <c r="K3822" t="b">
        <v>0</v>
      </c>
      <c r="L3822">
        <v>0</v>
      </c>
      <c r="M3822" t="b">
        <v>0</v>
      </c>
      <c r="N3822" t="s">
        <v>8282</v>
      </c>
      <c r="O3822" t="str">
        <f t="shared" si="236"/>
        <v>N/A</v>
      </c>
      <c r="P3822" s="11">
        <f t="shared" si="237"/>
        <v>0</v>
      </c>
      <c r="Q3822" s="13" t="s">
        <v>8319</v>
      </c>
      <c r="R3822" t="s">
        <v>8345</v>
      </c>
      <c r="S3822" s="16">
        <f t="shared" si="238"/>
        <v>42155.139479166668</v>
      </c>
      <c r="T3822" s="16">
        <f t="shared" si="239"/>
        <v>42215.139479166668</v>
      </c>
    </row>
    <row r="3823" spans="1:20" ht="42.75" hidden="1" x14ac:dyDescent="0.45">
      <c r="A3823" s="10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t="str">
        <f t="shared" si="236"/>
        <v>N/A</v>
      </c>
      <c r="P3823" s="11">
        <f t="shared" si="237"/>
        <v>0</v>
      </c>
      <c r="Q3823" s="13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42.75" hidden="1" x14ac:dyDescent="0.45">
      <c r="A3824" s="10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t="str">
        <f t="shared" si="236"/>
        <v>N/A</v>
      </c>
      <c r="P3824" s="11">
        <f t="shared" si="237"/>
        <v>0</v>
      </c>
      <c r="Q3824" s="13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2.75" x14ac:dyDescent="0.45">
      <c r="A3825" s="10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t="str">
        <f t="shared" si="236"/>
        <v>N/A</v>
      </c>
      <c r="P3825" s="11">
        <f t="shared" si="237"/>
        <v>0</v>
      </c>
      <c r="Q3825" s="13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42.75" hidden="1" x14ac:dyDescent="0.45">
      <c r="A3826" s="10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t="str">
        <f t="shared" si="236"/>
        <v>N/A</v>
      </c>
      <c r="P3826" s="11">
        <f t="shared" si="237"/>
        <v>0</v>
      </c>
      <c r="Q3826" s="13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28.5" hidden="1" x14ac:dyDescent="0.45">
      <c r="A3827" s="10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t="str">
        <f t="shared" si="236"/>
        <v>N/A</v>
      </c>
      <c r="P3827" s="11">
        <f t="shared" si="237"/>
        <v>0</v>
      </c>
      <c r="Q3827" s="13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28.5" hidden="1" x14ac:dyDescent="0.45">
      <c r="A3828" s="10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t="str">
        <f t="shared" si="236"/>
        <v>N/A</v>
      </c>
      <c r="P3828" s="11">
        <f t="shared" si="237"/>
        <v>0</v>
      </c>
      <c r="Q3828" s="13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2.75" hidden="1" x14ac:dyDescent="0.45">
      <c r="A3829" s="10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t="str">
        <f t="shared" si="236"/>
        <v>N/A</v>
      </c>
      <c r="P3829" s="11">
        <f t="shared" si="237"/>
        <v>0</v>
      </c>
      <c r="Q3829" s="13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28.5" hidden="1" x14ac:dyDescent="0.45">
      <c r="A3830" s="1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t="str">
        <f t="shared" si="236"/>
        <v>N/A</v>
      </c>
      <c r="P3830" s="11">
        <f t="shared" si="237"/>
        <v>0</v>
      </c>
      <c r="Q3830" s="13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42.75" hidden="1" x14ac:dyDescent="0.45">
      <c r="A3831" s="10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t="str">
        <f t="shared" si="236"/>
        <v>N/A</v>
      </c>
      <c r="P3831" s="11">
        <f t="shared" si="237"/>
        <v>0</v>
      </c>
      <c r="Q3831" s="13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42.75" hidden="1" x14ac:dyDescent="0.45">
      <c r="A3832" s="10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t="str">
        <f t="shared" si="236"/>
        <v>N/A</v>
      </c>
      <c r="P3832" s="11">
        <f t="shared" si="237"/>
        <v>0</v>
      </c>
      <c r="Q3832" s="13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57" hidden="1" x14ac:dyDescent="0.45">
      <c r="A3833" s="10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t="str">
        <f t="shared" si="236"/>
        <v>N/A</v>
      </c>
      <c r="P3833" s="11">
        <f t="shared" si="237"/>
        <v>0</v>
      </c>
      <c r="Q3833" s="13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42.75" hidden="1" x14ac:dyDescent="0.45">
      <c r="A3834" s="10">
        <v>2687</v>
      </c>
      <c r="B3834" s="3" t="s">
        <v>2687</v>
      </c>
      <c r="C3834" s="3" t="s">
        <v>6797</v>
      </c>
      <c r="D3834" s="6">
        <v>15000</v>
      </c>
      <c r="E3834" s="8">
        <v>0</v>
      </c>
      <c r="F3834" t="s">
        <v>8220</v>
      </c>
      <c r="G3834" t="s">
        <v>8223</v>
      </c>
      <c r="H3834" t="s">
        <v>8245</v>
      </c>
      <c r="I3834">
        <v>1435591318</v>
      </c>
      <c r="J3834">
        <v>1432999318</v>
      </c>
      <c r="K3834" t="b">
        <v>0</v>
      </c>
      <c r="L3834">
        <v>0</v>
      </c>
      <c r="M3834" t="b">
        <v>0</v>
      </c>
      <c r="N3834" t="s">
        <v>8282</v>
      </c>
      <c r="O3834" t="str">
        <f t="shared" si="236"/>
        <v>N/A</v>
      </c>
      <c r="P3834" s="11">
        <f t="shared" si="237"/>
        <v>0</v>
      </c>
      <c r="Q3834" s="13" t="s">
        <v>8319</v>
      </c>
      <c r="R3834" t="s">
        <v>8345</v>
      </c>
      <c r="S3834" s="16">
        <f t="shared" si="238"/>
        <v>42154.64025462963</v>
      </c>
      <c r="T3834" s="16">
        <f t="shared" si="239"/>
        <v>42184.64025462963</v>
      </c>
    </row>
    <row r="3835" spans="1:20" ht="42.75" hidden="1" x14ac:dyDescent="0.45">
      <c r="A3835" s="10">
        <v>3790</v>
      </c>
      <c r="B3835" s="3" t="s">
        <v>3787</v>
      </c>
      <c r="C3835" s="3" t="s">
        <v>7900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1479834023</v>
      </c>
      <c r="J3835">
        <v>1477238423</v>
      </c>
      <c r="K3835" t="b">
        <v>0</v>
      </c>
      <c r="L3835">
        <v>0</v>
      </c>
      <c r="M3835" t="b">
        <v>0</v>
      </c>
      <c r="N3835" t="s">
        <v>8303</v>
      </c>
      <c r="O3835" t="str">
        <f t="shared" si="236"/>
        <v>N/A</v>
      </c>
      <c r="P3835" s="11">
        <f t="shared" si="237"/>
        <v>0</v>
      </c>
      <c r="Q3835" s="13" t="s">
        <v>8323</v>
      </c>
      <c r="R3835" t="s">
        <v>8335</v>
      </c>
      <c r="S3835" s="16">
        <f t="shared" si="238"/>
        <v>42666.666932870372</v>
      </c>
      <c r="T3835" s="16">
        <f t="shared" si="239"/>
        <v>42696.708599537036</v>
      </c>
    </row>
    <row r="3836" spans="1:20" ht="42.75" hidden="1" x14ac:dyDescent="0.45">
      <c r="A3836" s="10">
        <v>2577</v>
      </c>
      <c r="B3836" s="3" t="s">
        <v>2577</v>
      </c>
      <c r="C3836" s="3" t="s">
        <v>6687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1407181297</v>
      </c>
      <c r="J3836">
        <v>1405021297</v>
      </c>
      <c r="K3836" t="b">
        <v>0</v>
      </c>
      <c r="L3836">
        <v>0</v>
      </c>
      <c r="M3836" t="b">
        <v>0</v>
      </c>
      <c r="N3836" t="s">
        <v>8282</v>
      </c>
      <c r="O3836" t="str">
        <f t="shared" si="236"/>
        <v>N/A</v>
      </c>
      <c r="P3836" s="11">
        <f t="shared" si="237"/>
        <v>0</v>
      </c>
      <c r="Q3836" s="13" t="s">
        <v>8319</v>
      </c>
      <c r="R3836" t="s">
        <v>8345</v>
      </c>
      <c r="S3836" s="16">
        <f t="shared" si="238"/>
        <v>41830.820567129631</v>
      </c>
      <c r="T3836" s="16">
        <f t="shared" si="239"/>
        <v>41855.820567129631</v>
      </c>
    </row>
    <row r="3837" spans="1:20" ht="42.75" hidden="1" x14ac:dyDescent="0.45">
      <c r="A3837" s="10">
        <v>2954</v>
      </c>
      <c r="B3837" s="3" t="s">
        <v>2954</v>
      </c>
      <c r="C3837" s="3" t="s">
        <v>7064</v>
      </c>
      <c r="D3837" s="6">
        <v>15000</v>
      </c>
      <c r="E3837" s="8">
        <v>0</v>
      </c>
      <c r="F3837" t="s">
        <v>8219</v>
      </c>
      <c r="G3837" t="s">
        <v>8223</v>
      </c>
      <c r="H3837" t="s">
        <v>8245</v>
      </c>
      <c r="I3837">
        <v>1489669203</v>
      </c>
      <c r="J3837">
        <v>1487944803</v>
      </c>
      <c r="K3837" t="b">
        <v>0</v>
      </c>
      <c r="L3837">
        <v>0</v>
      </c>
      <c r="M3837" t="b">
        <v>0</v>
      </c>
      <c r="N3837" t="s">
        <v>8301</v>
      </c>
      <c r="O3837" t="str">
        <f t="shared" si="236"/>
        <v>N/A</v>
      </c>
      <c r="P3837" s="11">
        <f t="shared" si="237"/>
        <v>0</v>
      </c>
      <c r="Q3837" s="13" t="s">
        <v>8323</v>
      </c>
      <c r="R3837" t="s">
        <v>8324</v>
      </c>
      <c r="S3837" s="16">
        <f t="shared" si="238"/>
        <v>42790.583368055552</v>
      </c>
      <c r="T3837" s="16">
        <f t="shared" si="239"/>
        <v>42810.541701388895</v>
      </c>
    </row>
    <row r="3838" spans="1:20" ht="42.75" hidden="1" x14ac:dyDescent="0.45">
      <c r="A3838" s="10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t="str">
        <f t="shared" si="236"/>
        <v>N/A</v>
      </c>
      <c r="P3838" s="11">
        <f t="shared" si="237"/>
        <v>0</v>
      </c>
      <c r="Q3838" s="13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2.75" hidden="1" x14ac:dyDescent="0.45">
      <c r="A3839" s="10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t="str">
        <f t="shared" si="236"/>
        <v>N/A</v>
      </c>
      <c r="P3839" s="11">
        <f t="shared" si="237"/>
        <v>0</v>
      </c>
      <c r="Q3839" s="13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57" hidden="1" x14ac:dyDescent="0.45">
      <c r="A3840" s="1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t="str">
        <f t="shared" si="236"/>
        <v>N/A</v>
      </c>
      <c r="P3840" s="11">
        <f t="shared" si="237"/>
        <v>0</v>
      </c>
      <c r="Q3840" s="13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2.75" hidden="1" x14ac:dyDescent="0.45">
      <c r="A3841" s="10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t="str">
        <f t="shared" si="236"/>
        <v>N/A</v>
      </c>
      <c r="P3841" s="11">
        <f t="shared" si="237"/>
        <v>0</v>
      </c>
      <c r="Q3841" s="13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28.5" hidden="1" x14ac:dyDescent="0.45">
      <c r="A3842" s="10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t="str">
        <f t="shared" si="236"/>
        <v>N/A</v>
      </c>
      <c r="P3842" s="11">
        <f t="shared" si="237"/>
        <v>0</v>
      </c>
      <c r="Q3842" s="13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2.75" hidden="1" x14ac:dyDescent="0.45">
      <c r="A3843" s="10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t="str">
        <f t="shared" ref="O3843:O3906" si="240">IF(ROUND(E3843/D3843*100,0)=0,"N/A",ROUND(E3843/D3843*100,0))</f>
        <v>N/A</v>
      </c>
      <c r="P3843" s="11">
        <f t="shared" ref="P3843:P3906" si="241">IFERROR(ROUND(E3843/L3843,2),0)</f>
        <v>0</v>
      </c>
      <c r="Q3843" s="13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42.75" hidden="1" x14ac:dyDescent="0.45">
      <c r="A3844" s="10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t="str">
        <f t="shared" si="240"/>
        <v>N/A</v>
      </c>
      <c r="P3844" s="11">
        <f t="shared" si="241"/>
        <v>0</v>
      </c>
      <c r="Q3844" s="13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42.75" hidden="1" x14ac:dyDescent="0.45">
      <c r="A3845" s="10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t="str">
        <f t="shared" si="240"/>
        <v>N/A</v>
      </c>
      <c r="P3845" s="11">
        <f t="shared" si="241"/>
        <v>0</v>
      </c>
      <c r="Q3845" s="13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2.75" hidden="1" x14ac:dyDescent="0.45">
      <c r="A3846" s="10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t="str">
        <f t="shared" si="240"/>
        <v>N/A</v>
      </c>
      <c r="P3846" s="11">
        <f t="shared" si="241"/>
        <v>0</v>
      </c>
      <c r="Q3846" s="13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2.75" hidden="1" x14ac:dyDescent="0.45">
      <c r="A3847" s="10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t="str">
        <f t="shared" si="240"/>
        <v>N/A</v>
      </c>
      <c r="P3847" s="11">
        <f t="shared" si="241"/>
        <v>0</v>
      </c>
      <c r="Q3847" s="13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2.75" hidden="1" x14ac:dyDescent="0.45">
      <c r="A3848" s="10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t="str">
        <f t="shared" si="240"/>
        <v>N/A</v>
      </c>
      <c r="P3848" s="11">
        <f t="shared" si="241"/>
        <v>0</v>
      </c>
      <c r="Q3848" s="13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45">
      <c r="A3849" s="10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t="str">
        <f t="shared" si="240"/>
        <v>N/A</v>
      </c>
      <c r="P3849" s="11">
        <f t="shared" si="241"/>
        <v>0</v>
      </c>
      <c r="Q3849" s="13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42.75" hidden="1" x14ac:dyDescent="0.45">
      <c r="A3850" s="1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t="str">
        <f t="shared" si="240"/>
        <v>N/A</v>
      </c>
      <c r="P3850" s="11">
        <f t="shared" si="241"/>
        <v>0</v>
      </c>
      <c r="Q3850" s="13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42.75" hidden="1" x14ac:dyDescent="0.45">
      <c r="A3851" s="10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t="str">
        <f t="shared" si="240"/>
        <v>N/A</v>
      </c>
      <c r="P3851" s="11">
        <f t="shared" si="241"/>
        <v>0</v>
      </c>
      <c r="Q3851" s="13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42.75" hidden="1" x14ac:dyDescent="0.45">
      <c r="A3852" s="10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t="str">
        <f t="shared" si="240"/>
        <v>N/A</v>
      </c>
      <c r="P3852" s="11">
        <f t="shared" si="241"/>
        <v>0</v>
      </c>
      <c r="Q3852" s="13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2.75" hidden="1" x14ac:dyDescent="0.45">
      <c r="A3853" s="10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t="str">
        <f t="shared" si="240"/>
        <v>N/A</v>
      </c>
      <c r="P3853" s="11">
        <f t="shared" si="241"/>
        <v>0</v>
      </c>
      <c r="Q3853" s="13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2.75" hidden="1" x14ac:dyDescent="0.45">
      <c r="A3854" s="10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t="str">
        <f t="shared" si="240"/>
        <v>N/A</v>
      </c>
      <c r="P3854" s="11">
        <f t="shared" si="241"/>
        <v>0</v>
      </c>
      <c r="Q3854" s="13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2.75" hidden="1" x14ac:dyDescent="0.45">
      <c r="A3855" s="10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t="str">
        <f t="shared" si="240"/>
        <v>N/A</v>
      </c>
      <c r="P3855" s="11">
        <f t="shared" si="241"/>
        <v>0</v>
      </c>
      <c r="Q3855" s="13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42.75" hidden="1" x14ac:dyDescent="0.45">
      <c r="A3856" s="10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t="str">
        <f t="shared" si="240"/>
        <v>N/A</v>
      </c>
      <c r="P3856" s="11">
        <f t="shared" si="241"/>
        <v>0</v>
      </c>
      <c r="Q3856" s="13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42.75" hidden="1" x14ac:dyDescent="0.45">
      <c r="A3857" s="10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t="str">
        <f t="shared" si="240"/>
        <v>N/A</v>
      </c>
      <c r="P3857" s="11">
        <f t="shared" si="241"/>
        <v>0</v>
      </c>
      <c r="Q3857" s="13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57" hidden="1" x14ac:dyDescent="0.45">
      <c r="A3858" s="10">
        <v>1107</v>
      </c>
      <c r="B3858" s="3" t="s">
        <v>1108</v>
      </c>
      <c r="C3858" s="3" t="s">
        <v>5217</v>
      </c>
      <c r="D3858" s="6">
        <v>10000</v>
      </c>
      <c r="E3858" s="8">
        <v>0</v>
      </c>
      <c r="F3858" t="s">
        <v>8220</v>
      </c>
      <c r="G3858" t="s">
        <v>8223</v>
      </c>
      <c r="H3858" t="s">
        <v>8245</v>
      </c>
      <c r="I3858">
        <v>1406148024</v>
      </c>
      <c r="J3858">
        <v>1403556024</v>
      </c>
      <c r="K3858" t="b">
        <v>0</v>
      </c>
      <c r="L3858">
        <v>0</v>
      </c>
      <c r="M3858" t="b">
        <v>0</v>
      </c>
      <c r="N3858" t="s">
        <v>8280</v>
      </c>
      <c r="O3858" t="str">
        <f t="shared" si="240"/>
        <v>N/A</v>
      </c>
      <c r="P3858" s="11">
        <f t="shared" si="241"/>
        <v>0</v>
      </c>
      <c r="Q3858" s="13" t="s">
        <v>8316</v>
      </c>
      <c r="R3858" t="s">
        <v>8334</v>
      </c>
      <c r="S3858" s="16">
        <f t="shared" si="242"/>
        <v>41813.861388888887</v>
      </c>
      <c r="T3858" s="16">
        <f t="shared" si="243"/>
        <v>41843.861388888887</v>
      </c>
    </row>
    <row r="3859" spans="1:20" ht="57" hidden="1" x14ac:dyDescent="0.45">
      <c r="A3859" s="10">
        <v>1164</v>
      </c>
      <c r="B3859" s="3" t="s">
        <v>1165</v>
      </c>
      <c r="C3859" s="3" t="s">
        <v>5274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1466270582</v>
      </c>
      <c r="J3859">
        <v>1463678582</v>
      </c>
      <c r="K3859" t="b">
        <v>0</v>
      </c>
      <c r="L3859">
        <v>0</v>
      </c>
      <c r="M3859" t="b">
        <v>0</v>
      </c>
      <c r="N3859" t="s">
        <v>8282</v>
      </c>
      <c r="O3859" t="str">
        <f t="shared" si="240"/>
        <v>N/A</v>
      </c>
      <c r="P3859" s="11">
        <f t="shared" si="241"/>
        <v>0</v>
      </c>
      <c r="Q3859" s="13" t="s">
        <v>8319</v>
      </c>
      <c r="R3859" t="s">
        <v>8345</v>
      </c>
      <c r="S3859" s="16">
        <f t="shared" si="242"/>
        <v>42509.724328703705</v>
      </c>
      <c r="T3859" s="16">
        <f t="shared" si="243"/>
        <v>42539.724328703705</v>
      </c>
    </row>
    <row r="3860" spans="1:20" ht="42.75" hidden="1" x14ac:dyDescent="0.45">
      <c r="A3860" s="10">
        <v>1429</v>
      </c>
      <c r="B3860" s="3" t="s">
        <v>1430</v>
      </c>
      <c r="C3860" s="3" t="s">
        <v>5539</v>
      </c>
      <c r="D3860" s="6">
        <v>10000</v>
      </c>
      <c r="E3860" s="8">
        <v>0</v>
      </c>
      <c r="F3860" t="s">
        <v>8220</v>
      </c>
      <c r="G3860" t="s">
        <v>8223</v>
      </c>
      <c r="H3860" t="s">
        <v>8245</v>
      </c>
      <c r="I3860">
        <v>1428629242</v>
      </c>
      <c r="J3860">
        <v>1426037242</v>
      </c>
      <c r="K3860" t="b">
        <v>0</v>
      </c>
      <c r="L3860">
        <v>0</v>
      </c>
      <c r="M3860" t="b">
        <v>0</v>
      </c>
      <c r="N3860" t="s">
        <v>8285</v>
      </c>
      <c r="O3860" t="str">
        <f t="shared" si="240"/>
        <v>N/A</v>
      </c>
      <c r="P3860" s="11">
        <f t="shared" si="241"/>
        <v>0</v>
      </c>
      <c r="Q3860" s="13" t="s">
        <v>8311</v>
      </c>
      <c r="R3860" t="s">
        <v>8348</v>
      </c>
      <c r="S3860" s="16">
        <f t="shared" si="242"/>
        <v>42074.060671296291</v>
      </c>
      <c r="T3860" s="16">
        <f t="shared" si="243"/>
        <v>42104.060671296291</v>
      </c>
    </row>
    <row r="3861" spans="1:20" ht="42.75" hidden="1" x14ac:dyDescent="0.45">
      <c r="A3861" s="10">
        <v>1487</v>
      </c>
      <c r="B3861" s="3" t="s">
        <v>1488</v>
      </c>
      <c r="C3861" s="3" t="s">
        <v>5597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1470175271</v>
      </c>
      <c r="J3861">
        <v>1467583271</v>
      </c>
      <c r="K3861" t="b">
        <v>0</v>
      </c>
      <c r="L3861">
        <v>0</v>
      </c>
      <c r="M3861" t="b">
        <v>0</v>
      </c>
      <c r="N3861" t="s">
        <v>8273</v>
      </c>
      <c r="O3861" t="str">
        <f t="shared" si="240"/>
        <v>N/A</v>
      </c>
      <c r="P3861" s="11">
        <f t="shared" si="241"/>
        <v>0</v>
      </c>
      <c r="Q3861" s="13" t="s">
        <v>8311</v>
      </c>
      <c r="R3861" t="s">
        <v>8352</v>
      </c>
      <c r="S3861" s="16">
        <f t="shared" si="242"/>
        <v>42554.917488425926</v>
      </c>
      <c r="T3861" s="16">
        <f t="shared" si="243"/>
        <v>42584.917488425926</v>
      </c>
    </row>
    <row r="3862" spans="1:20" ht="42.75" hidden="1" x14ac:dyDescent="0.45">
      <c r="A3862" s="10">
        <v>1729</v>
      </c>
      <c r="B3862" s="3" t="s">
        <v>1730</v>
      </c>
      <c r="C3862" s="3" t="s">
        <v>5839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1465521306</v>
      </c>
      <c r="J3862">
        <v>1460337306</v>
      </c>
      <c r="K3862" t="b">
        <v>0</v>
      </c>
      <c r="L3862">
        <v>0</v>
      </c>
      <c r="M3862" t="b">
        <v>0</v>
      </c>
      <c r="N3862" t="s">
        <v>8291</v>
      </c>
      <c r="O3862" t="str">
        <f t="shared" si="240"/>
        <v>N/A</v>
      </c>
      <c r="P3862" s="11">
        <f t="shared" si="241"/>
        <v>0</v>
      </c>
      <c r="Q3862" s="13" t="s">
        <v>8327</v>
      </c>
      <c r="R3862" t="s">
        <v>8330</v>
      </c>
      <c r="S3862" s="16">
        <f t="shared" si="242"/>
        <v>42471.052152777775</v>
      </c>
      <c r="T3862" s="16">
        <f t="shared" si="243"/>
        <v>42531.052152777775</v>
      </c>
    </row>
    <row r="3863" spans="1:20" ht="42.75" hidden="1" x14ac:dyDescent="0.45">
      <c r="A3863" s="10">
        <v>1733</v>
      </c>
      <c r="B3863" s="3" t="s">
        <v>1734</v>
      </c>
      <c r="C3863" s="3" t="s">
        <v>5843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1473802200</v>
      </c>
      <c r="J3863">
        <v>1472746374</v>
      </c>
      <c r="K3863" t="b">
        <v>0</v>
      </c>
      <c r="L3863">
        <v>0</v>
      </c>
      <c r="M3863" t="b">
        <v>0</v>
      </c>
      <c r="N3863" t="s">
        <v>8291</v>
      </c>
      <c r="O3863" t="str">
        <f t="shared" si="240"/>
        <v>N/A</v>
      </c>
      <c r="P3863" s="11">
        <f t="shared" si="241"/>
        <v>0</v>
      </c>
      <c r="Q3863" s="13" t="s">
        <v>8327</v>
      </c>
      <c r="R3863" t="s">
        <v>8330</v>
      </c>
      <c r="S3863" s="16">
        <f t="shared" si="242"/>
        <v>42614.675625000003</v>
      </c>
      <c r="T3863" s="16">
        <f t="shared" si="243"/>
        <v>42626.895833333328</v>
      </c>
    </row>
    <row r="3864" spans="1:20" ht="42.75" hidden="1" x14ac:dyDescent="0.45">
      <c r="A3864" s="10">
        <v>1869</v>
      </c>
      <c r="B3864" s="3" t="s">
        <v>1870</v>
      </c>
      <c r="C3864" s="3" t="s">
        <v>5979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1483488249</v>
      </c>
      <c r="J3864">
        <v>1480896249</v>
      </c>
      <c r="K3864" t="b">
        <v>0</v>
      </c>
      <c r="L3864">
        <v>0</v>
      </c>
      <c r="M3864" t="b">
        <v>0</v>
      </c>
      <c r="N3864" t="s">
        <v>8281</v>
      </c>
      <c r="O3864" t="str">
        <f t="shared" si="240"/>
        <v>N/A</v>
      </c>
      <c r="P3864" s="11">
        <f t="shared" si="241"/>
        <v>0</v>
      </c>
      <c r="Q3864" s="13" t="s">
        <v>8316</v>
      </c>
      <c r="R3864" t="s">
        <v>8344</v>
      </c>
      <c r="S3864" s="16">
        <f t="shared" si="242"/>
        <v>42709.002881944441</v>
      </c>
      <c r="T3864" s="16">
        <f t="shared" si="243"/>
        <v>42739.002881944441</v>
      </c>
    </row>
    <row r="3865" spans="1:20" ht="42.75" hidden="1" x14ac:dyDescent="0.45">
      <c r="A3865" s="10">
        <v>2433</v>
      </c>
      <c r="B3865" s="3" t="s">
        <v>2434</v>
      </c>
      <c r="C3865" s="3" t="s">
        <v>6543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1456608943</v>
      </c>
      <c r="J3865">
        <v>1454016943</v>
      </c>
      <c r="K3865" t="b">
        <v>0</v>
      </c>
      <c r="L3865">
        <v>0</v>
      </c>
      <c r="M3865" t="b">
        <v>0</v>
      </c>
      <c r="N3865" t="s">
        <v>8282</v>
      </c>
      <c r="O3865" t="str">
        <f t="shared" si="240"/>
        <v>N/A</v>
      </c>
      <c r="P3865" s="11">
        <f t="shared" si="241"/>
        <v>0</v>
      </c>
      <c r="Q3865" s="13" t="s">
        <v>8319</v>
      </c>
      <c r="R3865" t="s">
        <v>8345</v>
      </c>
      <c r="S3865" s="16">
        <f t="shared" si="242"/>
        <v>42397.89980324074</v>
      </c>
      <c r="T3865" s="16">
        <f t="shared" si="243"/>
        <v>42427.89980324074</v>
      </c>
    </row>
    <row r="3866" spans="1:20" ht="42.75" hidden="1" x14ac:dyDescent="0.45">
      <c r="A3866" s="10">
        <v>2439</v>
      </c>
      <c r="B3866" s="3" t="s">
        <v>2440</v>
      </c>
      <c r="C3866" s="3" t="s">
        <v>6549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1445197129</v>
      </c>
      <c r="J3866">
        <v>1442605129</v>
      </c>
      <c r="K3866" t="b">
        <v>0</v>
      </c>
      <c r="L3866">
        <v>0</v>
      </c>
      <c r="M3866" t="b">
        <v>0</v>
      </c>
      <c r="N3866" t="s">
        <v>8282</v>
      </c>
      <c r="O3866" t="str">
        <f t="shared" si="240"/>
        <v>N/A</v>
      </c>
      <c r="P3866" s="11">
        <f t="shared" si="241"/>
        <v>0</v>
      </c>
      <c r="Q3866" s="13" t="s">
        <v>8319</v>
      </c>
      <c r="R3866" t="s">
        <v>8345</v>
      </c>
      <c r="S3866" s="16">
        <f t="shared" si="242"/>
        <v>42265.818622685183</v>
      </c>
      <c r="T3866" s="16">
        <f t="shared" si="243"/>
        <v>42295.818622685183</v>
      </c>
    </row>
    <row r="3867" spans="1:20" ht="42.75" hidden="1" x14ac:dyDescent="0.45">
      <c r="A3867" s="10">
        <v>2503</v>
      </c>
      <c r="B3867" s="3" t="s">
        <v>2503</v>
      </c>
      <c r="C3867" s="3" t="s">
        <v>6613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1465333560</v>
      </c>
      <c r="J3867">
        <v>1462743308</v>
      </c>
      <c r="K3867" t="b">
        <v>0</v>
      </c>
      <c r="L3867">
        <v>0</v>
      </c>
      <c r="M3867" t="b">
        <v>0</v>
      </c>
      <c r="N3867" t="s">
        <v>8297</v>
      </c>
      <c r="O3867" t="str">
        <f t="shared" si="240"/>
        <v>N/A</v>
      </c>
      <c r="P3867" s="11">
        <f t="shared" si="241"/>
        <v>0</v>
      </c>
      <c r="Q3867" s="13" t="s">
        <v>8319</v>
      </c>
      <c r="R3867" t="s">
        <v>8357</v>
      </c>
      <c r="S3867" s="16">
        <f t="shared" si="242"/>
        <v>42498.899398148147</v>
      </c>
      <c r="T3867" s="16">
        <f t="shared" si="243"/>
        <v>42528.879166666666</v>
      </c>
    </row>
    <row r="3868" spans="1:20" ht="28.5" hidden="1" x14ac:dyDescent="0.45">
      <c r="A3868" s="10">
        <v>2584</v>
      </c>
      <c r="B3868" s="3" t="s">
        <v>2584</v>
      </c>
      <c r="C3868" s="3" t="s">
        <v>6694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1434341369</v>
      </c>
      <c r="J3868">
        <v>1431749369</v>
      </c>
      <c r="K3868" t="b">
        <v>0</v>
      </c>
      <c r="L3868">
        <v>0</v>
      </c>
      <c r="M3868" t="b">
        <v>0</v>
      </c>
      <c r="N3868" t="s">
        <v>8282</v>
      </c>
      <c r="O3868" t="str">
        <f t="shared" si="240"/>
        <v>N/A</v>
      </c>
      <c r="P3868" s="11">
        <f t="shared" si="241"/>
        <v>0</v>
      </c>
      <c r="Q3868" s="13" t="s">
        <v>8319</v>
      </c>
      <c r="R3868" t="s">
        <v>8345</v>
      </c>
      <c r="S3868" s="16">
        <f t="shared" si="242"/>
        <v>42140.173252314817</v>
      </c>
      <c r="T3868" s="16">
        <f t="shared" si="243"/>
        <v>42170.173252314817</v>
      </c>
    </row>
    <row r="3869" spans="1:20" ht="42.75" hidden="1" x14ac:dyDescent="0.45">
      <c r="A3869" s="10">
        <v>2593</v>
      </c>
      <c r="B3869" s="3" t="s">
        <v>2593</v>
      </c>
      <c r="C3869" s="3" t="s">
        <v>6703</v>
      </c>
      <c r="D3869" s="6">
        <v>10000</v>
      </c>
      <c r="E3869" s="8">
        <v>0</v>
      </c>
      <c r="F3869" t="s">
        <v>8220</v>
      </c>
      <c r="G3869" t="s">
        <v>8223</v>
      </c>
      <c r="H3869" t="s">
        <v>8245</v>
      </c>
      <c r="I3869">
        <v>1429993026</v>
      </c>
      <c r="J3869">
        <v>1427401026</v>
      </c>
      <c r="K3869" t="b">
        <v>0</v>
      </c>
      <c r="L3869">
        <v>0</v>
      </c>
      <c r="M3869" t="b">
        <v>0</v>
      </c>
      <c r="N3869" t="s">
        <v>8282</v>
      </c>
      <c r="O3869" t="str">
        <f t="shared" si="240"/>
        <v>N/A</v>
      </c>
      <c r="P3869" s="11">
        <f t="shared" si="241"/>
        <v>0</v>
      </c>
      <c r="Q3869" s="13" t="s">
        <v>8319</v>
      </c>
      <c r="R3869" t="s">
        <v>8345</v>
      </c>
      <c r="S3869" s="16">
        <f t="shared" si="242"/>
        <v>42089.84520833334</v>
      </c>
      <c r="T3869" s="16">
        <f t="shared" si="243"/>
        <v>42119.84520833334</v>
      </c>
    </row>
    <row r="3870" spans="1:20" ht="42.75" hidden="1" x14ac:dyDescent="0.45">
      <c r="A3870" s="10">
        <v>2754</v>
      </c>
      <c r="B3870" s="3" t="s">
        <v>2754</v>
      </c>
      <c r="C3870" s="3" t="s">
        <v>6864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1410448551</v>
      </c>
      <c r="J3870">
        <v>1407856551</v>
      </c>
      <c r="K3870" t="b">
        <v>0</v>
      </c>
      <c r="L3870">
        <v>0</v>
      </c>
      <c r="M3870" t="b">
        <v>0</v>
      </c>
      <c r="N3870" t="s">
        <v>8302</v>
      </c>
      <c r="O3870" t="str">
        <f t="shared" si="240"/>
        <v>N/A</v>
      </c>
      <c r="P3870" s="11">
        <f t="shared" si="241"/>
        <v>0</v>
      </c>
      <c r="Q3870" s="13" t="s">
        <v>8311</v>
      </c>
      <c r="R3870" t="s">
        <v>8356</v>
      </c>
      <c r="S3870" s="16">
        <f t="shared" si="242"/>
        <v>41863.636006944449</v>
      </c>
      <c r="T3870" s="16">
        <f t="shared" si="243"/>
        <v>41893.636006944449</v>
      </c>
    </row>
    <row r="3871" spans="1:20" ht="42.75" x14ac:dyDescent="0.45">
      <c r="A3871" s="10">
        <v>2899</v>
      </c>
      <c r="B3871" s="3" t="s">
        <v>2899</v>
      </c>
      <c r="C3871" s="3" t="s">
        <v>7009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1469325158</v>
      </c>
      <c r="J3871">
        <v>1464141158</v>
      </c>
      <c r="K3871" t="b">
        <v>0</v>
      </c>
      <c r="L3871">
        <v>0</v>
      </c>
      <c r="M3871" t="b">
        <v>0</v>
      </c>
      <c r="N3871" t="s">
        <v>8269</v>
      </c>
      <c r="O3871" t="str">
        <f t="shared" si="240"/>
        <v>N/A</v>
      </c>
      <c r="P3871" s="11">
        <f t="shared" si="241"/>
        <v>0</v>
      </c>
      <c r="Q3871" s="13" t="s">
        <v>8323</v>
      </c>
      <c r="R3871" t="s">
        <v>8326</v>
      </c>
      <c r="S3871" s="16">
        <f t="shared" si="242"/>
        <v>42515.078217592592</v>
      </c>
      <c r="T3871" s="16">
        <f t="shared" si="243"/>
        <v>42575.078217592592</v>
      </c>
    </row>
    <row r="3872" spans="1:20" ht="42.75" x14ac:dyDescent="0.45">
      <c r="A3872" s="10">
        <v>3930</v>
      </c>
      <c r="B3872" s="3" t="s">
        <v>3927</v>
      </c>
      <c r="C3872" s="3" t="s">
        <v>8038</v>
      </c>
      <c r="D3872" s="6">
        <v>10000</v>
      </c>
      <c r="E3872" s="8">
        <v>0</v>
      </c>
      <c r="F3872" t="s">
        <v>8220</v>
      </c>
      <c r="G3872" t="s">
        <v>8225</v>
      </c>
      <c r="H3872" t="s">
        <v>8247</v>
      </c>
      <c r="I3872">
        <v>1459490400</v>
      </c>
      <c r="J3872">
        <v>1457078868</v>
      </c>
      <c r="K3872" t="b">
        <v>0</v>
      </c>
      <c r="L3872">
        <v>0</v>
      </c>
      <c r="M3872" t="b">
        <v>0</v>
      </c>
      <c r="N3872" t="s">
        <v>8269</v>
      </c>
      <c r="O3872" t="str">
        <f t="shared" si="240"/>
        <v>N/A</v>
      </c>
      <c r="P3872" s="11">
        <f t="shared" si="241"/>
        <v>0</v>
      </c>
      <c r="Q3872" s="13" t="s">
        <v>8323</v>
      </c>
      <c r="R3872" t="s">
        <v>8326</v>
      </c>
      <c r="S3872" s="16">
        <f t="shared" si="242"/>
        <v>42433.338749999995</v>
      </c>
      <c r="T3872" s="16">
        <f t="shared" si="243"/>
        <v>42461.25</v>
      </c>
    </row>
    <row r="3873" spans="1:20" ht="42.75" x14ac:dyDescent="0.45">
      <c r="A3873" s="10">
        <v>3963</v>
      </c>
      <c r="B3873" s="3" t="s">
        <v>3960</v>
      </c>
      <c r="C3873" s="3" t="s">
        <v>8070</v>
      </c>
      <c r="D3873" s="6">
        <v>10000</v>
      </c>
      <c r="E3873" s="8">
        <v>0</v>
      </c>
      <c r="F3873" t="s">
        <v>8220</v>
      </c>
      <c r="G3873" t="s">
        <v>8228</v>
      </c>
      <c r="H3873" t="s">
        <v>8250</v>
      </c>
      <c r="I3873">
        <v>1447821717</v>
      </c>
      <c r="J3873">
        <v>1445226117</v>
      </c>
      <c r="K3873" t="b">
        <v>0</v>
      </c>
      <c r="L3873">
        <v>0</v>
      </c>
      <c r="M3873" t="b">
        <v>0</v>
      </c>
      <c r="N3873" t="s">
        <v>8269</v>
      </c>
      <c r="O3873" t="str">
        <f t="shared" si="240"/>
        <v>N/A</v>
      </c>
      <c r="P3873" s="11">
        <f t="shared" si="241"/>
        <v>0</v>
      </c>
      <c r="Q3873" s="13" t="s">
        <v>8323</v>
      </c>
      <c r="R3873" t="s">
        <v>8326</v>
      </c>
      <c r="S3873" s="16">
        <f t="shared" si="242"/>
        <v>42296.154131944444</v>
      </c>
      <c r="T3873" s="16">
        <f t="shared" si="243"/>
        <v>42326.195798611108</v>
      </c>
    </row>
    <row r="3874" spans="1:20" ht="42.75" x14ac:dyDescent="0.45">
      <c r="A3874" s="10">
        <v>4097</v>
      </c>
      <c r="B3874" s="3" t="s">
        <v>4093</v>
      </c>
      <c r="C3874" s="3" t="s">
        <v>8200</v>
      </c>
      <c r="D3874" s="6">
        <v>10000</v>
      </c>
      <c r="E3874" s="8">
        <v>0</v>
      </c>
      <c r="F3874" t="s">
        <v>8220</v>
      </c>
      <c r="G3874" t="s">
        <v>8224</v>
      </c>
      <c r="H3874" t="s">
        <v>8246</v>
      </c>
      <c r="I3874">
        <v>1454284500</v>
      </c>
      <c r="J3874">
        <v>1449431237</v>
      </c>
      <c r="K3874" t="b">
        <v>0</v>
      </c>
      <c r="L3874">
        <v>0</v>
      </c>
      <c r="M3874" t="b">
        <v>0</v>
      </c>
      <c r="N3874" t="s">
        <v>8269</v>
      </c>
      <c r="O3874" t="str">
        <f t="shared" si="240"/>
        <v>N/A</v>
      </c>
      <c r="P3874" s="11">
        <f t="shared" si="241"/>
        <v>0</v>
      </c>
      <c r="Q3874" s="13" t="s">
        <v>8323</v>
      </c>
      <c r="R3874" t="s">
        <v>8326</v>
      </c>
      <c r="S3874" s="16">
        <f t="shared" si="242"/>
        <v>42344.824502314819</v>
      </c>
      <c r="T3874" s="16">
        <f t="shared" si="243"/>
        <v>42400.996527777781</v>
      </c>
    </row>
    <row r="3875" spans="1:20" ht="28.5" hidden="1" x14ac:dyDescent="0.45">
      <c r="A3875" s="10">
        <v>612</v>
      </c>
      <c r="B3875" s="3" t="s">
        <v>613</v>
      </c>
      <c r="C3875" s="3" t="s">
        <v>4722</v>
      </c>
      <c r="D3875" s="6">
        <v>10000</v>
      </c>
      <c r="E3875" s="8">
        <v>0</v>
      </c>
      <c r="F3875" t="s">
        <v>8219</v>
      </c>
      <c r="G3875" t="s">
        <v>8236</v>
      </c>
      <c r="H3875" t="s">
        <v>8248</v>
      </c>
      <c r="I3875">
        <v>1472777146</v>
      </c>
      <c r="J3875">
        <v>1470185146</v>
      </c>
      <c r="K3875" t="b">
        <v>0</v>
      </c>
      <c r="L3875">
        <v>0</v>
      </c>
      <c r="M3875" t="b">
        <v>0</v>
      </c>
      <c r="N3875" t="s">
        <v>8270</v>
      </c>
      <c r="O3875" t="str">
        <f t="shared" si="240"/>
        <v>N/A</v>
      </c>
      <c r="P3875" s="11">
        <f t="shared" si="241"/>
        <v>0</v>
      </c>
      <c r="Q3875" s="13" t="s">
        <v>8308</v>
      </c>
      <c r="R3875" t="s">
        <v>8342</v>
      </c>
      <c r="S3875" s="16">
        <f t="shared" si="242"/>
        <v>42585.031782407401</v>
      </c>
      <c r="T3875" s="16">
        <f t="shared" si="243"/>
        <v>42615.031782407401</v>
      </c>
    </row>
    <row r="3876" spans="1:20" ht="42.75" hidden="1" x14ac:dyDescent="0.45">
      <c r="A3876" s="10">
        <v>614</v>
      </c>
      <c r="B3876" s="3" t="s">
        <v>615</v>
      </c>
      <c r="C3876" s="3" t="s">
        <v>4724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1466731740</v>
      </c>
      <c r="J3876">
        <v>1464139740</v>
      </c>
      <c r="K3876" t="b">
        <v>0</v>
      </c>
      <c r="L3876">
        <v>0</v>
      </c>
      <c r="M3876" t="b">
        <v>0</v>
      </c>
      <c r="N3876" t="s">
        <v>8270</v>
      </c>
      <c r="O3876" t="str">
        <f t="shared" si="240"/>
        <v>N/A</v>
      </c>
      <c r="P3876" s="11">
        <f t="shared" si="241"/>
        <v>0</v>
      </c>
      <c r="Q3876" s="13" t="s">
        <v>8308</v>
      </c>
      <c r="R3876" t="s">
        <v>8342</v>
      </c>
      <c r="S3876" s="16">
        <f t="shared" si="242"/>
        <v>42515.061805555553</v>
      </c>
      <c r="T3876" s="16">
        <f t="shared" si="243"/>
        <v>42545.061805555553</v>
      </c>
    </row>
    <row r="3877" spans="1:20" ht="42.75" hidden="1" x14ac:dyDescent="0.45">
      <c r="A3877" s="10">
        <v>1056</v>
      </c>
      <c r="B3877" s="3" t="s">
        <v>1057</v>
      </c>
      <c r="C3877" s="3" t="s">
        <v>5166</v>
      </c>
      <c r="D3877" s="6">
        <v>10000</v>
      </c>
      <c r="E3877" s="8">
        <v>0</v>
      </c>
      <c r="F3877" t="s">
        <v>8219</v>
      </c>
      <c r="G3877" t="s">
        <v>8223</v>
      </c>
      <c r="H3877" t="s">
        <v>8245</v>
      </c>
      <c r="I3877">
        <v>1429892177</v>
      </c>
      <c r="J3877">
        <v>1424711777</v>
      </c>
      <c r="K3877" t="b">
        <v>0</v>
      </c>
      <c r="L3877">
        <v>0</v>
      </c>
      <c r="M3877" t="b">
        <v>0</v>
      </c>
      <c r="N3877" t="s">
        <v>8279</v>
      </c>
      <c r="O3877" t="str">
        <f t="shared" si="240"/>
        <v>N/A</v>
      </c>
      <c r="P3877" s="11">
        <f t="shared" si="241"/>
        <v>0</v>
      </c>
      <c r="Q3877" s="13" t="s">
        <v>8346</v>
      </c>
      <c r="R3877" t="s">
        <v>8347</v>
      </c>
      <c r="S3877" s="16">
        <f t="shared" si="242"/>
        <v>42058.719641203701</v>
      </c>
      <c r="T3877" s="16">
        <f t="shared" si="243"/>
        <v>42118.677974537044</v>
      </c>
    </row>
    <row r="3878" spans="1:20" ht="42.75" hidden="1" x14ac:dyDescent="0.45">
      <c r="A3878" s="10">
        <v>1057</v>
      </c>
      <c r="B3878" s="3" t="s">
        <v>1058</v>
      </c>
      <c r="C3878" s="3" t="s">
        <v>5167</v>
      </c>
      <c r="D3878" s="6">
        <v>10000</v>
      </c>
      <c r="E3878" s="8">
        <v>0</v>
      </c>
      <c r="F3878" t="s">
        <v>8219</v>
      </c>
      <c r="G3878" t="s">
        <v>8223</v>
      </c>
      <c r="H3878" t="s">
        <v>8245</v>
      </c>
      <c r="I3878">
        <v>1480888483</v>
      </c>
      <c r="J3878">
        <v>1478292883</v>
      </c>
      <c r="K3878" t="b">
        <v>0</v>
      </c>
      <c r="L3878">
        <v>0</v>
      </c>
      <c r="M3878" t="b">
        <v>0</v>
      </c>
      <c r="N3878" t="s">
        <v>8279</v>
      </c>
      <c r="O3878" t="str">
        <f t="shared" si="240"/>
        <v>N/A</v>
      </c>
      <c r="P3878" s="11">
        <f t="shared" si="241"/>
        <v>0</v>
      </c>
      <c r="Q3878" s="13" t="s">
        <v>8346</v>
      </c>
      <c r="R3878" t="s">
        <v>8347</v>
      </c>
      <c r="S3878" s="16">
        <f t="shared" si="242"/>
        <v>42678.871331018512</v>
      </c>
      <c r="T3878" s="16">
        <f t="shared" si="243"/>
        <v>42708.912997685184</v>
      </c>
    </row>
    <row r="3879" spans="1:20" ht="28.5" hidden="1" x14ac:dyDescent="0.45">
      <c r="A3879" s="10">
        <v>2356</v>
      </c>
      <c r="B3879" s="3" t="s">
        <v>2357</v>
      </c>
      <c r="C3879" s="3" t="s">
        <v>6466</v>
      </c>
      <c r="D3879" s="6">
        <v>10000</v>
      </c>
      <c r="E3879" s="8">
        <v>0</v>
      </c>
      <c r="F3879" t="s">
        <v>8219</v>
      </c>
      <c r="G3879" t="s">
        <v>8232</v>
      </c>
      <c r="H3879" t="s">
        <v>8248</v>
      </c>
      <c r="I3879">
        <v>1433530104</v>
      </c>
      <c r="J3879">
        <v>1430938104</v>
      </c>
      <c r="K3879" t="b">
        <v>0</v>
      </c>
      <c r="L3879">
        <v>0</v>
      </c>
      <c r="M3879" t="b">
        <v>0</v>
      </c>
      <c r="N3879" t="s">
        <v>8270</v>
      </c>
      <c r="O3879" t="str">
        <f t="shared" si="240"/>
        <v>N/A</v>
      </c>
      <c r="P3879" s="11">
        <f t="shared" si="241"/>
        <v>0</v>
      </c>
      <c r="Q3879" s="13" t="s">
        <v>8308</v>
      </c>
      <c r="R3879" t="s">
        <v>8342</v>
      </c>
      <c r="S3879" s="16">
        <f t="shared" si="242"/>
        <v>42130.78361111111</v>
      </c>
      <c r="T3879" s="16">
        <f t="shared" si="243"/>
        <v>42160.78361111111</v>
      </c>
    </row>
    <row r="3880" spans="1:20" ht="42.75" hidden="1" x14ac:dyDescent="0.45">
      <c r="A3880" s="10">
        <v>2375</v>
      </c>
      <c r="B3880" s="3" t="s">
        <v>2376</v>
      </c>
      <c r="C3880" s="3" t="s">
        <v>6485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>
        <v>1473451437</v>
      </c>
      <c r="J3880">
        <v>1470859437</v>
      </c>
      <c r="K3880" t="b">
        <v>0</v>
      </c>
      <c r="L3880">
        <v>0</v>
      </c>
      <c r="M3880" t="b">
        <v>0</v>
      </c>
      <c r="N3880" t="s">
        <v>8270</v>
      </c>
      <c r="O3880" t="str">
        <f t="shared" si="240"/>
        <v>N/A</v>
      </c>
      <c r="P3880" s="11">
        <f t="shared" si="241"/>
        <v>0</v>
      </c>
      <c r="Q3880" s="13" t="s">
        <v>8308</v>
      </c>
      <c r="R3880" t="s">
        <v>8342</v>
      </c>
      <c r="S3880" s="16">
        <f t="shared" si="242"/>
        <v>42592.836076388892</v>
      </c>
      <c r="T3880" s="16">
        <f t="shared" si="243"/>
        <v>42622.836076388892</v>
      </c>
    </row>
    <row r="3881" spans="1:20" ht="42.75" hidden="1" x14ac:dyDescent="0.45">
      <c r="A3881" s="10">
        <v>2574</v>
      </c>
      <c r="B3881" s="3" t="s">
        <v>2574</v>
      </c>
      <c r="C3881" s="3" t="s">
        <v>6684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1463600945</v>
      </c>
      <c r="J3881">
        <v>1461786545</v>
      </c>
      <c r="K3881" t="b">
        <v>0</v>
      </c>
      <c r="L3881">
        <v>0</v>
      </c>
      <c r="M3881" t="b">
        <v>0</v>
      </c>
      <c r="N3881" t="s">
        <v>8282</v>
      </c>
      <c r="O3881" t="str">
        <f t="shared" si="240"/>
        <v>N/A</v>
      </c>
      <c r="P3881" s="11">
        <f t="shared" si="241"/>
        <v>0</v>
      </c>
      <c r="Q3881" s="13" t="s">
        <v>8319</v>
      </c>
      <c r="R3881" t="s">
        <v>8345</v>
      </c>
      <c r="S3881" s="16">
        <f t="shared" si="242"/>
        <v>42487.825752314813</v>
      </c>
      <c r="T3881" s="16">
        <f t="shared" si="243"/>
        <v>42508.825752314813</v>
      </c>
    </row>
    <row r="3882" spans="1:20" ht="28.5" hidden="1" x14ac:dyDescent="0.45">
      <c r="A3882" s="10">
        <v>2576</v>
      </c>
      <c r="B3882" s="3" t="s">
        <v>2576</v>
      </c>
      <c r="C3882" s="3" t="s">
        <v>6686</v>
      </c>
      <c r="D3882" s="6">
        <v>10000</v>
      </c>
      <c r="E3882" s="8">
        <v>0</v>
      </c>
      <c r="F3882" t="s">
        <v>8219</v>
      </c>
      <c r="G3882" t="s">
        <v>8223</v>
      </c>
      <c r="H3882" t="s">
        <v>8245</v>
      </c>
      <c r="I3882">
        <v>1428707647</v>
      </c>
      <c r="J3882">
        <v>1424823247</v>
      </c>
      <c r="K3882" t="b">
        <v>0</v>
      </c>
      <c r="L3882">
        <v>0</v>
      </c>
      <c r="M3882" t="b">
        <v>0</v>
      </c>
      <c r="N3882" t="s">
        <v>8282</v>
      </c>
      <c r="O3882" t="str">
        <f t="shared" si="240"/>
        <v>N/A</v>
      </c>
      <c r="P3882" s="11">
        <f t="shared" si="241"/>
        <v>0</v>
      </c>
      <c r="Q3882" s="13" t="s">
        <v>8319</v>
      </c>
      <c r="R3882" t="s">
        <v>8345</v>
      </c>
      <c r="S3882" s="16">
        <f t="shared" si="242"/>
        <v>42060.00980324074</v>
      </c>
      <c r="T3882" s="16">
        <f t="shared" si="243"/>
        <v>42104.968136574069</v>
      </c>
    </row>
    <row r="3883" spans="1:20" ht="42.75" hidden="1" x14ac:dyDescent="0.45">
      <c r="A3883" s="10">
        <v>2959</v>
      </c>
      <c r="B3883" s="3" t="s">
        <v>2959</v>
      </c>
      <c r="C3883" s="3" t="s">
        <v>7069</v>
      </c>
      <c r="D3883" s="6">
        <v>10000</v>
      </c>
      <c r="E3883" s="8">
        <v>0</v>
      </c>
      <c r="F3883" t="s">
        <v>8219</v>
      </c>
      <c r="G3883" t="s">
        <v>8224</v>
      </c>
      <c r="H3883" t="s">
        <v>8246</v>
      </c>
      <c r="I3883">
        <v>1465258325</v>
      </c>
      <c r="J3883">
        <v>1462666325</v>
      </c>
      <c r="K3883" t="b">
        <v>0</v>
      </c>
      <c r="L3883">
        <v>0</v>
      </c>
      <c r="M3883" t="b">
        <v>0</v>
      </c>
      <c r="N3883" t="s">
        <v>8301</v>
      </c>
      <c r="O3883" t="str">
        <f t="shared" si="240"/>
        <v>N/A</v>
      </c>
      <c r="P3883" s="11">
        <f t="shared" si="241"/>
        <v>0</v>
      </c>
      <c r="Q3883" s="13" t="s">
        <v>8323</v>
      </c>
      <c r="R3883" t="s">
        <v>8324</v>
      </c>
      <c r="S3883" s="16">
        <f t="shared" si="242"/>
        <v>42498.008391203708</v>
      </c>
      <c r="T3883" s="16">
        <f t="shared" si="243"/>
        <v>42528.008391203708</v>
      </c>
    </row>
    <row r="3884" spans="1:20" ht="42.75" hidden="1" x14ac:dyDescent="0.45">
      <c r="A3884" s="10">
        <v>3884</v>
      </c>
      <c r="B3884" s="3" t="s">
        <v>3881</v>
      </c>
      <c r="C3884" s="3" t="s">
        <v>7993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1427479192</v>
      </c>
      <c r="J3884">
        <v>1425322792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240"/>
        <v>N/A</v>
      </c>
      <c r="P3884" s="11">
        <f t="shared" si="241"/>
        <v>0</v>
      </c>
      <c r="Q3884" s="13" t="s">
        <v>8323</v>
      </c>
      <c r="R3884" t="s">
        <v>8335</v>
      </c>
      <c r="S3884" s="16">
        <f t="shared" si="242"/>
        <v>42065.791574074072</v>
      </c>
      <c r="T3884" s="16">
        <f t="shared" si="243"/>
        <v>42090.749907407408</v>
      </c>
    </row>
    <row r="3885" spans="1:20" hidden="1" x14ac:dyDescent="0.45">
      <c r="A3885" s="10">
        <v>3886</v>
      </c>
      <c r="B3885" s="3" t="s">
        <v>3883</v>
      </c>
      <c r="C3885" s="3">
        <v>1</v>
      </c>
      <c r="D3885" s="6">
        <v>10000</v>
      </c>
      <c r="E3885" s="8">
        <v>0</v>
      </c>
      <c r="F3885" t="s">
        <v>8219</v>
      </c>
      <c r="G3885" t="s">
        <v>8225</v>
      </c>
      <c r="H3885" t="s">
        <v>8247</v>
      </c>
      <c r="I3885">
        <v>1418275702</v>
      </c>
      <c r="J3885">
        <v>1415683702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240"/>
        <v>N/A</v>
      </c>
      <c r="P3885" s="11">
        <f t="shared" si="241"/>
        <v>0</v>
      </c>
      <c r="Q3885" s="13" t="s">
        <v>8323</v>
      </c>
      <c r="R3885" t="s">
        <v>8335</v>
      </c>
      <c r="S3885" s="16">
        <f t="shared" si="242"/>
        <v>41954.228032407409</v>
      </c>
      <c r="T3885" s="16">
        <f t="shared" si="243"/>
        <v>41984.228032407409</v>
      </c>
    </row>
    <row r="3886" spans="1:20" x14ac:dyDescent="0.45">
      <c r="A3886" s="10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t="str">
        <f t="shared" si="240"/>
        <v>N/A</v>
      </c>
      <c r="P3886" s="11">
        <f t="shared" si="241"/>
        <v>0</v>
      </c>
      <c r="Q3886" s="13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42.75" x14ac:dyDescent="0.45">
      <c r="A3887" s="10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t="str">
        <f t="shared" si="240"/>
        <v>N/A</v>
      </c>
      <c r="P3887" s="11">
        <f t="shared" si="241"/>
        <v>0</v>
      </c>
      <c r="Q3887" s="13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2.75" hidden="1" x14ac:dyDescent="0.45">
      <c r="A3888" s="10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t="str">
        <f t="shared" si="240"/>
        <v>N/A</v>
      </c>
      <c r="P3888" s="11">
        <f t="shared" si="241"/>
        <v>0</v>
      </c>
      <c r="Q3888" s="13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2.75" hidden="1" x14ac:dyDescent="0.45">
      <c r="A3889" s="10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t="str">
        <f t="shared" si="240"/>
        <v>N/A</v>
      </c>
      <c r="P3889" s="11">
        <f t="shared" si="241"/>
        <v>0</v>
      </c>
      <c r="Q3889" s="13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idden="1" x14ac:dyDescent="0.45">
      <c r="A3890" s="1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t="str">
        <f t="shared" si="240"/>
        <v>N/A</v>
      </c>
      <c r="P3890" s="11">
        <f t="shared" si="241"/>
        <v>0</v>
      </c>
      <c r="Q3890" s="13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42.75" hidden="1" x14ac:dyDescent="0.45">
      <c r="A3891" s="10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t="str">
        <f t="shared" si="240"/>
        <v>N/A</v>
      </c>
      <c r="P3891" s="11">
        <f t="shared" si="241"/>
        <v>0</v>
      </c>
      <c r="Q3891" s="13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42.75" x14ac:dyDescent="0.45">
      <c r="A3892" s="10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t="str">
        <f t="shared" si="240"/>
        <v>N/A</v>
      </c>
      <c r="P3892" s="11">
        <f t="shared" si="241"/>
        <v>0</v>
      </c>
      <c r="Q3892" s="13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42.75" hidden="1" x14ac:dyDescent="0.45">
      <c r="A3893" s="10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t="str">
        <f t="shared" si="240"/>
        <v>N/A</v>
      </c>
      <c r="P3893" s="11">
        <f t="shared" si="241"/>
        <v>0</v>
      </c>
      <c r="Q3893" s="13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2.75" x14ac:dyDescent="0.45">
      <c r="A3894" s="10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240"/>
        <v>N/A</v>
      </c>
      <c r="P3894" s="11">
        <f t="shared" si="241"/>
        <v>0</v>
      </c>
      <c r="Q3894" s="13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2.75" hidden="1" x14ac:dyDescent="0.45">
      <c r="A3895" s="10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t="str">
        <f t="shared" si="240"/>
        <v>N/A</v>
      </c>
      <c r="P3895" s="11">
        <f t="shared" si="241"/>
        <v>0</v>
      </c>
      <c r="Q3895" s="13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28.5" hidden="1" x14ac:dyDescent="0.45">
      <c r="A3896" s="10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t="str">
        <f t="shared" si="240"/>
        <v>N/A</v>
      </c>
      <c r="P3896" s="11">
        <f t="shared" si="241"/>
        <v>0</v>
      </c>
      <c r="Q3896" s="13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42.75" hidden="1" x14ac:dyDescent="0.45">
      <c r="A3897" s="10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t="str">
        <f t="shared" si="240"/>
        <v>N/A</v>
      </c>
      <c r="P3897" s="11">
        <f t="shared" si="241"/>
        <v>0</v>
      </c>
      <c r="Q3897" s="13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42.75" hidden="1" x14ac:dyDescent="0.45">
      <c r="A3898" s="10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t="str">
        <f t="shared" si="240"/>
        <v>N/A</v>
      </c>
      <c r="P3898" s="11">
        <f t="shared" si="241"/>
        <v>0</v>
      </c>
      <c r="Q3898" s="13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2.75" hidden="1" x14ac:dyDescent="0.45">
      <c r="A3899" s="10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t="str">
        <f t="shared" si="240"/>
        <v>N/A</v>
      </c>
      <c r="P3899" s="11">
        <f t="shared" si="241"/>
        <v>0</v>
      </c>
      <c r="Q3899" s="13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42.75" hidden="1" x14ac:dyDescent="0.45">
      <c r="A3900" s="10">
        <v>2772</v>
      </c>
      <c r="B3900" s="3" t="s">
        <v>2772</v>
      </c>
      <c r="C3900" s="3" t="s">
        <v>6882</v>
      </c>
      <c r="D3900" s="6">
        <v>8000</v>
      </c>
      <c r="E3900" s="8">
        <v>0</v>
      </c>
      <c r="F3900" t="s">
        <v>8220</v>
      </c>
      <c r="G3900" t="s">
        <v>8223</v>
      </c>
      <c r="H3900" t="s">
        <v>8245</v>
      </c>
      <c r="I3900">
        <v>1381006294</v>
      </c>
      <c r="J3900">
        <v>1379710294</v>
      </c>
      <c r="K3900" t="b">
        <v>0</v>
      </c>
      <c r="L3900">
        <v>0</v>
      </c>
      <c r="M3900" t="b">
        <v>0</v>
      </c>
      <c r="N3900" t="s">
        <v>8302</v>
      </c>
      <c r="O3900" t="str">
        <f t="shared" si="240"/>
        <v>N/A</v>
      </c>
      <c r="P3900" s="11">
        <f t="shared" si="241"/>
        <v>0</v>
      </c>
      <c r="Q3900" s="13" t="s">
        <v>8311</v>
      </c>
      <c r="R3900" t="s">
        <v>8356</v>
      </c>
      <c r="S3900" s="16">
        <f t="shared" si="242"/>
        <v>41537.869143518517</v>
      </c>
      <c r="T3900" s="16">
        <f t="shared" si="243"/>
        <v>41552.869143518517</v>
      </c>
    </row>
    <row r="3901" spans="1:20" ht="42.75" x14ac:dyDescent="0.45">
      <c r="A3901" s="10">
        <v>2846</v>
      </c>
      <c r="B3901" s="3" t="s">
        <v>2846</v>
      </c>
      <c r="C3901" s="3" t="s">
        <v>6956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1432917394</v>
      </c>
      <c r="J3901">
        <v>1429029394</v>
      </c>
      <c r="K3901" t="b">
        <v>0</v>
      </c>
      <c r="L3901">
        <v>0</v>
      </c>
      <c r="M3901" t="b">
        <v>0</v>
      </c>
      <c r="N3901" t="s">
        <v>8269</v>
      </c>
      <c r="O3901" t="str">
        <f t="shared" si="240"/>
        <v>N/A</v>
      </c>
      <c r="P3901" s="11">
        <f t="shared" si="241"/>
        <v>0</v>
      </c>
      <c r="Q3901" s="13" t="s">
        <v>8323</v>
      </c>
      <c r="R3901" t="s">
        <v>8326</v>
      </c>
      <c r="S3901" s="16">
        <f t="shared" si="242"/>
        <v>42108.692060185189</v>
      </c>
      <c r="T3901" s="16">
        <f t="shared" si="243"/>
        <v>42153.692060185189</v>
      </c>
    </row>
    <row r="3902" spans="1:20" ht="42.75" hidden="1" x14ac:dyDescent="0.45">
      <c r="A3902" s="10">
        <v>3804</v>
      </c>
      <c r="B3902" s="3" t="s">
        <v>3801</v>
      </c>
      <c r="C3902" s="3" t="s">
        <v>7914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1469948400</v>
      </c>
      <c r="J3902">
        <v>1465172024</v>
      </c>
      <c r="K3902" t="b">
        <v>0</v>
      </c>
      <c r="L3902">
        <v>0</v>
      </c>
      <c r="M3902" t="b">
        <v>0</v>
      </c>
      <c r="N3902" t="s">
        <v>8303</v>
      </c>
      <c r="O3902" t="str">
        <f t="shared" si="240"/>
        <v>N/A</v>
      </c>
      <c r="P3902" s="11">
        <f t="shared" si="241"/>
        <v>0</v>
      </c>
      <c r="Q3902" s="13" t="s">
        <v>8323</v>
      </c>
      <c r="R3902" t="s">
        <v>8335</v>
      </c>
      <c r="S3902" s="16">
        <f t="shared" si="242"/>
        <v>42527.00953703704</v>
      </c>
      <c r="T3902" s="16">
        <f t="shared" si="243"/>
        <v>42582.291666666672</v>
      </c>
    </row>
    <row r="3903" spans="1:20" ht="42.75" x14ac:dyDescent="0.45">
      <c r="A3903" s="10">
        <v>3931</v>
      </c>
      <c r="B3903" s="3" t="s">
        <v>3928</v>
      </c>
      <c r="C3903" s="3" t="s">
        <v>8039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1441510707</v>
      </c>
      <c r="J3903">
        <v>1439350707</v>
      </c>
      <c r="K3903" t="b">
        <v>0</v>
      </c>
      <c r="L3903">
        <v>0</v>
      </c>
      <c r="M3903" t="b">
        <v>0</v>
      </c>
      <c r="N3903" t="s">
        <v>8269</v>
      </c>
      <c r="O3903" t="str">
        <f t="shared" si="240"/>
        <v>N/A</v>
      </c>
      <c r="P3903" s="11">
        <f t="shared" si="241"/>
        <v>0</v>
      </c>
      <c r="Q3903" s="13" t="s">
        <v>8323</v>
      </c>
      <c r="R3903" t="s">
        <v>8326</v>
      </c>
      <c r="S3903" s="16">
        <f t="shared" si="242"/>
        <v>42228.151701388888</v>
      </c>
      <c r="T3903" s="16">
        <f t="shared" si="243"/>
        <v>42253.151701388888</v>
      </c>
    </row>
    <row r="3904" spans="1:20" ht="42.75" hidden="1" x14ac:dyDescent="0.45">
      <c r="A3904" s="10">
        <v>2573</v>
      </c>
      <c r="B3904" s="3" t="s">
        <v>2573</v>
      </c>
      <c r="C3904" s="3" t="s">
        <v>6683</v>
      </c>
      <c r="D3904" s="6">
        <v>8000</v>
      </c>
      <c r="E3904" s="8">
        <v>0</v>
      </c>
      <c r="F3904" t="s">
        <v>8219</v>
      </c>
      <c r="G3904" t="s">
        <v>8223</v>
      </c>
      <c r="H3904" t="s">
        <v>8245</v>
      </c>
      <c r="I3904">
        <v>1408803149</v>
      </c>
      <c r="J3904">
        <v>1404915149</v>
      </c>
      <c r="K3904" t="b">
        <v>0</v>
      </c>
      <c r="L3904">
        <v>0</v>
      </c>
      <c r="M3904" t="b">
        <v>0</v>
      </c>
      <c r="N3904" t="s">
        <v>8282</v>
      </c>
      <c r="O3904" t="str">
        <f t="shared" si="240"/>
        <v>N/A</v>
      </c>
      <c r="P3904" s="11">
        <f t="shared" si="241"/>
        <v>0</v>
      </c>
      <c r="Q3904" s="13" t="s">
        <v>8319</v>
      </c>
      <c r="R3904" t="s">
        <v>8345</v>
      </c>
      <c r="S3904" s="16">
        <f t="shared" si="242"/>
        <v>41829.592002314814</v>
      </c>
      <c r="T3904" s="16">
        <f t="shared" si="243"/>
        <v>41874.592002314814</v>
      </c>
    </row>
    <row r="3905" spans="1:20" ht="42.75" hidden="1" x14ac:dyDescent="0.45">
      <c r="A3905" s="10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t="str">
        <f t="shared" si="240"/>
        <v>N/A</v>
      </c>
      <c r="P3905" s="11">
        <f t="shared" si="241"/>
        <v>0</v>
      </c>
      <c r="Q3905" s="13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42.75" hidden="1" x14ac:dyDescent="0.45">
      <c r="A3906" s="10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t="str">
        <f t="shared" si="240"/>
        <v>N/A</v>
      </c>
      <c r="P3906" s="11">
        <f t="shared" si="241"/>
        <v>0</v>
      </c>
      <c r="Q3906" s="13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42.75" hidden="1" x14ac:dyDescent="0.45">
      <c r="A3907" s="10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t="str">
        <f t="shared" ref="O3907:O3970" si="244">IF(ROUND(E3907/D3907*100,0)=0,"N/A",ROUND(E3907/D3907*100,0))</f>
        <v>N/A</v>
      </c>
      <c r="P3907" s="11">
        <f t="shared" ref="P3907:P3970" si="245">IFERROR(ROUND(E3907/L3907,2),0)</f>
        <v>0</v>
      </c>
      <c r="Q3907" s="13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42.75" hidden="1" x14ac:dyDescent="0.45">
      <c r="A3908" s="10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t="str">
        <f t="shared" si="244"/>
        <v>N/A</v>
      </c>
      <c r="P3908" s="11">
        <f t="shared" si="245"/>
        <v>0</v>
      </c>
      <c r="Q3908" s="13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42.75" hidden="1" x14ac:dyDescent="0.45">
      <c r="A3909" s="10">
        <v>437</v>
      </c>
      <c r="B3909" s="3" t="s">
        <v>438</v>
      </c>
      <c r="C3909" s="3" t="s">
        <v>4547</v>
      </c>
      <c r="D3909" s="6">
        <v>7000</v>
      </c>
      <c r="E3909" s="8">
        <v>0</v>
      </c>
      <c r="F3909" t="s">
        <v>8220</v>
      </c>
      <c r="G3909" t="s">
        <v>8228</v>
      </c>
      <c r="H3909" t="s">
        <v>8250</v>
      </c>
      <c r="I3909">
        <v>1475912326</v>
      </c>
      <c r="J3909">
        <v>1470728326</v>
      </c>
      <c r="K3909" t="b">
        <v>0</v>
      </c>
      <c r="L3909">
        <v>0</v>
      </c>
      <c r="M3909" t="b">
        <v>0</v>
      </c>
      <c r="N3909" t="s">
        <v>8268</v>
      </c>
      <c r="O3909" t="str">
        <f t="shared" si="244"/>
        <v>N/A</v>
      </c>
      <c r="P3909" s="11">
        <f t="shared" si="245"/>
        <v>0</v>
      </c>
      <c r="Q3909" s="13" t="s">
        <v>8321</v>
      </c>
      <c r="R3909" t="s">
        <v>8339</v>
      </c>
      <c r="S3909" s="16">
        <f t="shared" si="246"/>
        <v>42591.31858796296</v>
      </c>
      <c r="T3909" s="16">
        <f t="shared" si="247"/>
        <v>42651.31858796296</v>
      </c>
    </row>
    <row r="3910" spans="1:20" ht="42.75" hidden="1" x14ac:dyDescent="0.45">
      <c r="A3910" s="10">
        <v>495</v>
      </c>
      <c r="B3910" s="3" t="s">
        <v>496</v>
      </c>
      <c r="C3910" s="3" t="s">
        <v>4605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1437076305</v>
      </c>
      <c r="J3910">
        <v>1434484305</v>
      </c>
      <c r="K3910" t="b">
        <v>0</v>
      </c>
      <c r="L3910">
        <v>0</v>
      </c>
      <c r="M3910" t="b">
        <v>0</v>
      </c>
      <c r="N3910" t="s">
        <v>8268</v>
      </c>
      <c r="O3910" t="str">
        <f t="shared" si="244"/>
        <v>N/A</v>
      </c>
      <c r="P3910" s="11">
        <f t="shared" si="245"/>
        <v>0</v>
      </c>
      <c r="Q3910" s="13" t="s">
        <v>8321</v>
      </c>
      <c r="R3910" t="s">
        <v>8339</v>
      </c>
      <c r="S3910" s="16">
        <f t="shared" si="246"/>
        <v>42171.827604166669</v>
      </c>
      <c r="T3910" s="16">
        <f t="shared" si="247"/>
        <v>42201.827604166669</v>
      </c>
    </row>
    <row r="3911" spans="1:20" ht="57" hidden="1" x14ac:dyDescent="0.45">
      <c r="A3911" s="10">
        <v>926</v>
      </c>
      <c r="B3911" s="3" t="s">
        <v>927</v>
      </c>
      <c r="C3911" s="3" t="s">
        <v>5036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8276</v>
      </c>
      <c r="O3911" t="str">
        <f t="shared" si="244"/>
        <v>N/A</v>
      </c>
      <c r="P3911" s="11">
        <f t="shared" si="245"/>
        <v>0</v>
      </c>
      <c r="Q3911" s="13" t="s">
        <v>8327</v>
      </c>
      <c r="R3911" t="s">
        <v>8350</v>
      </c>
      <c r="S3911" s="16">
        <f t="shared" si="246"/>
        <v>40338.02002314815</v>
      </c>
      <c r="T3911" s="16">
        <f t="shared" si="247"/>
        <v>40367.944444444445</v>
      </c>
    </row>
    <row r="3912" spans="1:20" ht="42.75" hidden="1" x14ac:dyDescent="0.45">
      <c r="A3912" s="10">
        <v>1708</v>
      </c>
      <c r="B3912" s="3" t="s">
        <v>1709</v>
      </c>
      <c r="C3912" s="3" t="s">
        <v>5818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1462135706</v>
      </c>
      <c r="J3912">
        <v>1458679706</v>
      </c>
      <c r="K3912" t="b">
        <v>0</v>
      </c>
      <c r="L3912">
        <v>0</v>
      </c>
      <c r="M3912" t="b">
        <v>0</v>
      </c>
      <c r="N3912" t="s">
        <v>8291</v>
      </c>
      <c r="O3912" t="str">
        <f t="shared" si="244"/>
        <v>N/A</v>
      </c>
      <c r="P3912" s="11">
        <f t="shared" si="245"/>
        <v>0</v>
      </c>
      <c r="Q3912" s="13" t="s">
        <v>8327</v>
      </c>
      <c r="R3912" t="s">
        <v>8330</v>
      </c>
      <c r="S3912" s="16">
        <f t="shared" si="246"/>
        <v>42451.866967592592</v>
      </c>
      <c r="T3912" s="16">
        <f t="shared" si="247"/>
        <v>42491.866967592592</v>
      </c>
    </row>
    <row r="3913" spans="1:20" ht="57" hidden="1" x14ac:dyDescent="0.45">
      <c r="A3913" s="10">
        <v>2505</v>
      </c>
      <c r="B3913" s="3" t="s">
        <v>2505</v>
      </c>
      <c r="C3913" s="3" t="s">
        <v>6615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1426292416</v>
      </c>
      <c r="J3913">
        <v>1423704016</v>
      </c>
      <c r="K3913" t="b">
        <v>0</v>
      </c>
      <c r="L3913">
        <v>0</v>
      </c>
      <c r="M3913" t="b">
        <v>0</v>
      </c>
      <c r="N3913" t="s">
        <v>8297</v>
      </c>
      <c r="O3913" t="str">
        <f t="shared" si="244"/>
        <v>N/A</v>
      </c>
      <c r="P3913" s="11">
        <f t="shared" si="245"/>
        <v>0</v>
      </c>
      <c r="Q3913" s="13" t="s">
        <v>8319</v>
      </c>
      <c r="R3913" t="s">
        <v>8357</v>
      </c>
      <c r="S3913" s="16">
        <f t="shared" si="246"/>
        <v>42047.05574074074</v>
      </c>
      <c r="T3913" s="16">
        <f t="shared" si="247"/>
        <v>42077.014074074075</v>
      </c>
    </row>
    <row r="3914" spans="1:20" ht="42.75" x14ac:dyDescent="0.45">
      <c r="A3914" s="10">
        <v>4023</v>
      </c>
      <c r="B3914" s="3" t="s">
        <v>4019</v>
      </c>
      <c r="C3914" s="3" t="s">
        <v>8128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1458860363</v>
      </c>
      <c r="J3914">
        <v>1454975963</v>
      </c>
      <c r="K3914" t="b">
        <v>0</v>
      </c>
      <c r="L3914">
        <v>0</v>
      </c>
      <c r="M3914" t="b">
        <v>0</v>
      </c>
      <c r="N3914" t="s">
        <v>8269</v>
      </c>
      <c r="O3914" t="str">
        <f t="shared" si="244"/>
        <v>N/A</v>
      </c>
      <c r="P3914" s="11">
        <f t="shared" si="245"/>
        <v>0</v>
      </c>
      <c r="Q3914" s="13" t="s">
        <v>8323</v>
      </c>
      <c r="R3914" t="s">
        <v>8326</v>
      </c>
      <c r="S3914" s="16">
        <f t="shared" si="246"/>
        <v>42408.999571759254</v>
      </c>
      <c r="T3914" s="16">
        <f t="shared" si="247"/>
        <v>42453.957905092597</v>
      </c>
    </row>
    <row r="3915" spans="1:20" ht="28.5" hidden="1" x14ac:dyDescent="0.45">
      <c r="A3915" s="10">
        <v>147</v>
      </c>
      <c r="B3915" s="3" t="s">
        <v>149</v>
      </c>
      <c r="C3915" s="3" t="s">
        <v>4257</v>
      </c>
      <c r="D3915" s="6">
        <v>7000</v>
      </c>
      <c r="E3915" s="8">
        <v>0</v>
      </c>
      <c r="F3915" t="s">
        <v>8219</v>
      </c>
      <c r="G3915" t="s">
        <v>8224</v>
      </c>
      <c r="H3915" t="s">
        <v>8246</v>
      </c>
      <c r="I3915">
        <v>1420741080</v>
      </c>
      <c r="J3915">
        <v>1417026340</v>
      </c>
      <c r="K3915" t="b">
        <v>0</v>
      </c>
      <c r="L3915">
        <v>0</v>
      </c>
      <c r="M3915" t="b">
        <v>0</v>
      </c>
      <c r="N3915" t="s">
        <v>8265</v>
      </c>
      <c r="O3915" t="str">
        <f t="shared" si="244"/>
        <v>N/A</v>
      </c>
      <c r="P3915" s="11">
        <f t="shared" si="245"/>
        <v>0</v>
      </c>
      <c r="Q3915" s="13" t="s">
        <v>8321</v>
      </c>
      <c r="R3915" t="s">
        <v>8337</v>
      </c>
      <c r="S3915" s="16">
        <f t="shared" si="246"/>
        <v>41969.767824074079</v>
      </c>
      <c r="T3915" s="16">
        <f t="shared" si="247"/>
        <v>42012.762499999997</v>
      </c>
    </row>
    <row r="3916" spans="1:20" ht="42.75" hidden="1" x14ac:dyDescent="0.45">
      <c r="A3916" s="10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t="str">
        <f t="shared" si="244"/>
        <v>N/A</v>
      </c>
      <c r="P3916" s="11">
        <f t="shared" si="245"/>
        <v>0</v>
      </c>
      <c r="Q3916" s="13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42.75" hidden="1" x14ac:dyDescent="0.45">
      <c r="A3917" s="10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t="str">
        <f t="shared" si="244"/>
        <v>N/A</v>
      </c>
      <c r="P3917" s="11">
        <f t="shared" si="245"/>
        <v>0</v>
      </c>
      <c r="Q3917" s="13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57" hidden="1" x14ac:dyDescent="0.45">
      <c r="A3918" s="10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t="str">
        <f t="shared" si="244"/>
        <v>N/A</v>
      </c>
      <c r="P3918" s="11">
        <f t="shared" si="245"/>
        <v>0</v>
      </c>
      <c r="Q3918" s="13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2.75" hidden="1" x14ac:dyDescent="0.45">
      <c r="A3919" s="10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t="str">
        <f t="shared" si="244"/>
        <v>N/A</v>
      </c>
      <c r="P3919" s="11">
        <f t="shared" si="245"/>
        <v>0</v>
      </c>
      <c r="Q3919" s="13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42.75" hidden="1" x14ac:dyDescent="0.45">
      <c r="A3920" s="1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t="str">
        <f t="shared" si="244"/>
        <v>N/A</v>
      </c>
      <c r="P3920" s="11">
        <f t="shared" si="245"/>
        <v>0</v>
      </c>
      <c r="Q3920" s="13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28.5" hidden="1" x14ac:dyDescent="0.45">
      <c r="A3921" s="10">
        <v>1682</v>
      </c>
      <c r="B3921" s="3" t="s">
        <v>1683</v>
      </c>
      <c r="C3921" s="3" t="s">
        <v>5792</v>
      </c>
      <c r="D3921" s="6">
        <v>6000</v>
      </c>
      <c r="E3921" s="8">
        <v>0</v>
      </c>
      <c r="F3921" t="s">
        <v>8221</v>
      </c>
      <c r="G3921" t="s">
        <v>8223</v>
      </c>
      <c r="H3921" t="s">
        <v>8245</v>
      </c>
      <c r="I3921">
        <v>1492142860</v>
      </c>
      <c r="J3921">
        <v>1486962460</v>
      </c>
      <c r="K3921" t="b">
        <v>0</v>
      </c>
      <c r="L3921">
        <v>0</v>
      </c>
      <c r="M3921" t="b">
        <v>0</v>
      </c>
      <c r="N3921" t="s">
        <v>8291</v>
      </c>
      <c r="O3921" t="str">
        <f t="shared" si="244"/>
        <v>N/A</v>
      </c>
      <c r="P3921" s="11">
        <f t="shared" si="245"/>
        <v>0</v>
      </c>
      <c r="Q3921" s="13" t="s">
        <v>8327</v>
      </c>
      <c r="R3921" t="s">
        <v>8330</v>
      </c>
      <c r="S3921" s="16">
        <f t="shared" si="246"/>
        <v>42779.21365740741</v>
      </c>
      <c r="T3921" s="16">
        <f t="shared" si="247"/>
        <v>42839.171990740739</v>
      </c>
    </row>
    <row r="3922" spans="1:20" ht="42.75" hidden="1" x14ac:dyDescent="0.45">
      <c r="A3922" s="10">
        <v>174</v>
      </c>
      <c r="B3922" s="3" t="s">
        <v>176</v>
      </c>
      <c r="C3922" s="3" t="s">
        <v>4284</v>
      </c>
      <c r="D3922" s="6">
        <v>6000</v>
      </c>
      <c r="E3922" s="8">
        <v>0</v>
      </c>
      <c r="F3922" t="s">
        <v>8220</v>
      </c>
      <c r="G3922" t="s">
        <v>8232</v>
      </c>
      <c r="H3922" t="s">
        <v>8248</v>
      </c>
      <c r="I3922">
        <v>1431108776</v>
      </c>
      <c r="J3922">
        <v>1425924776</v>
      </c>
      <c r="K3922" t="b">
        <v>0</v>
      </c>
      <c r="L3922">
        <v>0</v>
      </c>
      <c r="M3922" t="b">
        <v>0</v>
      </c>
      <c r="N3922" t="s">
        <v>8266</v>
      </c>
      <c r="O3922" t="str">
        <f t="shared" si="244"/>
        <v>N/A</v>
      </c>
      <c r="P3922" s="11">
        <f t="shared" si="245"/>
        <v>0</v>
      </c>
      <c r="Q3922" s="13" t="s">
        <v>8321</v>
      </c>
      <c r="R3922" t="s">
        <v>8325</v>
      </c>
      <c r="S3922" s="16">
        <f t="shared" si="246"/>
        <v>42072.758981481486</v>
      </c>
      <c r="T3922" s="16">
        <f t="shared" si="247"/>
        <v>42132.758981481486</v>
      </c>
    </row>
    <row r="3923" spans="1:20" hidden="1" x14ac:dyDescent="0.45">
      <c r="A3923" s="10">
        <v>202</v>
      </c>
      <c r="B3923" s="3" t="s">
        <v>204</v>
      </c>
      <c r="C3923" s="3" t="s">
        <v>4312</v>
      </c>
      <c r="D3923" s="6">
        <v>6000</v>
      </c>
      <c r="E3923" s="8">
        <v>0</v>
      </c>
      <c r="F3923" t="s">
        <v>8220</v>
      </c>
      <c r="G3923" t="s">
        <v>8223</v>
      </c>
      <c r="H3923" t="s">
        <v>8245</v>
      </c>
      <c r="I3923">
        <v>1444337940</v>
      </c>
      <c r="J3923">
        <v>1441750564</v>
      </c>
      <c r="K3923" t="b">
        <v>0</v>
      </c>
      <c r="L3923">
        <v>0</v>
      </c>
      <c r="M3923" t="b">
        <v>0</v>
      </c>
      <c r="N3923" t="s">
        <v>8266</v>
      </c>
      <c r="O3923" t="str">
        <f t="shared" si="244"/>
        <v>N/A</v>
      </c>
      <c r="P3923" s="11">
        <f t="shared" si="245"/>
        <v>0</v>
      </c>
      <c r="Q3923" s="13" t="s">
        <v>8321</v>
      </c>
      <c r="R3923" t="s">
        <v>8325</v>
      </c>
      <c r="S3923" s="16">
        <f t="shared" si="246"/>
        <v>42255.927824074075</v>
      </c>
      <c r="T3923" s="16">
        <f t="shared" si="247"/>
        <v>42285.874305555553</v>
      </c>
    </row>
    <row r="3924" spans="1:20" ht="28.5" hidden="1" x14ac:dyDescent="0.45">
      <c r="A3924" s="10">
        <v>469</v>
      </c>
      <c r="B3924" s="3" t="s">
        <v>470</v>
      </c>
      <c r="C3924" s="3" t="s">
        <v>4579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1409960724</v>
      </c>
      <c r="J3924">
        <v>1404776724</v>
      </c>
      <c r="K3924" t="b">
        <v>0</v>
      </c>
      <c r="L3924">
        <v>0</v>
      </c>
      <c r="M3924" t="b">
        <v>0</v>
      </c>
      <c r="N3924" t="s">
        <v>8268</v>
      </c>
      <c r="O3924" t="str">
        <f t="shared" si="244"/>
        <v>N/A</v>
      </c>
      <c r="P3924" s="11">
        <f t="shared" si="245"/>
        <v>0</v>
      </c>
      <c r="Q3924" s="13" t="s">
        <v>8321</v>
      </c>
      <c r="R3924" t="s">
        <v>8339</v>
      </c>
      <c r="S3924" s="16">
        <f t="shared" si="246"/>
        <v>41827.989861111113</v>
      </c>
      <c r="T3924" s="16">
        <f t="shared" si="247"/>
        <v>41887.989861111113</v>
      </c>
    </row>
    <row r="3925" spans="1:20" ht="42.75" hidden="1" x14ac:dyDescent="0.45">
      <c r="A3925" s="10">
        <v>1177</v>
      </c>
      <c r="B3925" s="3" t="s">
        <v>1178</v>
      </c>
      <c r="C3925" s="3" t="s">
        <v>5287</v>
      </c>
      <c r="D3925" s="6">
        <v>6000</v>
      </c>
      <c r="E3925" s="8">
        <v>0</v>
      </c>
      <c r="F3925" t="s">
        <v>8220</v>
      </c>
      <c r="G3925" t="s">
        <v>8224</v>
      </c>
      <c r="H3925" t="s">
        <v>8246</v>
      </c>
      <c r="I3925">
        <v>1413388296</v>
      </c>
      <c r="J3925">
        <v>1410796296</v>
      </c>
      <c r="K3925" t="b">
        <v>0</v>
      </c>
      <c r="L3925">
        <v>0</v>
      </c>
      <c r="M3925" t="b">
        <v>0</v>
      </c>
      <c r="N3925" t="s">
        <v>8282</v>
      </c>
      <c r="O3925" t="str">
        <f t="shared" si="244"/>
        <v>N/A</v>
      </c>
      <c r="P3925" s="11">
        <f t="shared" si="245"/>
        <v>0</v>
      </c>
      <c r="Q3925" s="13" t="s">
        <v>8319</v>
      </c>
      <c r="R3925" t="s">
        <v>8345</v>
      </c>
      <c r="S3925" s="16">
        <f t="shared" si="246"/>
        <v>41897.660833333335</v>
      </c>
      <c r="T3925" s="16">
        <f t="shared" si="247"/>
        <v>41927.660833333335</v>
      </c>
    </row>
    <row r="3926" spans="1:20" ht="42.75" hidden="1" x14ac:dyDescent="0.45">
      <c r="A3926" s="10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t="str">
        <f t="shared" si="244"/>
        <v>N/A</v>
      </c>
      <c r="P3926" s="11">
        <f t="shared" si="245"/>
        <v>0</v>
      </c>
      <c r="Q3926" s="13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2.75" x14ac:dyDescent="0.45">
      <c r="A3927" s="10">
        <v>3863</v>
      </c>
      <c r="B3927" s="3" t="s">
        <v>3860</v>
      </c>
      <c r="C3927" s="3" t="s">
        <v>7972</v>
      </c>
      <c r="D3927" s="6">
        <v>6000</v>
      </c>
      <c r="E3927" s="8">
        <v>0</v>
      </c>
      <c r="F3927" t="s">
        <v>8220</v>
      </c>
      <c r="G3927" t="s">
        <v>8223</v>
      </c>
      <c r="H3927" t="s">
        <v>8245</v>
      </c>
      <c r="I3927">
        <v>1446739905</v>
      </c>
      <c r="J3927">
        <v>1441552305</v>
      </c>
      <c r="K3927" t="b">
        <v>0</v>
      </c>
      <c r="L3927">
        <v>0</v>
      </c>
      <c r="M3927" t="b">
        <v>0</v>
      </c>
      <c r="N3927" t="s">
        <v>8269</v>
      </c>
      <c r="O3927" t="str">
        <f t="shared" si="244"/>
        <v>N/A</v>
      </c>
      <c r="P3927" s="11">
        <f t="shared" si="245"/>
        <v>0</v>
      </c>
      <c r="Q3927" s="13" t="s">
        <v>8323</v>
      </c>
      <c r="R3927" t="s">
        <v>8326</v>
      </c>
      <c r="S3927" s="16">
        <f t="shared" si="246"/>
        <v>42253.633159722223</v>
      </c>
      <c r="T3927" s="16">
        <f t="shared" si="247"/>
        <v>42313.674826388888</v>
      </c>
    </row>
    <row r="3928" spans="1:20" ht="28.5" hidden="1" x14ac:dyDescent="0.45">
      <c r="A3928" s="10">
        <v>1457</v>
      </c>
      <c r="B3928" s="3" t="s">
        <v>1458</v>
      </c>
      <c r="C3928" s="3" t="s">
        <v>5567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1447281044</v>
      </c>
      <c r="J3928">
        <v>1444685444</v>
      </c>
      <c r="K3928" t="b">
        <v>0</v>
      </c>
      <c r="L3928">
        <v>0</v>
      </c>
      <c r="M3928" t="b">
        <v>0</v>
      </c>
      <c r="N3928" t="s">
        <v>8285</v>
      </c>
      <c r="O3928" t="str">
        <f t="shared" si="244"/>
        <v>N/A</v>
      </c>
      <c r="P3928" s="11">
        <f t="shared" si="245"/>
        <v>0</v>
      </c>
      <c r="Q3928" s="13" t="s">
        <v>8311</v>
      </c>
      <c r="R3928" t="s">
        <v>8348</v>
      </c>
      <c r="S3928" s="16">
        <f t="shared" si="246"/>
        <v>42289.89634259259</v>
      </c>
      <c r="T3928" s="16">
        <f t="shared" si="247"/>
        <v>42319.938009259262</v>
      </c>
    </row>
    <row r="3929" spans="1:20" ht="42.75" hidden="1" x14ac:dyDescent="0.45">
      <c r="A3929" s="10">
        <v>2578</v>
      </c>
      <c r="B3929" s="3" t="s">
        <v>2578</v>
      </c>
      <c r="C3929" s="3" t="s">
        <v>6688</v>
      </c>
      <c r="D3929" s="6">
        <v>6000</v>
      </c>
      <c r="E3929" s="8">
        <v>0</v>
      </c>
      <c r="F3929" t="s">
        <v>8219</v>
      </c>
      <c r="G3929" t="s">
        <v>8223</v>
      </c>
      <c r="H3929" t="s">
        <v>8245</v>
      </c>
      <c r="I3929">
        <v>1444410000</v>
      </c>
      <c r="J3929">
        <v>1440203579</v>
      </c>
      <c r="K3929" t="b">
        <v>0</v>
      </c>
      <c r="L3929">
        <v>0</v>
      </c>
      <c r="M3929" t="b">
        <v>0</v>
      </c>
      <c r="N3929" t="s">
        <v>8282</v>
      </c>
      <c r="O3929" t="str">
        <f t="shared" si="244"/>
        <v>N/A</v>
      </c>
      <c r="P3929" s="11">
        <f t="shared" si="245"/>
        <v>0</v>
      </c>
      <c r="Q3929" s="13" t="s">
        <v>8319</v>
      </c>
      <c r="R3929" t="s">
        <v>8345</v>
      </c>
      <c r="S3929" s="16">
        <f t="shared" si="246"/>
        <v>42238.022905092599</v>
      </c>
      <c r="T3929" s="16">
        <f t="shared" si="247"/>
        <v>42286.708333333328</v>
      </c>
    </row>
    <row r="3930" spans="1:20" ht="57" hidden="1" x14ac:dyDescent="0.45">
      <c r="A3930" s="1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t="str">
        <f t="shared" si="244"/>
        <v>N/A</v>
      </c>
      <c r="P3930" s="11">
        <f t="shared" si="245"/>
        <v>0</v>
      </c>
      <c r="Q3930" s="13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42.75" hidden="1" x14ac:dyDescent="0.45">
      <c r="A3931" s="10">
        <v>920</v>
      </c>
      <c r="B3931" s="3" t="s">
        <v>921</v>
      </c>
      <c r="C3931" s="3" t="s">
        <v>5030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>
        <v>1384448822</v>
      </c>
      <c r="J3931">
        <v>1381853222</v>
      </c>
      <c r="K3931" t="b">
        <v>0</v>
      </c>
      <c r="L3931">
        <v>0</v>
      </c>
      <c r="M3931" t="b">
        <v>0</v>
      </c>
      <c r="N3931" t="s">
        <v>8276</v>
      </c>
      <c r="O3931" t="str">
        <f t="shared" si="244"/>
        <v>N/A</v>
      </c>
      <c r="P3931" s="11">
        <f t="shared" si="245"/>
        <v>0</v>
      </c>
      <c r="Q3931" s="13" t="s">
        <v>8327</v>
      </c>
      <c r="R3931" t="s">
        <v>8350</v>
      </c>
      <c r="S3931" s="16">
        <f t="shared" si="246"/>
        <v>41562.67155092593</v>
      </c>
      <c r="T3931" s="16">
        <f t="shared" si="247"/>
        <v>41592.713217592594</v>
      </c>
    </row>
    <row r="3932" spans="1:20" ht="42.75" hidden="1" x14ac:dyDescent="0.45">
      <c r="A3932" s="10">
        <v>1706</v>
      </c>
      <c r="B3932" s="3" t="s">
        <v>1707</v>
      </c>
      <c r="C3932" s="3" t="s">
        <v>5816</v>
      </c>
      <c r="D3932" s="6">
        <v>5500</v>
      </c>
      <c r="E3932" s="8">
        <v>0</v>
      </c>
      <c r="F3932" t="s">
        <v>8220</v>
      </c>
      <c r="G3932" t="s">
        <v>8235</v>
      </c>
      <c r="H3932" t="s">
        <v>8248</v>
      </c>
      <c r="I3932">
        <v>1440314472</v>
      </c>
      <c r="J3932">
        <v>1435130472</v>
      </c>
      <c r="K3932" t="b">
        <v>0</v>
      </c>
      <c r="L3932">
        <v>0</v>
      </c>
      <c r="M3932" t="b">
        <v>0</v>
      </c>
      <c r="N3932" t="s">
        <v>8291</v>
      </c>
      <c r="O3932" t="str">
        <f t="shared" si="244"/>
        <v>N/A</v>
      </c>
      <c r="P3932" s="11">
        <f t="shared" si="245"/>
        <v>0</v>
      </c>
      <c r="Q3932" s="13" t="s">
        <v>8327</v>
      </c>
      <c r="R3932" t="s">
        <v>8330</v>
      </c>
      <c r="S3932" s="16">
        <f t="shared" si="246"/>
        <v>42179.306388888886</v>
      </c>
      <c r="T3932" s="16">
        <f t="shared" si="247"/>
        <v>42239.306388888886</v>
      </c>
    </row>
    <row r="3933" spans="1:20" ht="42.75" x14ac:dyDescent="0.45">
      <c r="A3933" s="10">
        <v>2881</v>
      </c>
      <c r="B3933" s="3" t="s">
        <v>2881</v>
      </c>
      <c r="C3933" s="3" t="s">
        <v>6991</v>
      </c>
      <c r="D3933" s="6">
        <v>5500</v>
      </c>
      <c r="E3933" s="8">
        <v>0</v>
      </c>
      <c r="F3933" t="s">
        <v>8220</v>
      </c>
      <c r="G3933" t="s">
        <v>8223</v>
      </c>
      <c r="H3933" t="s">
        <v>8245</v>
      </c>
      <c r="I3933">
        <v>1417620036</v>
      </c>
      <c r="J3933">
        <v>1412432436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244"/>
        <v>N/A</v>
      </c>
      <c r="P3933" s="11">
        <f t="shared" si="245"/>
        <v>0</v>
      </c>
      <c r="Q3933" s="13" t="s">
        <v>8323</v>
      </c>
      <c r="R3933" t="s">
        <v>8326</v>
      </c>
      <c r="S3933" s="16">
        <f t="shared" si="246"/>
        <v>41916.597638888888</v>
      </c>
      <c r="T3933" s="16">
        <f t="shared" si="247"/>
        <v>41976.639305555553</v>
      </c>
    </row>
    <row r="3934" spans="1:20" ht="42.75" x14ac:dyDescent="0.45">
      <c r="A3934" s="10">
        <v>3956</v>
      </c>
      <c r="B3934" s="3" t="s">
        <v>3953</v>
      </c>
      <c r="C3934" s="3" t="s">
        <v>8063</v>
      </c>
      <c r="D3934" s="6">
        <v>5500</v>
      </c>
      <c r="E3934" s="8">
        <v>0</v>
      </c>
      <c r="F3934" t="s">
        <v>8220</v>
      </c>
      <c r="G3934" t="s">
        <v>8223</v>
      </c>
      <c r="H3934" t="s">
        <v>8245</v>
      </c>
      <c r="I3934">
        <v>1461543600</v>
      </c>
      <c r="J3934">
        <v>1459203727</v>
      </c>
      <c r="K3934" t="b">
        <v>0</v>
      </c>
      <c r="L3934">
        <v>0</v>
      </c>
      <c r="M3934" t="b">
        <v>0</v>
      </c>
      <c r="N3934" t="s">
        <v>8269</v>
      </c>
      <c r="O3934" t="str">
        <f t="shared" si="244"/>
        <v>N/A</v>
      </c>
      <c r="P3934" s="11">
        <f t="shared" si="245"/>
        <v>0</v>
      </c>
      <c r="Q3934" s="13" t="s">
        <v>8323</v>
      </c>
      <c r="R3934" t="s">
        <v>8326</v>
      </c>
      <c r="S3934" s="16">
        <f t="shared" si="246"/>
        <v>42457.932025462964</v>
      </c>
      <c r="T3934" s="16">
        <f t="shared" si="247"/>
        <v>42485.013888888891</v>
      </c>
    </row>
    <row r="3935" spans="1:20" ht="42.75" hidden="1" x14ac:dyDescent="0.45">
      <c r="A3935" s="10">
        <v>143</v>
      </c>
      <c r="B3935" s="3" t="s">
        <v>145</v>
      </c>
      <c r="C3935" s="3" t="s">
        <v>4253</v>
      </c>
      <c r="D3935" s="6">
        <v>5500</v>
      </c>
      <c r="E3935" s="8">
        <v>0</v>
      </c>
      <c r="F3935" t="s">
        <v>8219</v>
      </c>
      <c r="G3935" t="s">
        <v>8225</v>
      </c>
      <c r="H3935" t="s">
        <v>8247</v>
      </c>
      <c r="I3935">
        <v>1472882100</v>
      </c>
      <c r="J3935">
        <v>1467941542</v>
      </c>
      <c r="K3935" t="b">
        <v>0</v>
      </c>
      <c r="L3935">
        <v>0</v>
      </c>
      <c r="M3935" t="b">
        <v>0</v>
      </c>
      <c r="N3935" t="s">
        <v>8265</v>
      </c>
      <c r="O3935" t="str">
        <f t="shared" si="244"/>
        <v>N/A</v>
      </c>
      <c r="P3935" s="11">
        <f t="shared" si="245"/>
        <v>0</v>
      </c>
      <c r="Q3935" s="13" t="s">
        <v>8321</v>
      </c>
      <c r="R3935" t="s">
        <v>8337</v>
      </c>
      <c r="S3935" s="16">
        <f t="shared" si="246"/>
        <v>42559.064143518524</v>
      </c>
      <c r="T3935" s="16">
        <f t="shared" si="247"/>
        <v>42616.246527777781</v>
      </c>
    </row>
    <row r="3936" spans="1:20" ht="42.75" hidden="1" x14ac:dyDescent="0.45">
      <c r="A3936" s="10">
        <v>2342</v>
      </c>
      <c r="B3936" s="3" t="s">
        <v>2343</v>
      </c>
      <c r="C3936" s="3" t="s">
        <v>6452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1412571600</v>
      </c>
      <c r="J3936">
        <v>1410799870</v>
      </c>
      <c r="K3936" t="b">
        <v>0</v>
      </c>
      <c r="L3936">
        <v>0</v>
      </c>
      <c r="M3936" t="b">
        <v>0</v>
      </c>
      <c r="N3936" t="s">
        <v>8270</v>
      </c>
      <c r="O3936" t="str">
        <f t="shared" si="244"/>
        <v>N/A</v>
      </c>
      <c r="P3936" s="11">
        <f t="shared" si="245"/>
        <v>0</v>
      </c>
      <c r="Q3936" s="13" t="s">
        <v>8308</v>
      </c>
      <c r="R3936" t="s">
        <v>8342</v>
      </c>
      <c r="S3936" s="16">
        <f t="shared" si="246"/>
        <v>41897.702199074076</v>
      </c>
      <c r="T3936" s="16">
        <f t="shared" si="247"/>
        <v>41918.208333333336</v>
      </c>
    </row>
    <row r="3937" spans="1:20" ht="42.75" hidden="1" x14ac:dyDescent="0.45">
      <c r="A3937" s="10">
        <v>3873</v>
      </c>
      <c r="B3937" s="3" t="s">
        <v>3870</v>
      </c>
      <c r="C3937" s="3" t="s">
        <v>7982</v>
      </c>
      <c r="D3937" s="6">
        <v>5500</v>
      </c>
      <c r="E3937" s="8">
        <v>0</v>
      </c>
      <c r="F3937" t="s">
        <v>8219</v>
      </c>
      <c r="G3937" t="s">
        <v>8223</v>
      </c>
      <c r="H3937" t="s">
        <v>8245</v>
      </c>
      <c r="I3937">
        <v>1444322535</v>
      </c>
      <c r="J3937">
        <v>1441730535</v>
      </c>
      <c r="K3937" t="b">
        <v>0</v>
      </c>
      <c r="L3937">
        <v>0</v>
      </c>
      <c r="M3937" t="b">
        <v>0</v>
      </c>
      <c r="N3937" t="s">
        <v>8303</v>
      </c>
      <c r="O3937" t="str">
        <f t="shared" si="244"/>
        <v>N/A</v>
      </c>
      <c r="P3937" s="11">
        <f t="shared" si="245"/>
        <v>0</v>
      </c>
      <c r="Q3937" s="13" t="s">
        <v>8323</v>
      </c>
      <c r="R3937" t="s">
        <v>8335</v>
      </c>
      <c r="S3937" s="16">
        <f t="shared" si="246"/>
        <v>42255.696006944447</v>
      </c>
      <c r="T3937" s="16">
        <f t="shared" si="247"/>
        <v>42285.696006944447</v>
      </c>
    </row>
    <row r="3938" spans="1:20" ht="42.75" hidden="1" x14ac:dyDescent="0.45">
      <c r="A3938" s="10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t="str">
        <f t="shared" si="244"/>
        <v>N/A</v>
      </c>
      <c r="P3938" s="11">
        <f t="shared" si="245"/>
        <v>0</v>
      </c>
      <c r="Q3938" s="13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42.75" hidden="1" x14ac:dyDescent="0.45">
      <c r="A3939" s="10">
        <v>160</v>
      </c>
      <c r="B3939" s="3" t="s">
        <v>162</v>
      </c>
      <c r="C3939" s="3" t="s">
        <v>4270</v>
      </c>
      <c r="D3939" s="6">
        <v>5000</v>
      </c>
      <c r="E3939" s="8">
        <v>0</v>
      </c>
      <c r="F3939" t="s">
        <v>8220</v>
      </c>
      <c r="G3939" t="s">
        <v>8223</v>
      </c>
      <c r="H3939" t="s">
        <v>8245</v>
      </c>
      <c r="I3939">
        <v>1439675691</v>
      </c>
      <c r="J3939">
        <v>1434491691</v>
      </c>
      <c r="K3939" t="b">
        <v>0</v>
      </c>
      <c r="L3939">
        <v>0</v>
      </c>
      <c r="M3939" t="b">
        <v>0</v>
      </c>
      <c r="N3939" t="s">
        <v>8266</v>
      </c>
      <c r="O3939" t="str">
        <f t="shared" si="244"/>
        <v>N/A</v>
      </c>
      <c r="P3939" s="11">
        <f t="shared" si="245"/>
        <v>0</v>
      </c>
      <c r="Q3939" s="13" t="s">
        <v>8321</v>
      </c>
      <c r="R3939" t="s">
        <v>8325</v>
      </c>
      <c r="S3939" s="16">
        <f t="shared" si="246"/>
        <v>42171.913090277783</v>
      </c>
      <c r="T3939" s="16">
        <f t="shared" si="247"/>
        <v>42231.913090277783</v>
      </c>
    </row>
    <row r="3940" spans="1:20" ht="42.75" hidden="1" x14ac:dyDescent="0.45">
      <c r="A3940" s="10">
        <v>186</v>
      </c>
      <c r="B3940" s="3" t="s">
        <v>188</v>
      </c>
      <c r="C3940" s="3" t="s">
        <v>4296</v>
      </c>
      <c r="D3940" s="6">
        <v>5000</v>
      </c>
      <c r="E3940" s="8">
        <v>0</v>
      </c>
      <c r="F3940" t="s">
        <v>8220</v>
      </c>
      <c r="G3940" t="s">
        <v>8223</v>
      </c>
      <c r="H3940" t="s">
        <v>8245</v>
      </c>
      <c r="I3940">
        <v>1488571200</v>
      </c>
      <c r="J3940">
        <v>1485977434</v>
      </c>
      <c r="K3940" t="b">
        <v>0</v>
      </c>
      <c r="L3940">
        <v>0</v>
      </c>
      <c r="M3940" t="b">
        <v>0</v>
      </c>
      <c r="N3940" t="s">
        <v>8266</v>
      </c>
      <c r="O3940" t="str">
        <f t="shared" si="244"/>
        <v>N/A</v>
      </c>
      <c r="P3940" s="11">
        <f t="shared" si="245"/>
        <v>0</v>
      </c>
      <c r="Q3940" s="13" t="s">
        <v>8321</v>
      </c>
      <c r="R3940" t="s">
        <v>8325</v>
      </c>
      <c r="S3940" s="16">
        <f t="shared" si="246"/>
        <v>42767.812893518523</v>
      </c>
      <c r="T3940" s="16">
        <f t="shared" si="247"/>
        <v>42797.833333333328</v>
      </c>
    </row>
    <row r="3941" spans="1:20" ht="57" hidden="1" x14ac:dyDescent="0.45">
      <c r="A3941" s="10">
        <v>429</v>
      </c>
      <c r="B3941" s="3" t="s">
        <v>430</v>
      </c>
      <c r="C3941" s="3" t="s">
        <v>4539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1259297940</v>
      </c>
      <c r="J3941">
        <v>1252964282</v>
      </c>
      <c r="K3941" t="b">
        <v>0</v>
      </c>
      <c r="L3941">
        <v>0</v>
      </c>
      <c r="M3941" t="b">
        <v>0</v>
      </c>
      <c r="N3941" t="s">
        <v>8268</v>
      </c>
      <c r="O3941" t="str">
        <f t="shared" si="244"/>
        <v>N/A</v>
      </c>
      <c r="P3941" s="11">
        <f t="shared" si="245"/>
        <v>0</v>
      </c>
      <c r="Q3941" s="13" t="s">
        <v>8321</v>
      </c>
      <c r="R3941" t="s">
        <v>8339</v>
      </c>
      <c r="S3941" s="16">
        <f t="shared" si="246"/>
        <v>40070.901412037041</v>
      </c>
      <c r="T3941" s="16">
        <f t="shared" si="247"/>
        <v>40144.207638888889</v>
      </c>
    </row>
    <row r="3942" spans="1:20" ht="28.5" hidden="1" x14ac:dyDescent="0.45">
      <c r="A3942" s="10">
        <v>516</v>
      </c>
      <c r="B3942" s="3" t="s">
        <v>517</v>
      </c>
      <c r="C3942" s="3" t="s">
        <v>4626</v>
      </c>
      <c r="D3942" s="6">
        <v>5000</v>
      </c>
      <c r="E3942" s="8">
        <v>0</v>
      </c>
      <c r="F3942" t="s">
        <v>8220</v>
      </c>
      <c r="G3942" t="s">
        <v>8224</v>
      </c>
      <c r="H3942" t="s">
        <v>8246</v>
      </c>
      <c r="I3942">
        <v>1432752080</v>
      </c>
      <c r="J3942">
        <v>1427568080</v>
      </c>
      <c r="K3942" t="b">
        <v>0</v>
      </c>
      <c r="L3942">
        <v>0</v>
      </c>
      <c r="M3942" t="b">
        <v>0</v>
      </c>
      <c r="N3942" t="s">
        <v>8268</v>
      </c>
      <c r="O3942" t="str">
        <f t="shared" si="244"/>
        <v>N/A</v>
      </c>
      <c r="P3942" s="11">
        <f t="shared" si="245"/>
        <v>0</v>
      </c>
      <c r="Q3942" s="13" t="s">
        <v>8321</v>
      </c>
      <c r="R3942" t="s">
        <v>8339</v>
      </c>
      <c r="S3942" s="16">
        <f t="shared" si="246"/>
        <v>42091.778703703705</v>
      </c>
      <c r="T3942" s="16">
        <f t="shared" si="247"/>
        <v>42151.778703703705</v>
      </c>
    </row>
    <row r="3943" spans="1:20" ht="42.75" hidden="1" x14ac:dyDescent="0.45">
      <c r="A3943" s="10">
        <v>764</v>
      </c>
      <c r="B3943" s="3" t="s">
        <v>765</v>
      </c>
      <c r="C3943" s="3" t="s">
        <v>4874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1441858161</v>
      </c>
      <c r="J3943">
        <v>1439266161</v>
      </c>
      <c r="K3943" t="b">
        <v>0</v>
      </c>
      <c r="L3943">
        <v>0</v>
      </c>
      <c r="M3943" t="b">
        <v>0</v>
      </c>
      <c r="N3943" t="s">
        <v>8273</v>
      </c>
      <c r="O3943" t="str">
        <f t="shared" si="244"/>
        <v>N/A</v>
      </c>
      <c r="P3943" s="11">
        <f t="shared" si="245"/>
        <v>0</v>
      </c>
      <c r="Q3943" s="13" t="s">
        <v>8311</v>
      </c>
      <c r="R3943" t="s">
        <v>8352</v>
      </c>
      <c r="S3943" s="16">
        <f t="shared" si="246"/>
        <v>42227.173159722224</v>
      </c>
      <c r="T3943" s="16">
        <f t="shared" si="247"/>
        <v>42257.173159722224</v>
      </c>
    </row>
    <row r="3944" spans="1:20" ht="57" hidden="1" x14ac:dyDescent="0.45">
      <c r="A3944" s="10">
        <v>875</v>
      </c>
      <c r="B3944" s="3" t="s">
        <v>876</v>
      </c>
      <c r="C3944" s="3" t="s">
        <v>4985</v>
      </c>
      <c r="D3944" s="6">
        <v>5000</v>
      </c>
      <c r="E3944" s="8">
        <v>0</v>
      </c>
      <c r="F3944" t="s">
        <v>8220</v>
      </c>
      <c r="G3944" t="s">
        <v>8223</v>
      </c>
      <c r="H3944" t="s">
        <v>8245</v>
      </c>
      <c r="I3944">
        <v>1442856131</v>
      </c>
      <c r="J3944">
        <v>1441128131</v>
      </c>
      <c r="K3944" t="b">
        <v>0</v>
      </c>
      <c r="L3944">
        <v>0</v>
      </c>
      <c r="M3944" t="b">
        <v>0</v>
      </c>
      <c r="N3944" t="s">
        <v>8276</v>
      </c>
      <c r="O3944" t="str">
        <f t="shared" si="244"/>
        <v>N/A</v>
      </c>
      <c r="P3944" s="11">
        <f t="shared" si="245"/>
        <v>0</v>
      </c>
      <c r="Q3944" s="13" t="s">
        <v>8327</v>
      </c>
      <c r="R3944" t="s">
        <v>8350</v>
      </c>
      <c r="S3944" s="16">
        <f t="shared" si="246"/>
        <v>42248.723738425921</v>
      </c>
      <c r="T3944" s="16">
        <f t="shared" si="247"/>
        <v>42268.723738425921</v>
      </c>
    </row>
    <row r="3945" spans="1:20" ht="57" hidden="1" x14ac:dyDescent="0.45">
      <c r="A3945" s="10">
        <v>988</v>
      </c>
      <c r="B3945" s="3" t="s">
        <v>989</v>
      </c>
      <c r="C3945" s="3" t="s">
        <v>5098</v>
      </c>
      <c r="D3945" s="6">
        <v>5000</v>
      </c>
      <c r="E3945" s="8">
        <v>0</v>
      </c>
      <c r="F3945" t="s">
        <v>8220</v>
      </c>
      <c r="G3945" t="s">
        <v>8236</v>
      </c>
      <c r="H3945" t="s">
        <v>8248</v>
      </c>
      <c r="I3945">
        <v>1475310825</v>
      </c>
      <c r="J3945">
        <v>1472718825</v>
      </c>
      <c r="K3945" t="b">
        <v>0</v>
      </c>
      <c r="L3945">
        <v>0</v>
      </c>
      <c r="M3945" t="b">
        <v>0</v>
      </c>
      <c r="N3945" t="s">
        <v>8271</v>
      </c>
      <c r="O3945" t="str">
        <f t="shared" si="244"/>
        <v>N/A</v>
      </c>
      <c r="P3945" s="11">
        <f t="shared" si="245"/>
        <v>0</v>
      </c>
      <c r="Q3945" s="13" t="s">
        <v>8308</v>
      </c>
      <c r="R3945" t="s">
        <v>8310</v>
      </c>
      <c r="S3945" s="16">
        <f t="shared" si="246"/>
        <v>42614.356770833328</v>
      </c>
      <c r="T3945" s="16">
        <f t="shared" si="247"/>
        <v>42644.356770833328</v>
      </c>
    </row>
    <row r="3946" spans="1:20" ht="42.75" hidden="1" x14ac:dyDescent="0.45">
      <c r="A3946" s="10">
        <v>1140</v>
      </c>
      <c r="B3946" s="3" t="s">
        <v>1141</v>
      </c>
      <c r="C3946" s="3" t="s">
        <v>5250</v>
      </c>
      <c r="D3946" s="6">
        <v>5000</v>
      </c>
      <c r="E3946" s="8">
        <v>0</v>
      </c>
      <c r="F3946" t="s">
        <v>8220</v>
      </c>
      <c r="G3946" t="s">
        <v>8224</v>
      </c>
      <c r="H3946" t="s">
        <v>8246</v>
      </c>
      <c r="I3946">
        <v>1438859121</v>
      </c>
      <c r="J3946">
        <v>1436267121</v>
      </c>
      <c r="K3946" t="b">
        <v>0</v>
      </c>
      <c r="L3946">
        <v>0</v>
      </c>
      <c r="M3946" t="b">
        <v>0</v>
      </c>
      <c r="N3946" t="s">
        <v>8281</v>
      </c>
      <c r="O3946" t="str">
        <f t="shared" si="244"/>
        <v>N/A</v>
      </c>
      <c r="P3946" s="11">
        <f t="shared" si="245"/>
        <v>0</v>
      </c>
      <c r="Q3946" s="13" t="s">
        <v>8316</v>
      </c>
      <c r="R3946" t="s">
        <v>8344</v>
      </c>
      <c r="S3946" s="16">
        <f t="shared" si="246"/>
        <v>42192.462048611109</v>
      </c>
      <c r="T3946" s="16">
        <f t="shared" si="247"/>
        <v>42222.462048611109</v>
      </c>
    </row>
    <row r="3947" spans="1:20" ht="42.75" hidden="1" x14ac:dyDescent="0.45">
      <c r="A3947" s="10">
        <v>1489</v>
      </c>
      <c r="B3947" s="3" t="s">
        <v>1490</v>
      </c>
      <c r="C3947" s="3" t="s">
        <v>5599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1352994052</v>
      </c>
      <c r="J3947">
        <v>1350398452</v>
      </c>
      <c r="K3947" t="b">
        <v>0</v>
      </c>
      <c r="L3947">
        <v>0</v>
      </c>
      <c r="M3947" t="b">
        <v>0</v>
      </c>
      <c r="N3947" t="s">
        <v>8273</v>
      </c>
      <c r="O3947" t="str">
        <f t="shared" si="244"/>
        <v>N/A</v>
      </c>
      <c r="P3947" s="11">
        <f t="shared" si="245"/>
        <v>0</v>
      </c>
      <c r="Q3947" s="13" t="s">
        <v>8311</v>
      </c>
      <c r="R3947" t="s">
        <v>8352</v>
      </c>
      <c r="S3947" s="16">
        <f t="shared" si="246"/>
        <v>41198.611712962964</v>
      </c>
      <c r="T3947" s="16">
        <f t="shared" si="247"/>
        <v>41228.653379629628</v>
      </c>
    </row>
    <row r="3948" spans="1:20" ht="42.75" hidden="1" x14ac:dyDescent="0.45">
      <c r="A3948" s="10">
        <v>1712</v>
      </c>
      <c r="B3948" s="3" t="s">
        <v>1713</v>
      </c>
      <c r="C3948" s="3" t="s">
        <v>5822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1435701353</v>
      </c>
      <c r="J3948">
        <v>1430517353</v>
      </c>
      <c r="K3948" t="b">
        <v>0</v>
      </c>
      <c r="L3948">
        <v>0</v>
      </c>
      <c r="M3948" t="b">
        <v>0</v>
      </c>
      <c r="N3948" t="s">
        <v>8291</v>
      </c>
      <c r="O3948" t="str">
        <f t="shared" si="244"/>
        <v>N/A</v>
      </c>
      <c r="P3948" s="11">
        <f t="shared" si="245"/>
        <v>0</v>
      </c>
      <c r="Q3948" s="13" t="s">
        <v>8327</v>
      </c>
      <c r="R3948" t="s">
        <v>8330</v>
      </c>
      <c r="S3948" s="16">
        <f t="shared" si="246"/>
        <v>42125.913807870369</v>
      </c>
      <c r="T3948" s="16">
        <f t="shared" si="247"/>
        <v>42185.913807870369</v>
      </c>
    </row>
    <row r="3949" spans="1:20" ht="42.75" hidden="1" x14ac:dyDescent="0.45">
      <c r="A3949" s="10">
        <v>1721</v>
      </c>
      <c r="B3949" s="3" t="s">
        <v>1722</v>
      </c>
      <c r="C3949" s="3" t="s">
        <v>5831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1449831863</v>
      </c>
      <c r="J3949">
        <v>1447239863</v>
      </c>
      <c r="K3949" t="b">
        <v>0</v>
      </c>
      <c r="L3949">
        <v>0</v>
      </c>
      <c r="M3949" t="b">
        <v>0</v>
      </c>
      <c r="N3949" t="s">
        <v>8291</v>
      </c>
      <c r="O3949" t="str">
        <f t="shared" si="244"/>
        <v>N/A</v>
      </c>
      <c r="P3949" s="11">
        <f t="shared" si="245"/>
        <v>0</v>
      </c>
      <c r="Q3949" s="13" t="s">
        <v>8327</v>
      </c>
      <c r="R3949" t="s">
        <v>8330</v>
      </c>
      <c r="S3949" s="16">
        <f t="shared" si="246"/>
        <v>42319.461377314816</v>
      </c>
      <c r="T3949" s="16">
        <f t="shared" si="247"/>
        <v>42349.461377314816</v>
      </c>
    </row>
    <row r="3950" spans="1:20" ht="42.75" hidden="1" x14ac:dyDescent="0.45">
      <c r="A3950" s="10">
        <v>2518</v>
      </c>
      <c r="B3950" s="3" t="s">
        <v>2518</v>
      </c>
      <c r="C3950" s="3" t="s">
        <v>6628</v>
      </c>
      <c r="D3950" s="6">
        <v>5000</v>
      </c>
      <c r="E3950" s="8">
        <v>0</v>
      </c>
      <c r="F3950" t="s">
        <v>8220</v>
      </c>
      <c r="G3950" t="s">
        <v>8223</v>
      </c>
      <c r="H3950" t="s">
        <v>8245</v>
      </c>
      <c r="I3950">
        <v>1415899228</v>
      </c>
      <c r="J3950">
        <v>1413303628</v>
      </c>
      <c r="K3950" t="b">
        <v>0</v>
      </c>
      <c r="L3950">
        <v>0</v>
      </c>
      <c r="M3950" t="b">
        <v>0</v>
      </c>
      <c r="N3950" t="s">
        <v>8297</v>
      </c>
      <c r="O3950" t="str">
        <f t="shared" si="244"/>
        <v>N/A</v>
      </c>
      <c r="P3950" s="11">
        <f t="shared" si="245"/>
        <v>0</v>
      </c>
      <c r="Q3950" s="13" t="s">
        <v>8319</v>
      </c>
      <c r="R3950" t="s">
        <v>8357</v>
      </c>
      <c r="S3950" s="16">
        <f t="shared" si="246"/>
        <v>41926.680879629632</v>
      </c>
      <c r="T3950" s="16">
        <f t="shared" si="247"/>
        <v>41956.722546296296</v>
      </c>
    </row>
    <row r="3951" spans="1:20" ht="42.75" hidden="1" x14ac:dyDescent="0.45">
      <c r="A3951" s="10">
        <v>2760</v>
      </c>
      <c r="B3951" s="3" t="s">
        <v>2760</v>
      </c>
      <c r="C3951" s="3" t="s">
        <v>6870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1371726258</v>
      </c>
      <c r="J3951">
        <v>1369134258</v>
      </c>
      <c r="K3951" t="b">
        <v>0</v>
      </c>
      <c r="L3951">
        <v>0</v>
      </c>
      <c r="M3951" t="b">
        <v>0</v>
      </c>
      <c r="N3951" t="s">
        <v>8302</v>
      </c>
      <c r="O3951" t="str">
        <f t="shared" si="244"/>
        <v>N/A</v>
      </c>
      <c r="P3951" s="11">
        <f t="shared" si="245"/>
        <v>0</v>
      </c>
      <c r="Q3951" s="13" t="s">
        <v>8311</v>
      </c>
      <c r="R3951" t="s">
        <v>8356</v>
      </c>
      <c r="S3951" s="16">
        <f t="shared" si="246"/>
        <v>41415.461319444446</v>
      </c>
      <c r="T3951" s="16">
        <f t="shared" si="247"/>
        <v>41445.461319444446</v>
      </c>
    </row>
    <row r="3952" spans="1:20" ht="42.75" hidden="1" x14ac:dyDescent="0.45">
      <c r="A3952" s="10">
        <v>3206</v>
      </c>
      <c r="B3952" s="3" t="s">
        <v>3206</v>
      </c>
      <c r="C3952" s="3" t="s">
        <v>7316</v>
      </c>
      <c r="D3952" s="6">
        <v>5000</v>
      </c>
      <c r="E3952" s="8">
        <v>0</v>
      </c>
      <c r="F3952" t="s">
        <v>8220</v>
      </c>
      <c r="G3952" t="s">
        <v>8223</v>
      </c>
      <c r="H3952" t="s">
        <v>8245</v>
      </c>
      <c r="I3952">
        <v>1442644651</v>
      </c>
      <c r="J3952">
        <v>1440052651</v>
      </c>
      <c r="K3952" t="b">
        <v>0</v>
      </c>
      <c r="L3952">
        <v>0</v>
      </c>
      <c r="M3952" t="b">
        <v>0</v>
      </c>
      <c r="N3952" t="s">
        <v>8303</v>
      </c>
      <c r="O3952" t="str">
        <f t="shared" si="244"/>
        <v>N/A</v>
      </c>
      <c r="P3952" s="11">
        <f t="shared" si="245"/>
        <v>0</v>
      </c>
      <c r="Q3952" s="13" t="s">
        <v>8323</v>
      </c>
      <c r="R3952" t="s">
        <v>8335</v>
      </c>
      <c r="S3952" s="16">
        <f t="shared" si="246"/>
        <v>42236.276053240741</v>
      </c>
      <c r="T3952" s="16">
        <f t="shared" si="247"/>
        <v>42266.276053240741</v>
      </c>
    </row>
    <row r="3953" spans="1:20" ht="42.75" x14ac:dyDescent="0.45">
      <c r="A3953" s="10">
        <v>3944</v>
      </c>
      <c r="B3953" s="3" t="s">
        <v>3941</v>
      </c>
      <c r="C3953" s="3" t="s">
        <v>8052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1440690875</v>
      </c>
      <c r="J3953">
        <v>1438098875</v>
      </c>
      <c r="K3953" t="b">
        <v>0</v>
      </c>
      <c r="L3953">
        <v>0</v>
      </c>
      <c r="M3953" t="b">
        <v>0</v>
      </c>
      <c r="N3953" t="s">
        <v>8269</v>
      </c>
      <c r="O3953" t="str">
        <f t="shared" si="244"/>
        <v>N/A</v>
      </c>
      <c r="P3953" s="11">
        <f t="shared" si="245"/>
        <v>0</v>
      </c>
      <c r="Q3953" s="13" t="s">
        <v>8323</v>
      </c>
      <c r="R3953" t="s">
        <v>8326</v>
      </c>
      <c r="S3953" s="16">
        <f t="shared" si="246"/>
        <v>42213.662905092591</v>
      </c>
      <c r="T3953" s="16">
        <f t="shared" si="247"/>
        <v>42243.662905092591</v>
      </c>
    </row>
    <row r="3954" spans="1:20" ht="42.75" x14ac:dyDescent="0.45">
      <c r="A3954" s="10">
        <v>4031</v>
      </c>
      <c r="B3954" s="3" t="s">
        <v>4027</v>
      </c>
      <c r="C3954" s="3" t="s">
        <v>8136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1418914964</v>
      </c>
      <c r="J3954">
        <v>1414591364</v>
      </c>
      <c r="K3954" t="b">
        <v>0</v>
      </c>
      <c r="L3954">
        <v>0</v>
      </c>
      <c r="M3954" t="b">
        <v>0</v>
      </c>
      <c r="N3954" t="s">
        <v>8269</v>
      </c>
      <c r="O3954" t="str">
        <f t="shared" si="244"/>
        <v>N/A</v>
      </c>
      <c r="P3954" s="11">
        <f t="shared" si="245"/>
        <v>0</v>
      </c>
      <c r="Q3954" s="13" t="s">
        <v>8323</v>
      </c>
      <c r="R3954" t="s">
        <v>8326</v>
      </c>
      <c r="S3954" s="16">
        <f t="shared" si="246"/>
        <v>41941.585231481484</v>
      </c>
      <c r="T3954" s="16">
        <f t="shared" si="247"/>
        <v>41991.626898148148</v>
      </c>
    </row>
    <row r="3955" spans="1:20" ht="28.5" hidden="1" x14ac:dyDescent="0.45">
      <c r="A3955" s="10">
        <v>134</v>
      </c>
      <c r="B3955" s="3" t="s">
        <v>136</v>
      </c>
      <c r="C3955" s="3" t="s">
        <v>4245</v>
      </c>
      <c r="D3955" s="6">
        <v>5000</v>
      </c>
      <c r="E3955" s="8">
        <v>0</v>
      </c>
      <c r="F3955" t="s">
        <v>8219</v>
      </c>
      <c r="G3955" t="s">
        <v>8223</v>
      </c>
      <c r="H3955" t="s">
        <v>8245</v>
      </c>
      <c r="I3955">
        <v>1441386000</v>
      </c>
      <c r="J3955">
        <v>1438811418</v>
      </c>
      <c r="K3955" t="b">
        <v>0</v>
      </c>
      <c r="L3955">
        <v>0</v>
      </c>
      <c r="M3955" t="b">
        <v>0</v>
      </c>
      <c r="N3955" t="s">
        <v>8265</v>
      </c>
      <c r="O3955" t="str">
        <f t="shared" si="244"/>
        <v>N/A</v>
      </c>
      <c r="P3955" s="11">
        <f t="shared" si="245"/>
        <v>0</v>
      </c>
      <c r="Q3955" s="13" t="s">
        <v>8321</v>
      </c>
      <c r="R3955" t="s">
        <v>8337</v>
      </c>
      <c r="S3955" s="16">
        <f t="shared" si="246"/>
        <v>42221.909930555557</v>
      </c>
      <c r="T3955" s="16">
        <f t="shared" si="247"/>
        <v>42251.708333333328</v>
      </c>
    </row>
    <row r="3956" spans="1:20" ht="42.75" hidden="1" x14ac:dyDescent="0.45">
      <c r="A3956" s="10">
        <v>158</v>
      </c>
      <c r="B3956" s="3" t="s">
        <v>160</v>
      </c>
      <c r="C3956" s="3" t="s">
        <v>4268</v>
      </c>
      <c r="D3956" s="6">
        <v>5000</v>
      </c>
      <c r="E3956" s="8">
        <v>0</v>
      </c>
      <c r="F3956" t="s">
        <v>8219</v>
      </c>
      <c r="G3956" t="s">
        <v>8223</v>
      </c>
      <c r="H3956" t="s">
        <v>8245</v>
      </c>
      <c r="I3956">
        <v>1413942628</v>
      </c>
      <c r="J3956">
        <v>1411350628</v>
      </c>
      <c r="K3956" t="b">
        <v>0</v>
      </c>
      <c r="L3956">
        <v>0</v>
      </c>
      <c r="M3956" t="b">
        <v>0</v>
      </c>
      <c r="N3956" t="s">
        <v>8265</v>
      </c>
      <c r="O3956" t="str">
        <f t="shared" si="244"/>
        <v>N/A</v>
      </c>
      <c r="P3956" s="11">
        <f t="shared" si="245"/>
        <v>0</v>
      </c>
      <c r="Q3956" s="13" t="s">
        <v>8321</v>
      </c>
      <c r="R3956" t="s">
        <v>8337</v>
      </c>
      <c r="S3956" s="16">
        <f t="shared" si="246"/>
        <v>41904.07671296296</v>
      </c>
      <c r="T3956" s="16">
        <f t="shared" si="247"/>
        <v>41934.07671296296</v>
      </c>
    </row>
    <row r="3957" spans="1:20" ht="42.75" hidden="1" x14ac:dyDescent="0.45">
      <c r="A3957" s="10">
        <v>616</v>
      </c>
      <c r="B3957" s="3" t="s">
        <v>617</v>
      </c>
      <c r="C3957" s="3" t="s">
        <v>4726</v>
      </c>
      <c r="D3957" s="6">
        <v>5000</v>
      </c>
      <c r="E3957" s="8">
        <v>0</v>
      </c>
      <c r="F3957" t="s">
        <v>8219</v>
      </c>
      <c r="G3957" t="s">
        <v>8229</v>
      </c>
      <c r="H3957" t="s">
        <v>8248</v>
      </c>
      <c r="I3957">
        <v>1488013307</v>
      </c>
      <c r="J3957">
        <v>1485421307</v>
      </c>
      <c r="K3957" t="b">
        <v>0</v>
      </c>
      <c r="L3957">
        <v>0</v>
      </c>
      <c r="M3957" t="b">
        <v>0</v>
      </c>
      <c r="N3957" t="s">
        <v>8270</v>
      </c>
      <c r="O3957" t="str">
        <f t="shared" si="244"/>
        <v>N/A</v>
      </c>
      <c r="P3957" s="11">
        <f t="shared" si="245"/>
        <v>0</v>
      </c>
      <c r="Q3957" s="13" t="s">
        <v>8308</v>
      </c>
      <c r="R3957" t="s">
        <v>8342</v>
      </c>
      <c r="S3957" s="16">
        <f t="shared" si="246"/>
        <v>42761.376238425932</v>
      </c>
      <c r="T3957" s="16">
        <f t="shared" si="247"/>
        <v>42791.376238425932</v>
      </c>
    </row>
    <row r="3958" spans="1:20" ht="42.75" hidden="1" x14ac:dyDescent="0.45">
      <c r="A3958" s="10">
        <v>624</v>
      </c>
      <c r="B3958" s="3" t="s">
        <v>625</v>
      </c>
      <c r="C3958" s="3" t="s">
        <v>4734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1431647041</v>
      </c>
      <c r="J3958">
        <v>1429055041</v>
      </c>
      <c r="K3958" t="b">
        <v>0</v>
      </c>
      <c r="L3958">
        <v>0</v>
      </c>
      <c r="M3958" t="b">
        <v>0</v>
      </c>
      <c r="N3958" t="s">
        <v>8270</v>
      </c>
      <c r="O3958" t="str">
        <f t="shared" si="244"/>
        <v>N/A</v>
      </c>
      <c r="P3958" s="11">
        <f t="shared" si="245"/>
        <v>0</v>
      </c>
      <c r="Q3958" s="13" t="s">
        <v>8308</v>
      </c>
      <c r="R3958" t="s">
        <v>8342</v>
      </c>
      <c r="S3958" s="16">
        <f t="shared" si="246"/>
        <v>42108.988900462966</v>
      </c>
      <c r="T3958" s="16">
        <f t="shared" si="247"/>
        <v>42138.988900462966</v>
      </c>
    </row>
    <row r="3959" spans="1:20" ht="42.75" hidden="1" x14ac:dyDescent="0.45">
      <c r="A3959" s="10">
        <v>628</v>
      </c>
      <c r="B3959" s="3" t="s">
        <v>629</v>
      </c>
      <c r="C3959" s="3" t="s">
        <v>4738</v>
      </c>
      <c r="D3959" s="6">
        <v>5000</v>
      </c>
      <c r="E3959" s="8">
        <v>0</v>
      </c>
      <c r="F3959" t="s">
        <v>8219</v>
      </c>
      <c r="G3959" t="s">
        <v>8223</v>
      </c>
      <c r="H3959" t="s">
        <v>8245</v>
      </c>
      <c r="I3959">
        <v>1405269457</v>
      </c>
      <c r="J3959">
        <v>1402677457</v>
      </c>
      <c r="K3959" t="b">
        <v>0</v>
      </c>
      <c r="L3959">
        <v>0</v>
      </c>
      <c r="M3959" t="b">
        <v>0</v>
      </c>
      <c r="N3959" t="s">
        <v>8270</v>
      </c>
      <c r="O3959" t="str">
        <f t="shared" si="244"/>
        <v>N/A</v>
      </c>
      <c r="P3959" s="11">
        <f t="shared" si="245"/>
        <v>0</v>
      </c>
      <c r="Q3959" s="13" t="s">
        <v>8308</v>
      </c>
      <c r="R3959" t="s">
        <v>8342</v>
      </c>
      <c r="S3959" s="16">
        <f t="shared" si="246"/>
        <v>41803.692789351851</v>
      </c>
      <c r="T3959" s="16">
        <f t="shared" si="247"/>
        <v>41833.692789351851</v>
      </c>
    </row>
    <row r="3960" spans="1:20" ht="42.75" hidden="1" x14ac:dyDescent="0.45">
      <c r="A3960" s="10">
        <v>1231</v>
      </c>
      <c r="B3960" s="3" t="s">
        <v>1232</v>
      </c>
      <c r="C3960" s="3" t="s">
        <v>5341</v>
      </c>
      <c r="D3960" s="6">
        <v>5000</v>
      </c>
      <c r="E3960" s="8">
        <v>0</v>
      </c>
      <c r="F3960" t="s">
        <v>8219</v>
      </c>
      <c r="G3960" t="s">
        <v>8223</v>
      </c>
      <c r="H3960" t="s">
        <v>8245</v>
      </c>
      <c r="I3960">
        <v>1440723600</v>
      </c>
      <c r="J3960">
        <v>1436394968</v>
      </c>
      <c r="K3960" t="b">
        <v>0</v>
      </c>
      <c r="L3960">
        <v>0</v>
      </c>
      <c r="M3960" t="b">
        <v>0</v>
      </c>
      <c r="N3960" t="s">
        <v>8284</v>
      </c>
      <c r="O3960" t="str">
        <f t="shared" si="244"/>
        <v>N/A</v>
      </c>
      <c r="P3960" s="11">
        <f t="shared" si="245"/>
        <v>0</v>
      </c>
      <c r="Q3960" s="13" t="s">
        <v>8327</v>
      </c>
      <c r="R3960" t="s">
        <v>8354</v>
      </c>
      <c r="S3960" s="16">
        <f t="shared" si="246"/>
        <v>42193.941759259258</v>
      </c>
      <c r="T3960" s="16">
        <f t="shared" si="247"/>
        <v>42244.041666666672</v>
      </c>
    </row>
    <row r="3961" spans="1:20" ht="42.75" hidden="1" x14ac:dyDescent="0.45">
      <c r="A3961" s="10">
        <v>1458</v>
      </c>
      <c r="B3961" s="3" t="s">
        <v>1459</v>
      </c>
      <c r="C3961" s="3" t="s">
        <v>5568</v>
      </c>
      <c r="D3961" s="6">
        <v>5000</v>
      </c>
      <c r="E3961" s="8">
        <v>0</v>
      </c>
      <c r="F3961" t="s">
        <v>8219</v>
      </c>
      <c r="G3961" t="s">
        <v>8223</v>
      </c>
      <c r="H3961" t="s">
        <v>8245</v>
      </c>
      <c r="I3961">
        <v>1407729600</v>
      </c>
      <c r="J3961">
        <v>1405097760</v>
      </c>
      <c r="K3961" t="b">
        <v>0</v>
      </c>
      <c r="L3961">
        <v>0</v>
      </c>
      <c r="M3961" t="b">
        <v>0</v>
      </c>
      <c r="N3961" t="s">
        <v>8285</v>
      </c>
      <c r="O3961" t="str">
        <f t="shared" si="244"/>
        <v>N/A</v>
      </c>
      <c r="P3961" s="11">
        <f t="shared" si="245"/>
        <v>0</v>
      </c>
      <c r="Q3961" s="13" t="s">
        <v>8311</v>
      </c>
      <c r="R3961" t="s">
        <v>8348</v>
      </c>
      <c r="S3961" s="16">
        <f t="shared" si="246"/>
        <v>41831.705555555556</v>
      </c>
      <c r="T3961" s="16">
        <f t="shared" si="247"/>
        <v>41862.166666666664</v>
      </c>
    </row>
    <row r="3962" spans="1:20" ht="42.75" hidden="1" x14ac:dyDescent="0.45">
      <c r="A3962" s="10">
        <v>2341</v>
      </c>
      <c r="B3962" s="3" t="s">
        <v>2342</v>
      </c>
      <c r="C3962" s="3" t="s">
        <v>6451</v>
      </c>
      <c r="D3962" s="6">
        <v>5000</v>
      </c>
      <c r="E3962" s="8">
        <v>0</v>
      </c>
      <c r="F3962" t="s">
        <v>8219</v>
      </c>
      <c r="G3962" t="s">
        <v>8223</v>
      </c>
      <c r="H3962" t="s">
        <v>8245</v>
      </c>
      <c r="I3962">
        <v>1436729504</v>
      </c>
      <c r="J3962">
        <v>1434137504</v>
      </c>
      <c r="K3962" t="b">
        <v>0</v>
      </c>
      <c r="L3962">
        <v>0</v>
      </c>
      <c r="M3962" t="b">
        <v>0</v>
      </c>
      <c r="N3962" t="s">
        <v>8270</v>
      </c>
      <c r="O3962" t="str">
        <f t="shared" si="244"/>
        <v>N/A</v>
      </c>
      <c r="P3962" s="11">
        <f t="shared" si="245"/>
        <v>0</v>
      </c>
      <c r="Q3962" s="13" t="s">
        <v>8308</v>
      </c>
      <c r="R3962" t="s">
        <v>8342</v>
      </c>
      <c r="S3962" s="16">
        <f t="shared" si="246"/>
        <v>42167.813703703709</v>
      </c>
      <c r="T3962" s="16">
        <f t="shared" si="247"/>
        <v>42197.813703703709</v>
      </c>
    </row>
    <row r="3963" spans="1:20" ht="42.75" hidden="1" x14ac:dyDescent="0.45">
      <c r="A3963" s="10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t="str">
        <f t="shared" si="244"/>
        <v>N/A</v>
      </c>
      <c r="P3963" s="11">
        <f t="shared" si="245"/>
        <v>0</v>
      </c>
      <c r="Q3963" s="13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42.75" x14ac:dyDescent="0.45">
      <c r="A3964" s="10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t="str">
        <f t="shared" si="244"/>
        <v>N/A</v>
      </c>
      <c r="P3964" s="11">
        <f t="shared" si="245"/>
        <v>0</v>
      </c>
      <c r="Q3964" s="13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57" hidden="1" x14ac:dyDescent="0.45">
      <c r="A3965" s="10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t="str">
        <f t="shared" si="244"/>
        <v>N/A</v>
      </c>
      <c r="P3965" s="11">
        <f t="shared" si="245"/>
        <v>0</v>
      </c>
      <c r="Q3965" s="13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42.75" hidden="1" x14ac:dyDescent="0.45">
      <c r="A3966" s="10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t="str">
        <f t="shared" si="244"/>
        <v>N/A</v>
      </c>
      <c r="P3966" s="11">
        <f t="shared" si="245"/>
        <v>0</v>
      </c>
      <c r="Q3966" s="13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2.75" hidden="1" x14ac:dyDescent="0.45">
      <c r="A3967" s="10">
        <v>766</v>
      </c>
      <c r="B3967" s="3" t="s">
        <v>767</v>
      </c>
      <c r="C3967" s="3" t="s">
        <v>4876</v>
      </c>
      <c r="D3967" s="6">
        <v>4000</v>
      </c>
      <c r="E3967" s="8">
        <v>0</v>
      </c>
      <c r="F3967" t="s">
        <v>8220</v>
      </c>
      <c r="G3967" t="s">
        <v>8228</v>
      </c>
      <c r="H3967" t="s">
        <v>8250</v>
      </c>
      <c r="I3967">
        <v>1424112483</v>
      </c>
      <c r="J3967">
        <v>1421520483</v>
      </c>
      <c r="K3967" t="b">
        <v>0</v>
      </c>
      <c r="L3967">
        <v>0</v>
      </c>
      <c r="M3967" t="b">
        <v>0</v>
      </c>
      <c r="N3967" t="s">
        <v>8273</v>
      </c>
      <c r="O3967" t="str">
        <f t="shared" si="244"/>
        <v>N/A</v>
      </c>
      <c r="P3967" s="11">
        <f t="shared" si="245"/>
        <v>0</v>
      </c>
      <c r="Q3967" s="13" t="s">
        <v>8311</v>
      </c>
      <c r="R3967" t="s">
        <v>8352</v>
      </c>
      <c r="S3967" s="16">
        <f t="shared" si="246"/>
        <v>42021.783368055556</v>
      </c>
      <c r="T3967" s="16">
        <f t="shared" si="247"/>
        <v>42051.783368055556</v>
      </c>
    </row>
    <row r="3968" spans="1:20" ht="42.75" hidden="1" x14ac:dyDescent="0.45">
      <c r="A3968" s="10">
        <v>1142</v>
      </c>
      <c r="B3968" s="3" t="s">
        <v>1143</v>
      </c>
      <c r="C3968" s="3" t="s">
        <v>5252</v>
      </c>
      <c r="D3968" s="6">
        <v>4000</v>
      </c>
      <c r="E3968" s="8">
        <v>0</v>
      </c>
      <c r="F3968" t="s">
        <v>8220</v>
      </c>
      <c r="G3968" t="s">
        <v>8223</v>
      </c>
      <c r="H3968" t="s">
        <v>8245</v>
      </c>
      <c r="I3968">
        <v>1424131727</v>
      </c>
      <c r="J3968">
        <v>1421539727</v>
      </c>
      <c r="K3968" t="b">
        <v>0</v>
      </c>
      <c r="L3968">
        <v>0</v>
      </c>
      <c r="M3968" t="b">
        <v>0</v>
      </c>
      <c r="N3968" t="s">
        <v>8281</v>
      </c>
      <c r="O3968" t="str">
        <f t="shared" si="244"/>
        <v>N/A</v>
      </c>
      <c r="P3968" s="11">
        <f t="shared" si="245"/>
        <v>0</v>
      </c>
      <c r="Q3968" s="13" t="s">
        <v>8316</v>
      </c>
      <c r="R3968" t="s">
        <v>8344</v>
      </c>
      <c r="S3968" s="16">
        <f t="shared" si="246"/>
        <v>42022.006099537044</v>
      </c>
      <c r="T3968" s="16">
        <f t="shared" si="247"/>
        <v>42052.006099537044</v>
      </c>
    </row>
    <row r="3969" spans="1:20" ht="42.75" hidden="1" x14ac:dyDescent="0.45">
      <c r="A3969" s="10">
        <v>1409</v>
      </c>
      <c r="B3969" s="3" t="s">
        <v>1410</v>
      </c>
      <c r="C3969" s="3" t="s">
        <v>5519</v>
      </c>
      <c r="D3969" s="6">
        <v>4000</v>
      </c>
      <c r="E3969" s="8">
        <v>0</v>
      </c>
      <c r="F3969" t="s">
        <v>8220</v>
      </c>
      <c r="G3969" t="s">
        <v>8223</v>
      </c>
      <c r="H3969" t="s">
        <v>8245</v>
      </c>
      <c r="I3969">
        <v>1420085535</v>
      </c>
      <c r="J3969">
        <v>1414897935</v>
      </c>
      <c r="K3969" t="b">
        <v>0</v>
      </c>
      <c r="L3969">
        <v>0</v>
      </c>
      <c r="M3969" t="b">
        <v>0</v>
      </c>
      <c r="N3969" t="s">
        <v>8285</v>
      </c>
      <c r="O3969" t="str">
        <f t="shared" si="244"/>
        <v>N/A</v>
      </c>
      <c r="P3969" s="11">
        <f t="shared" si="245"/>
        <v>0</v>
      </c>
      <c r="Q3969" s="13" t="s">
        <v>8311</v>
      </c>
      <c r="R3969" t="s">
        <v>8348</v>
      </c>
      <c r="S3969" s="16">
        <f t="shared" si="246"/>
        <v>41945.133506944447</v>
      </c>
      <c r="T3969" s="16">
        <f t="shared" si="247"/>
        <v>42005.175173611111</v>
      </c>
    </row>
    <row r="3970" spans="1:20" ht="42.75" hidden="1" x14ac:dyDescent="0.45">
      <c r="A3970" s="10">
        <v>1732</v>
      </c>
      <c r="B3970" s="3" t="s">
        <v>1733</v>
      </c>
      <c r="C3970" s="3" t="s">
        <v>5842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1452920400</v>
      </c>
      <c r="J3970">
        <v>1447777481</v>
      </c>
      <c r="K3970" t="b">
        <v>0</v>
      </c>
      <c r="L3970">
        <v>0</v>
      </c>
      <c r="M3970" t="b">
        <v>0</v>
      </c>
      <c r="N3970" t="s">
        <v>8291</v>
      </c>
      <c r="O3970" t="str">
        <f t="shared" si="244"/>
        <v>N/A</v>
      </c>
      <c r="P3970" s="11">
        <f t="shared" si="245"/>
        <v>0</v>
      </c>
      <c r="Q3970" s="13" t="s">
        <v>8327</v>
      </c>
      <c r="R3970" t="s">
        <v>8330</v>
      </c>
      <c r="S3970" s="16">
        <f t="shared" si="246"/>
        <v>42325.683807870373</v>
      </c>
      <c r="T3970" s="16">
        <f t="shared" si="247"/>
        <v>42385.208333333328</v>
      </c>
    </row>
    <row r="3971" spans="1:20" ht="42.75" hidden="1" x14ac:dyDescent="0.45">
      <c r="A3971" s="10">
        <v>2765</v>
      </c>
      <c r="B3971" s="3" t="s">
        <v>2765</v>
      </c>
      <c r="C3971" s="3" t="s">
        <v>6875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1351432428</v>
      </c>
      <c r="J3971">
        <v>1350050028</v>
      </c>
      <c r="K3971" t="b">
        <v>0</v>
      </c>
      <c r="L3971">
        <v>0</v>
      </c>
      <c r="M3971" t="b">
        <v>0</v>
      </c>
      <c r="N3971" t="s">
        <v>8302</v>
      </c>
      <c r="O3971" t="str">
        <f t="shared" ref="O3971:O4034" si="248">IF(ROUND(E3971/D3971*100,0)=0,"N/A",ROUND(E3971/D3971*100,0))</f>
        <v>N/A</v>
      </c>
      <c r="P3971" s="11">
        <f t="shared" ref="P3971:P4034" si="249">IFERROR(ROUND(E3971/L3971,2),0)</f>
        <v>0</v>
      </c>
      <c r="Q3971" s="13" t="s">
        <v>8311</v>
      </c>
      <c r="R3971" t="s">
        <v>8356</v>
      </c>
      <c r="S3971" s="16">
        <f t="shared" ref="S3971:S4034" si="250">(((J3971/60)/60)/24)+DATE(1970,1,1)</f>
        <v>41194.579027777778</v>
      </c>
      <c r="T3971" s="16">
        <f t="shared" ref="T3971:T4034" si="251">(((I3971/60)/60)/24)+DATE(1970,1,1)</f>
        <v>41210.579027777778</v>
      </c>
    </row>
    <row r="3972" spans="1:20" ht="42.75" hidden="1" x14ac:dyDescent="0.45">
      <c r="A3972" s="10">
        <v>3190</v>
      </c>
      <c r="B3972" s="3" t="s">
        <v>3190</v>
      </c>
      <c r="C3972" s="3" t="s">
        <v>7300</v>
      </c>
      <c r="D3972" s="6">
        <v>4000</v>
      </c>
      <c r="E3972" s="8">
        <v>0</v>
      </c>
      <c r="F3972" t="s">
        <v>8220</v>
      </c>
      <c r="G3972" t="s">
        <v>8228</v>
      </c>
      <c r="H3972" t="s">
        <v>8250</v>
      </c>
      <c r="I3972">
        <v>1481258275</v>
      </c>
      <c r="J3972">
        <v>1478662675</v>
      </c>
      <c r="K3972" t="b">
        <v>0</v>
      </c>
      <c r="L3972">
        <v>0</v>
      </c>
      <c r="M3972" t="b">
        <v>0</v>
      </c>
      <c r="N3972" t="s">
        <v>8303</v>
      </c>
      <c r="O3972" t="str">
        <f t="shared" si="248"/>
        <v>N/A</v>
      </c>
      <c r="P3972" s="11">
        <f t="shared" si="249"/>
        <v>0</v>
      </c>
      <c r="Q3972" s="13" t="s">
        <v>8323</v>
      </c>
      <c r="R3972" t="s">
        <v>8335</v>
      </c>
      <c r="S3972" s="16">
        <f t="shared" si="250"/>
        <v>42683.151331018518</v>
      </c>
      <c r="T3972" s="16">
        <f t="shared" si="251"/>
        <v>42713.192997685182</v>
      </c>
    </row>
    <row r="3973" spans="1:20" ht="42.75" x14ac:dyDescent="0.45">
      <c r="A3973" s="10">
        <v>4026</v>
      </c>
      <c r="B3973" s="3" t="s">
        <v>4022</v>
      </c>
      <c r="C3973" s="3" t="s">
        <v>8131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1449247439</v>
      </c>
      <c r="J3973">
        <v>1444059839</v>
      </c>
      <c r="K3973" t="b">
        <v>0</v>
      </c>
      <c r="L3973">
        <v>0</v>
      </c>
      <c r="M3973" t="b">
        <v>0</v>
      </c>
      <c r="N3973" t="s">
        <v>8269</v>
      </c>
      <c r="O3973" t="str">
        <f t="shared" si="248"/>
        <v>N/A</v>
      </c>
      <c r="P3973" s="11">
        <f t="shared" si="249"/>
        <v>0</v>
      </c>
      <c r="Q3973" s="13" t="s">
        <v>8323</v>
      </c>
      <c r="R3973" t="s">
        <v>8326</v>
      </c>
      <c r="S3973" s="16">
        <f t="shared" si="250"/>
        <v>42282.655543981484</v>
      </c>
      <c r="T3973" s="16">
        <f t="shared" si="251"/>
        <v>42342.697210648148</v>
      </c>
    </row>
    <row r="3974" spans="1:20" ht="42.75" hidden="1" x14ac:dyDescent="0.45">
      <c r="A3974" s="10">
        <v>124</v>
      </c>
      <c r="B3974" s="3" t="s">
        <v>126</v>
      </c>
      <c r="C3974" s="3" t="s">
        <v>4235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1431728242</v>
      </c>
      <c r="J3974">
        <v>1429568242</v>
      </c>
      <c r="K3974" t="b">
        <v>0</v>
      </c>
      <c r="L3974">
        <v>0</v>
      </c>
      <c r="M3974" t="b">
        <v>0</v>
      </c>
      <c r="N3974" t="s">
        <v>8265</v>
      </c>
      <c r="O3974" t="str">
        <f t="shared" si="248"/>
        <v>N/A</v>
      </c>
      <c r="P3974" s="11">
        <f t="shared" si="249"/>
        <v>0</v>
      </c>
      <c r="Q3974" s="13" t="s">
        <v>8321</v>
      </c>
      <c r="R3974" t="s">
        <v>8337</v>
      </c>
      <c r="S3974" s="16">
        <f t="shared" si="250"/>
        <v>42114.928726851853</v>
      </c>
      <c r="T3974" s="16">
        <f t="shared" si="251"/>
        <v>42139.928726851853</v>
      </c>
    </row>
    <row r="3975" spans="1:20" ht="28.5" hidden="1" x14ac:dyDescent="0.45">
      <c r="A3975" s="10">
        <v>1061</v>
      </c>
      <c r="B3975" s="3" t="s">
        <v>1062</v>
      </c>
      <c r="C3975" s="3" t="s">
        <v>5171</v>
      </c>
      <c r="D3975" s="6">
        <v>4000</v>
      </c>
      <c r="E3975" s="8">
        <v>0</v>
      </c>
      <c r="F3975" t="s">
        <v>8219</v>
      </c>
      <c r="G3975" t="s">
        <v>8223</v>
      </c>
      <c r="H3975" t="s">
        <v>8245</v>
      </c>
      <c r="I3975">
        <v>1462150800</v>
      </c>
      <c r="J3975">
        <v>1456987108</v>
      </c>
      <c r="K3975" t="b">
        <v>0</v>
      </c>
      <c r="L3975">
        <v>0</v>
      </c>
      <c r="M3975" t="b">
        <v>0</v>
      </c>
      <c r="N3975" t="s">
        <v>8279</v>
      </c>
      <c r="O3975" t="str">
        <f t="shared" si="248"/>
        <v>N/A</v>
      </c>
      <c r="P3975" s="11">
        <f t="shared" si="249"/>
        <v>0</v>
      </c>
      <c r="Q3975" s="13" t="s">
        <v>8346</v>
      </c>
      <c r="R3975" t="s">
        <v>8347</v>
      </c>
      <c r="S3975" s="16">
        <f t="shared" si="250"/>
        <v>42432.276712962965</v>
      </c>
      <c r="T3975" s="16">
        <f t="shared" si="251"/>
        <v>42492.041666666672</v>
      </c>
    </row>
    <row r="3976" spans="1:20" ht="42.75" hidden="1" x14ac:dyDescent="0.45">
      <c r="A3976" s="10">
        <v>1562</v>
      </c>
      <c r="B3976" s="3" t="s">
        <v>1563</v>
      </c>
      <c r="C3976" s="3" t="s">
        <v>5672</v>
      </c>
      <c r="D3976" s="6">
        <v>4000</v>
      </c>
      <c r="E3976" s="8">
        <v>0</v>
      </c>
      <c r="F3976" t="s">
        <v>8219</v>
      </c>
      <c r="G3976" t="s">
        <v>8223</v>
      </c>
      <c r="H3976" t="s">
        <v>8245</v>
      </c>
      <c r="I3976">
        <v>1259715000</v>
      </c>
      <c r="J3976">
        <v>1253712916</v>
      </c>
      <c r="K3976" t="b">
        <v>0</v>
      </c>
      <c r="L3976">
        <v>0</v>
      </c>
      <c r="M3976" t="b">
        <v>0</v>
      </c>
      <c r="N3976" t="s">
        <v>8288</v>
      </c>
      <c r="O3976" t="str">
        <f t="shared" si="248"/>
        <v>N/A</v>
      </c>
      <c r="P3976" s="11">
        <f t="shared" si="249"/>
        <v>0</v>
      </c>
      <c r="Q3976" s="13" t="s">
        <v>8311</v>
      </c>
      <c r="R3976" t="s">
        <v>8349</v>
      </c>
      <c r="S3976" s="16">
        <f t="shared" si="250"/>
        <v>40079.566157407404</v>
      </c>
      <c r="T3976" s="16">
        <f t="shared" si="251"/>
        <v>40149.034722222219</v>
      </c>
    </row>
    <row r="3977" spans="1:20" ht="42.75" hidden="1" x14ac:dyDescent="0.45">
      <c r="A3977" s="10">
        <v>2398</v>
      </c>
      <c r="B3977" s="3" t="s">
        <v>2399</v>
      </c>
      <c r="C3977" s="3" t="s">
        <v>6508</v>
      </c>
      <c r="D3977" s="6">
        <v>4000</v>
      </c>
      <c r="E3977" s="8">
        <v>0</v>
      </c>
      <c r="F3977" t="s">
        <v>8219</v>
      </c>
      <c r="G3977" t="s">
        <v>8223</v>
      </c>
      <c r="H3977" t="s">
        <v>8245</v>
      </c>
      <c r="I3977">
        <v>1435874384</v>
      </c>
      <c r="J3977">
        <v>1433282384</v>
      </c>
      <c r="K3977" t="b">
        <v>0</v>
      </c>
      <c r="L3977">
        <v>0</v>
      </c>
      <c r="M3977" t="b">
        <v>0</v>
      </c>
      <c r="N3977" t="s">
        <v>8270</v>
      </c>
      <c r="O3977" t="str">
        <f t="shared" si="248"/>
        <v>N/A</v>
      </c>
      <c r="P3977" s="11">
        <f t="shared" si="249"/>
        <v>0</v>
      </c>
      <c r="Q3977" s="13" t="s">
        <v>8308</v>
      </c>
      <c r="R3977" t="s">
        <v>8342</v>
      </c>
      <c r="S3977" s="16">
        <f t="shared" si="250"/>
        <v>42157.916481481487</v>
      </c>
      <c r="T3977" s="16">
        <f t="shared" si="251"/>
        <v>42187.916481481487</v>
      </c>
    </row>
    <row r="3978" spans="1:20" ht="42.75" hidden="1" x14ac:dyDescent="0.45">
      <c r="A3978" s="10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t="str">
        <f t="shared" si="248"/>
        <v>N/A</v>
      </c>
      <c r="P3978" s="11">
        <f t="shared" si="249"/>
        <v>0</v>
      </c>
      <c r="Q3978" s="13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42.75" hidden="1" x14ac:dyDescent="0.45">
      <c r="A3979" s="10">
        <v>1551</v>
      </c>
      <c r="B3979" s="3" t="s">
        <v>1552</v>
      </c>
      <c r="C3979" s="3" t="s">
        <v>5661</v>
      </c>
      <c r="D3979" s="6">
        <v>3500</v>
      </c>
      <c r="E3979" s="8">
        <v>0</v>
      </c>
      <c r="F3979" t="s">
        <v>8220</v>
      </c>
      <c r="G3979" t="s">
        <v>8223</v>
      </c>
      <c r="H3979" t="s">
        <v>8245</v>
      </c>
      <c r="I3979">
        <v>1432756039</v>
      </c>
      <c r="J3979">
        <v>1430164039</v>
      </c>
      <c r="K3979" t="b">
        <v>0</v>
      </c>
      <c r="L3979">
        <v>0</v>
      </c>
      <c r="M3979" t="b">
        <v>0</v>
      </c>
      <c r="N3979" t="s">
        <v>8287</v>
      </c>
      <c r="O3979" t="str">
        <f t="shared" si="248"/>
        <v>N/A</v>
      </c>
      <c r="P3979" s="11">
        <f t="shared" si="249"/>
        <v>0</v>
      </c>
      <c r="Q3979" s="13" t="s">
        <v>8313</v>
      </c>
      <c r="R3979" t="s">
        <v>8355</v>
      </c>
      <c r="S3979" s="16">
        <f t="shared" si="250"/>
        <v>42121.824525462958</v>
      </c>
      <c r="T3979" s="16">
        <f t="shared" si="251"/>
        <v>42151.824525462958</v>
      </c>
    </row>
    <row r="3980" spans="1:20" ht="42.75" hidden="1" x14ac:dyDescent="0.45">
      <c r="A3980" s="10">
        <v>1055</v>
      </c>
      <c r="B3980" s="3" t="s">
        <v>1056</v>
      </c>
      <c r="C3980" s="3" t="s">
        <v>5165</v>
      </c>
      <c r="D3980" s="6">
        <v>3500</v>
      </c>
      <c r="E3980" s="8">
        <v>0</v>
      </c>
      <c r="F3980" t="s">
        <v>8219</v>
      </c>
      <c r="G3980" t="s">
        <v>8223</v>
      </c>
      <c r="H3980" t="s">
        <v>8245</v>
      </c>
      <c r="I3980">
        <v>1457394545</v>
      </c>
      <c r="J3980">
        <v>1454802545</v>
      </c>
      <c r="K3980" t="b">
        <v>0</v>
      </c>
      <c r="L3980">
        <v>0</v>
      </c>
      <c r="M3980" t="b">
        <v>0</v>
      </c>
      <c r="N3980" t="s">
        <v>8279</v>
      </c>
      <c r="O3980" t="str">
        <f t="shared" si="248"/>
        <v>N/A</v>
      </c>
      <c r="P3980" s="11">
        <f t="shared" si="249"/>
        <v>0</v>
      </c>
      <c r="Q3980" s="13" t="s">
        <v>8346</v>
      </c>
      <c r="R3980" t="s">
        <v>8347</v>
      </c>
      <c r="S3980" s="16">
        <f t="shared" si="250"/>
        <v>42406.992418981477</v>
      </c>
      <c r="T3980" s="16">
        <f t="shared" si="251"/>
        <v>42436.992418981477</v>
      </c>
    </row>
    <row r="3981" spans="1:20" ht="42.75" hidden="1" x14ac:dyDescent="0.45">
      <c r="A3981" s="10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t="str">
        <f t="shared" si="248"/>
        <v>N/A</v>
      </c>
      <c r="P3981" s="11">
        <f t="shared" si="249"/>
        <v>0</v>
      </c>
      <c r="Q3981" s="13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42.75" hidden="1" x14ac:dyDescent="0.45">
      <c r="A3982" s="10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t="str">
        <f t="shared" si="248"/>
        <v>N/A</v>
      </c>
      <c r="P3982" s="11">
        <f t="shared" si="249"/>
        <v>0</v>
      </c>
      <c r="Q3982" s="13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42.75" hidden="1" x14ac:dyDescent="0.45">
      <c r="A3983" s="10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t="str">
        <f t="shared" si="248"/>
        <v>N/A</v>
      </c>
      <c r="P3983" s="11">
        <f t="shared" si="249"/>
        <v>0</v>
      </c>
      <c r="Q3983" s="13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57" hidden="1" x14ac:dyDescent="0.45">
      <c r="A3984" s="10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t="str">
        <f t="shared" si="248"/>
        <v>N/A</v>
      </c>
      <c r="P3984" s="11">
        <f t="shared" si="249"/>
        <v>0</v>
      </c>
      <c r="Q3984" s="13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42.75" hidden="1" x14ac:dyDescent="0.45">
      <c r="A3985" s="10">
        <v>229</v>
      </c>
      <c r="B3985" s="3" t="s">
        <v>231</v>
      </c>
      <c r="C3985" s="3" t="s">
        <v>4339</v>
      </c>
      <c r="D3985" s="6">
        <v>3000</v>
      </c>
      <c r="E3985" s="8">
        <v>0</v>
      </c>
      <c r="F3985" t="s">
        <v>8220</v>
      </c>
      <c r="G3985" t="s">
        <v>8235</v>
      </c>
      <c r="H3985" t="s">
        <v>8248</v>
      </c>
      <c r="I3985">
        <v>1455402297</v>
      </c>
      <c r="J3985">
        <v>1452810297</v>
      </c>
      <c r="K3985" t="b">
        <v>0</v>
      </c>
      <c r="L3985">
        <v>0</v>
      </c>
      <c r="M3985" t="b">
        <v>0</v>
      </c>
      <c r="N3985" t="s">
        <v>8266</v>
      </c>
      <c r="O3985" t="str">
        <f t="shared" si="248"/>
        <v>N/A</v>
      </c>
      <c r="P3985" s="11">
        <f t="shared" si="249"/>
        <v>0</v>
      </c>
      <c r="Q3985" s="13" t="s">
        <v>8321</v>
      </c>
      <c r="R3985" t="s">
        <v>8325</v>
      </c>
      <c r="S3985" s="16">
        <f t="shared" si="250"/>
        <v>42383.933993055558</v>
      </c>
      <c r="T3985" s="16">
        <f t="shared" si="251"/>
        <v>42413.933993055558</v>
      </c>
    </row>
    <row r="3986" spans="1:20" ht="57" hidden="1" x14ac:dyDescent="0.45">
      <c r="A3986" s="10">
        <v>433</v>
      </c>
      <c r="B3986" s="3" t="s">
        <v>434</v>
      </c>
      <c r="C3986" s="3" t="s">
        <v>4543</v>
      </c>
      <c r="D3986" s="6">
        <v>3000</v>
      </c>
      <c r="E3986" s="8">
        <v>0</v>
      </c>
      <c r="F3986" t="s">
        <v>8220</v>
      </c>
      <c r="G3986" t="s">
        <v>8223</v>
      </c>
      <c r="H3986" t="s">
        <v>8245</v>
      </c>
      <c r="I3986">
        <v>1444576022</v>
      </c>
      <c r="J3986">
        <v>1439392022</v>
      </c>
      <c r="K3986" t="b">
        <v>0</v>
      </c>
      <c r="L3986">
        <v>0</v>
      </c>
      <c r="M3986" t="b">
        <v>0</v>
      </c>
      <c r="N3986" t="s">
        <v>8268</v>
      </c>
      <c r="O3986" t="str">
        <f t="shared" si="248"/>
        <v>N/A</v>
      </c>
      <c r="P3986" s="11">
        <f t="shared" si="249"/>
        <v>0</v>
      </c>
      <c r="Q3986" s="13" t="s">
        <v>8321</v>
      </c>
      <c r="R3986" t="s">
        <v>8339</v>
      </c>
      <c r="S3986" s="16">
        <f t="shared" si="250"/>
        <v>42228.629884259266</v>
      </c>
      <c r="T3986" s="16">
        <f t="shared" si="251"/>
        <v>42288.629884259266</v>
      </c>
    </row>
    <row r="3987" spans="1:20" ht="42.75" hidden="1" x14ac:dyDescent="0.45">
      <c r="A3987" s="10">
        <v>897</v>
      </c>
      <c r="B3987" s="3" t="s">
        <v>898</v>
      </c>
      <c r="C3987" s="3" t="s">
        <v>5007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1354123908</v>
      </c>
      <c r="J3987">
        <v>1351528308</v>
      </c>
      <c r="K3987" t="b">
        <v>0</v>
      </c>
      <c r="L3987">
        <v>0</v>
      </c>
      <c r="M3987" t="b">
        <v>0</v>
      </c>
      <c r="N3987" t="s">
        <v>8277</v>
      </c>
      <c r="O3987" t="str">
        <f t="shared" si="248"/>
        <v>N/A</v>
      </c>
      <c r="P3987" s="11">
        <f t="shared" si="249"/>
        <v>0</v>
      </c>
      <c r="Q3987" s="13" t="s">
        <v>8327</v>
      </c>
      <c r="R3987" t="s">
        <v>8328</v>
      </c>
      <c r="S3987" s="16">
        <f t="shared" si="250"/>
        <v>41211.688750000001</v>
      </c>
      <c r="T3987" s="16">
        <f t="shared" si="251"/>
        <v>41241.730416666665</v>
      </c>
    </row>
    <row r="3988" spans="1:20" ht="42.75" hidden="1" x14ac:dyDescent="0.45">
      <c r="A3988" s="10">
        <v>1125</v>
      </c>
      <c r="B3988" s="3" t="s">
        <v>1126</v>
      </c>
      <c r="C3988" s="3" t="s">
        <v>5235</v>
      </c>
      <c r="D3988" s="6">
        <v>3000</v>
      </c>
      <c r="E3988" s="8">
        <v>0</v>
      </c>
      <c r="F3988" t="s">
        <v>8220</v>
      </c>
      <c r="G3988" t="s">
        <v>8224</v>
      </c>
      <c r="H3988" t="s">
        <v>8246</v>
      </c>
      <c r="I3988">
        <v>1443193130</v>
      </c>
      <c r="J3988">
        <v>1438009130</v>
      </c>
      <c r="K3988" t="b">
        <v>0</v>
      </c>
      <c r="L3988">
        <v>0</v>
      </c>
      <c r="M3988" t="b">
        <v>0</v>
      </c>
      <c r="N3988" t="s">
        <v>8281</v>
      </c>
      <c r="O3988" t="str">
        <f t="shared" si="248"/>
        <v>N/A</v>
      </c>
      <c r="P3988" s="11">
        <f t="shared" si="249"/>
        <v>0</v>
      </c>
      <c r="Q3988" s="13" t="s">
        <v>8316</v>
      </c>
      <c r="R3988" t="s">
        <v>8344</v>
      </c>
      <c r="S3988" s="16">
        <f t="shared" si="250"/>
        <v>42212.624189814815</v>
      </c>
      <c r="T3988" s="16">
        <f t="shared" si="251"/>
        <v>42272.624189814815</v>
      </c>
    </row>
    <row r="3989" spans="1:20" ht="42.75" hidden="1" x14ac:dyDescent="0.45">
      <c r="A3989" s="10">
        <v>1730</v>
      </c>
      <c r="B3989" s="3" t="s">
        <v>1731</v>
      </c>
      <c r="C3989" s="3" t="s">
        <v>5840</v>
      </c>
      <c r="D3989" s="6">
        <v>3000</v>
      </c>
      <c r="E3989" s="8">
        <v>0</v>
      </c>
      <c r="F3989" t="s">
        <v>8220</v>
      </c>
      <c r="G3989" t="s">
        <v>8223</v>
      </c>
      <c r="H3989" t="s">
        <v>8245</v>
      </c>
      <c r="I3989">
        <v>1445738783</v>
      </c>
      <c r="J3989">
        <v>1443146783</v>
      </c>
      <c r="K3989" t="b">
        <v>0</v>
      </c>
      <c r="L3989">
        <v>0</v>
      </c>
      <c r="M3989" t="b">
        <v>0</v>
      </c>
      <c r="N3989" t="s">
        <v>8291</v>
      </c>
      <c r="O3989" t="str">
        <f t="shared" si="248"/>
        <v>N/A</v>
      </c>
      <c r="P3989" s="11">
        <f t="shared" si="249"/>
        <v>0</v>
      </c>
      <c r="Q3989" s="13" t="s">
        <v>8327</v>
      </c>
      <c r="R3989" t="s">
        <v>8330</v>
      </c>
      <c r="S3989" s="16">
        <f t="shared" si="250"/>
        <v>42272.087766203709</v>
      </c>
      <c r="T3989" s="16">
        <f t="shared" si="251"/>
        <v>42302.087766203709</v>
      </c>
    </row>
    <row r="3990" spans="1:20" ht="42.75" hidden="1" x14ac:dyDescent="0.45">
      <c r="A3990" s="10">
        <v>1740</v>
      </c>
      <c r="B3990" s="3" t="s">
        <v>1741</v>
      </c>
      <c r="C3990" s="3" t="s">
        <v>5850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1437075422</v>
      </c>
      <c r="J3990">
        <v>1434483422</v>
      </c>
      <c r="K3990" t="b">
        <v>0</v>
      </c>
      <c r="L3990">
        <v>0</v>
      </c>
      <c r="M3990" t="b">
        <v>0</v>
      </c>
      <c r="N3990" t="s">
        <v>8291</v>
      </c>
      <c r="O3990" t="str">
        <f t="shared" si="248"/>
        <v>N/A</v>
      </c>
      <c r="P3990" s="11">
        <f t="shared" si="249"/>
        <v>0</v>
      </c>
      <c r="Q3990" s="13" t="s">
        <v>8327</v>
      </c>
      <c r="R3990" t="s">
        <v>8330</v>
      </c>
      <c r="S3990" s="16">
        <f t="shared" si="250"/>
        <v>42171.817384259266</v>
      </c>
      <c r="T3990" s="16">
        <f t="shared" si="251"/>
        <v>42201.817384259266</v>
      </c>
    </row>
    <row r="3991" spans="1:20" ht="42.75" hidden="1" x14ac:dyDescent="0.45">
      <c r="A3991" s="10">
        <v>1815</v>
      </c>
      <c r="B3991" s="3" t="s">
        <v>1816</v>
      </c>
      <c r="C3991" s="3" t="s">
        <v>5925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1435787137</v>
      </c>
      <c r="J3991">
        <v>1434577537</v>
      </c>
      <c r="K3991" t="b">
        <v>0</v>
      </c>
      <c r="L3991">
        <v>0</v>
      </c>
      <c r="M3991" t="b">
        <v>0</v>
      </c>
      <c r="N3991" t="s">
        <v>8283</v>
      </c>
      <c r="O3991" t="str">
        <f t="shared" si="248"/>
        <v>N/A</v>
      </c>
      <c r="P3991" s="11">
        <f t="shared" si="249"/>
        <v>0</v>
      </c>
      <c r="Q3991" s="13" t="s">
        <v>8313</v>
      </c>
      <c r="R3991" t="s">
        <v>8314</v>
      </c>
      <c r="S3991" s="16">
        <f t="shared" si="250"/>
        <v>42172.906678240746</v>
      </c>
      <c r="T3991" s="16">
        <f t="shared" si="251"/>
        <v>42186.906678240746</v>
      </c>
    </row>
    <row r="3992" spans="1:20" ht="42.75" hidden="1" x14ac:dyDescent="0.45">
      <c r="A3992" s="10">
        <v>2419</v>
      </c>
      <c r="B3992" s="3" t="s">
        <v>2420</v>
      </c>
      <c r="C3992" s="3" t="s">
        <v>6529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1424281389</v>
      </c>
      <c r="J3992">
        <v>1419097389</v>
      </c>
      <c r="K3992" t="b">
        <v>0</v>
      </c>
      <c r="L3992">
        <v>0</v>
      </c>
      <c r="M3992" t="b">
        <v>0</v>
      </c>
      <c r="N3992" t="s">
        <v>8282</v>
      </c>
      <c r="O3992" t="str">
        <f t="shared" si="248"/>
        <v>N/A</v>
      </c>
      <c r="P3992" s="11">
        <f t="shared" si="249"/>
        <v>0</v>
      </c>
      <c r="Q3992" s="13" t="s">
        <v>8319</v>
      </c>
      <c r="R3992" t="s">
        <v>8345</v>
      </c>
      <c r="S3992" s="16">
        <f t="shared" si="250"/>
        <v>41993.738298611104</v>
      </c>
      <c r="T3992" s="16">
        <f t="shared" si="251"/>
        <v>42053.738298611104</v>
      </c>
    </row>
    <row r="3993" spans="1:20" ht="42.75" hidden="1" x14ac:dyDescent="0.45">
      <c r="A3993" s="10">
        <v>2590</v>
      </c>
      <c r="B3993" s="3" t="s">
        <v>2590</v>
      </c>
      <c r="C3993" s="3" t="s">
        <v>6700</v>
      </c>
      <c r="D3993" s="6">
        <v>3000</v>
      </c>
      <c r="E3993" s="8">
        <v>0</v>
      </c>
      <c r="F3993" t="s">
        <v>8220</v>
      </c>
      <c r="G3993" t="s">
        <v>8225</v>
      </c>
      <c r="H3993" t="s">
        <v>8247</v>
      </c>
      <c r="I3993">
        <v>1453817297</v>
      </c>
      <c r="J3993">
        <v>1453212497</v>
      </c>
      <c r="K3993" t="b">
        <v>0</v>
      </c>
      <c r="L3993">
        <v>0</v>
      </c>
      <c r="M3993" t="b">
        <v>0</v>
      </c>
      <c r="N3993" t="s">
        <v>8282</v>
      </c>
      <c r="O3993" t="str">
        <f t="shared" si="248"/>
        <v>N/A</v>
      </c>
      <c r="P3993" s="11">
        <f t="shared" si="249"/>
        <v>0</v>
      </c>
      <c r="Q3993" s="13" t="s">
        <v>8319</v>
      </c>
      <c r="R3993" t="s">
        <v>8345</v>
      </c>
      <c r="S3993" s="16">
        <f t="shared" si="250"/>
        <v>42388.589085648149</v>
      </c>
      <c r="T3993" s="16">
        <f t="shared" si="251"/>
        <v>42395.589085648149</v>
      </c>
    </row>
    <row r="3994" spans="1:20" ht="28.5" x14ac:dyDescent="0.45">
      <c r="A3994" s="10">
        <v>2872</v>
      </c>
      <c r="B3994" s="3" t="s">
        <v>2872</v>
      </c>
      <c r="C3994" s="3" t="s">
        <v>6982</v>
      </c>
      <c r="D3994" s="6">
        <v>3000</v>
      </c>
      <c r="E3994" s="8">
        <v>0</v>
      </c>
      <c r="F3994" t="s">
        <v>8220</v>
      </c>
      <c r="G3994" t="s">
        <v>8223</v>
      </c>
      <c r="H3994" t="s">
        <v>8245</v>
      </c>
      <c r="I3994">
        <v>1434768438</v>
      </c>
      <c r="J3994">
        <v>1429584438</v>
      </c>
      <c r="K3994" t="b">
        <v>0</v>
      </c>
      <c r="L3994">
        <v>0</v>
      </c>
      <c r="M3994" t="b">
        <v>0</v>
      </c>
      <c r="N3994" t="s">
        <v>8269</v>
      </c>
      <c r="O3994" t="str">
        <f t="shared" si="248"/>
        <v>N/A</v>
      </c>
      <c r="P3994" s="11">
        <f t="shared" si="249"/>
        <v>0</v>
      </c>
      <c r="Q3994" s="13" t="s">
        <v>8323</v>
      </c>
      <c r="R3994" t="s">
        <v>8326</v>
      </c>
      <c r="S3994" s="16">
        <f t="shared" si="250"/>
        <v>42115.11618055556</v>
      </c>
      <c r="T3994" s="16">
        <f t="shared" si="251"/>
        <v>42175.11618055556</v>
      </c>
    </row>
    <row r="3995" spans="1:20" ht="42.75" hidden="1" x14ac:dyDescent="0.45">
      <c r="A3995" s="10">
        <v>2943</v>
      </c>
      <c r="B3995" s="3" t="s">
        <v>2943</v>
      </c>
      <c r="C3995" s="3" t="s">
        <v>7053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1428894380</v>
      </c>
      <c r="J3995">
        <v>1426302380</v>
      </c>
      <c r="K3995" t="b">
        <v>0</v>
      </c>
      <c r="L3995">
        <v>0</v>
      </c>
      <c r="M3995" t="b">
        <v>0</v>
      </c>
      <c r="N3995" t="s">
        <v>8301</v>
      </c>
      <c r="O3995" t="str">
        <f t="shared" si="248"/>
        <v>N/A</v>
      </c>
      <c r="P3995" s="11">
        <f t="shared" si="249"/>
        <v>0</v>
      </c>
      <c r="Q3995" s="13" t="s">
        <v>8323</v>
      </c>
      <c r="R3995" t="s">
        <v>8324</v>
      </c>
      <c r="S3995" s="16">
        <f t="shared" si="250"/>
        <v>42077.129398148143</v>
      </c>
      <c r="T3995" s="16">
        <f t="shared" si="251"/>
        <v>42107.129398148143</v>
      </c>
    </row>
    <row r="3996" spans="1:20" ht="42.75" hidden="1" x14ac:dyDescent="0.45">
      <c r="A3996" s="10">
        <v>3641</v>
      </c>
      <c r="B3996" s="3" t="s">
        <v>3639</v>
      </c>
      <c r="C3996" s="3" t="s">
        <v>7751</v>
      </c>
      <c r="D3996" s="6">
        <v>3000</v>
      </c>
      <c r="E3996" s="8">
        <v>0</v>
      </c>
      <c r="F3996" t="s">
        <v>8220</v>
      </c>
      <c r="G3996" t="s">
        <v>8223</v>
      </c>
      <c r="H3996" t="s">
        <v>8245</v>
      </c>
      <c r="I3996">
        <v>1412485200</v>
      </c>
      <c r="J3996">
        <v>1410966179</v>
      </c>
      <c r="K3996" t="b">
        <v>0</v>
      </c>
      <c r="L3996">
        <v>0</v>
      </c>
      <c r="M3996" t="b">
        <v>0</v>
      </c>
      <c r="N3996" t="s">
        <v>8303</v>
      </c>
      <c r="O3996" t="str">
        <f t="shared" si="248"/>
        <v>N/A</v>
      </c>
      <c r="P3996" s="11">
        <f t="shared" si="249"/>
        <v>0</v>
      </c>
      <c r="Q3996" s="13" t="s">
        <v>8323</v>
      </c>
      <c r="R3996" t="s">
        <v>8335</v>
      </c>
      <c r="S3996" s="16">
        <f t="shared" si="250"/>
        <v>41899.627071759263</v>
      </c>
      <c r="T3996" s="16">
        <f t="shared" si="251"/>
        <v>41917.208333333336</v>
      </c>
    </row>
    <row r="3997" spans="1:20" ht="42.75" hidden="1" x14ac:dyDescent="0.45">
      <c r="A3997" s="10">
        <v>3802</v>
      </c>
      <c r="B3997" s="3" t="s">
        <v>3799</v>
      </c>
      <c r="C3997" s="3" t="s">
        <v>7912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1445482906</v>
      </c>
      <c r="J3997">
        <v>1442890906</v>
      </c>
      <c r="K3997" t="b">
        <v>0</v>
      </c>
      <c r="L3997">
        <v>0</v>
      </c>
      <c r="M3997" t="b">
        <v>0</v>
      </c>
      <c r="N3997" t="s">
        <v>8303</v>
      </c>
      <c r="O3997" t="str">
        <f t="shared" si="248"/>
        <v>N/A</v>
      </c>
      <c r="P3997" s="11">
        <f t="shared" si="249"/>
        <v>0</v>
      </c>
      <c r="Q3997" s="13" t="s">
        <v>8323</v>
      </c>
      <c r="R3997" t="s">
        <v>8335</v>
      </c>
      <c r="S3997" s="16">
        <f t="shared" si="250"/>
        <v>42269.126226851848</v>
      </c>
      <c r="T3997" s="16">
        <f t="shared" si="251"/>
        <v>42299.126226851848</v>
      </c>
    </row>
    <row r="3998" spans="1:20" ht="42.75" x14ac:dyDescent="0.45">
      <c r="A3998" s="10">
        <v>3921</v>
      </c>
      <c r="B3998" s="3" t="s">
        <v>3918</v>
      </c>
      <c r="C3998" s="3" t="s">
        <v>8029</v>
      </c>
      <c r="D3998" s="6">
        <v>3000</v>
      </c>
      <c r="E3998" s="8">
        <v>0</v>
      </c>
      <c r="F3998" t="s">
        <v>8220</v>
      </c>
      <c r="G3998" t="s">
        <v>8224</v>
      </c>
      <c r="H3998" t="s">
        <v>8246</v>
      </c>
      <c r="I3998">
        <v>1414346400</v>
      </c>
      <c r="J3998">
        <v>1413291655</v>
      </c>
      <c r="K3998" t="b">
        <v>0</v>
      </c>
      <c r="L3998">
        <v>0</v>
      </c>
      <c r="M3998" t="b">
        <v>0</v>
      </c>
      <c r="N3998" t="s">
        <v>8269</v>
      </c>
      <c r="O3998" t="str">
        <f t="shared" si="248"/>
        <v>N/A</v>
      </c>
      <c r="P3998" s="11">
        <f t="shared" si="249"/>
        <v>0</v>
      </c>
      <c r="Q3998" s="13" t="s">
        <v>8323</v>
      </c>
      <c r="R3998" t="s">
        <v>8326</v>
      </c>
      <c r="S3998" s="16">
        <f t="shared" si="250"/>
        <v>41926.542303240742</v>
      </c>
      <c r="T3998" s="16">
        <f t="shared" si="251"/>
        <v>41938.75</v>
      </c>
    </row>
    <row r="3999" spans="1:20" ht="42.75" x14ac:dyDescent="0.45">
      <c r="A3999" s="10">
        <v>3989</v>
      </c>
      <c r="B3999" s="3" t="s">
        <v>3985</v>
      </c>
      <c r="C3999" s="3" t="s">
        <v>8095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1447009181</v>
      </c>
      <c r="J3999">
        <v>1444413581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248"/>
        <v>N/A</v>
      </c>
      <c r="P3999" s="11">
        <f t="shared" si="249"/>
        <v>0</v>
      </c>
      <c r="Q3999" s="13" t="s">
        <v>8323</v>
      </c>
      <c r="R3999" t="s">
        <v>8326</v>
      </c>
      <c r="S3999" s="16">
        <f t="shared" si="250"/>
        <v>42286.749780092592</v>
      </c>
      <c r="T3999" s="16">
        <f t="shared" si="251"/>
        <v>42316.791446759264</v>
      </c>
    </row>
    <row r="4000" spans="1:20" ht="42.75" x14ac:dyDescent="0.45">
      <c r="A4000" s="10">
        <v>3997</v>
      </c>
      <c r="B4000" s="3" t="s">
        <v>3993</v>
      </c>
      <c r="C4000" s="3" t="s">
        <v>8103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8269</v>
      </c>
      <c r="O4000" t="str">
        <f t="shared" si="248"/>
        <v>N/A</v>
      </c>
      <c r="P4000" s="11">
        <f t="shared" si="249"/>
        <v>0</v>
      </c>
      <c r="Q4000" s="13" t="s">
        <v>8323</v>
      </c>
      <c r="R4000" t="s">
        <v>8326</v>
      </c>
      <c r="S4000" s="16">
        <f t="shared" si="250"/>
        <v>42069.391446759255</v>
      </c>
      <c r="T4000" s="16">
        <f t="shared" si="251"/>
        <v>42099.349780092598</v>
      </c>
    </row>
    <row r="4001" spans="1:20" ht="42.75" x14ac:dyDescent="0.45">
      <c r="A4001" s="10">
        <v>4080</v>
      </c>
      <c r="B4001" s="3" t="s">
        <v>4076</v>
      </c>
      <c r="C4001" s="3" t="s">
        <v>8183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1465930440</v>
      </c>
      <c r="J4001">
        <v>1463849116</v>
      </c>
      <c r="K4001" t="b">
        <v>0</v>
      </c>
      <c r="L4001">
        <v>0</v>
      </c>
      <c r="M4001" t="b">
        <v>0</v>
      </c>
      <c r="N4001" t="s">
        <v>8269</v>
      </c>
      <c r="O4001" t="str">
        <f t="shared" si="248"/>
        <v>N/A</v>
      </c>
      <c r="P4001" s="11">
        <f t="shared" si="249"/>
        <v>0</v>
      </c>
      <c r="Q4001" s="13" t="s">
        <v>8323</v>
      </c>
      <c r="R4001" t="s">
        <v>8326</v>
      </c>
      <c r="S4001" s="16">
        <f t="shared" si="250"/>
        <v>42511.698101851856</v>
      </c>
      <c r="T4001" s="16">
        <f t="shared" si="251"/>
        <v>42535.787500000006</v>
      </c>
    </row>
    <row r="4002" spans="1:20" ht="42.75" hidden="1" x14ac:dyDescent="0.45">
      <c r="A4002" s="10">
        <v>136</v>
      </c>
      <c r="B4002" s="3" t="s">
        <v>138</v>
      </c>
      <c r="C4002" s="3" t="s">
        <v>4232</v>
      </c>
      <c r="D4002" s="6">
        <v>3000</v>
      </c>
      <c r="E4002" s="8">
        <v>0</v>
      </c>
      <c r="F4002" t="s">
        <v>8219</v>
      </c>
      <c r="G4002" t="s">
        <v>8223</v>
      </c>
      <c r="H4002" t="s">
        <v>8245</v>
      </c>
      <c r="I4002">
        <v>1431771360</v>
      </c>
      <c r="J4002">
        <v>1427968234</v>
      </c>
      <c r="K4002" t="b">
        <v>0</v>
      </c>
      <c r="L4002">
        <v>0</v>
      </c>
      <c r="M4002" t="b">
        <v>0</v>
      </c>
      <c r="N4002" t="s">
        <v>8265</v>
      </c>
      <c r="O4002" t="str">
        <f t="shared" si="248"/>
        <v>N/A</v>
      </c>
      <c r="P4002" s="11">
        <f t="shared" si="249"/>
        <v>0</v>
      </c>
      <c r="Q4002" s="13" t="s">
        <v>8321</v>
      </c>
      <c r="R4002" t="s">
        <v>8337</v>
      </c>
      <c r="S4002" s="16">
        <f t="shared" si="250"/>
        <v>42096.410115740742</v>
      </c>
      <c r="T4002" s="16">
        <f t="shared" si="251"/>
        <v>42140.427777777775</v>
      </c>
    </row>
    <row r="4003" spans="1:20" ht="42.75" hidden="1" x14ac:dyDescent="0.45">
      <c r="A4003" s="10">
        <v>1046</v>
      </c>
      <c r="B4003" s="3" t="s">
        <v>1047</v>
      </c>
      <c r="C4003" s="3" t="s">
        <v>5156</v>
      </c>
      <c r="D4003" s="6">
        <v>3000</v>
      </c>
      <c r="E4003" s="8">
        <v>0</v>
      </c>
      <c r="F4003" t="s">
        <v>8219</v>
      </c>
      <c r="G4003" t="s">
        <v>8235</v>
      </c>
      <c r="H4003" t="s">
        <v>8248</v>
      </c>
      <c r="I4003">
        <v>1451161560</v>
      </c>
      <c r="J4003">
        <v>1447273560</v>
      </c>
      <c r="K4003" t="b">
        <v>0</v>
      </c>
      <c r="L4003">
        <v>0</v>
      </c>
      <c r="M4003" t="b">
        <v>0</v>
      </c>
      <c r="N4003" t="s">
        <v>8279</v>
      </c>
      <c r="O4003" t="str">
        <f t="shared" si="248"/>
        <v>N/A</v>
      </c>
      <c r="P4003" s="11">
        <f t="shared" si="249"/>
        <v>0</v>
      </c>
      <c r="Q4003" s="13" t="s">
        <v>8346</v>
      </c>
      <c r="R4003" t="s">
        <v>8347</v>
      </c>
      <c r="S4003" s="16">
        <f t="shared" si="250"/>
        <v>42319.851388888885</v>
      </c>
      <c r="T4003" s="16">
        <f t="shared" si="251"/>
        <v>42364.851388888885</v>
      </c>
    </row>
    <row r="4004" spans="1:20" ht="42.75" hidden="1" x14ac:dyDescent="0.45">
      <c r="A4004" s="10">
        <v>2345</v>
      </c>
      <c r="B4004" s="3" t="s">
        <v>2346</v>
      </c>
      <c r="C4004" s="3" t="s">
        <v>6455</v>
      </c>
      <c r="D4004" s="6">
        <v>3000</v>
      </c>
      <c r="E4004" s="8">
        <v>0</v>
      </c>
      <c r="F4004" t="s">
        <v>8219</v>
      </c>
      <c r="G4004" t="s">
        <v>8223</v>
      </c>
      <c r="H4004" t="s">
        <v>8245</v>
      </c>
      <c r="I4004">
        <v>1427845140</v>
      </c>
      <c r="J4004">
        <v>1424822556</v>
      </c>
      <c r="K4004" t="b">
        <v>0</v>
      </c>
      <c r="L4004">
        <v>0</v>
      </c>
      <c r="M4004" t="b">
        <v>0</v>
      </c>
      <c r="N4004" t="s">
        <v>8270</v>
      </c>
      <c r="O4004" t="str">
        <f t="shared" si="248"/>
        <v>N/A</v>
      </c>
      <c r="P4004" s="11">
        <f t="shared" si="249"/>
        <v>0</v>
      </c>
      <c r="Q4004" s="13" t="s">
        <v>8308</v>
      </c>
      <c r="R4004" t="s">
        <v>8342</v>
      </c>
      <c r="S4004" s="16">
        <f t="shared" si="250"/>
        <v>42060.001805555556</v>
      </c>
      <c r="T4004" s="16">
        <f t="shared" si="251"/>
        <v>42094.985416666663</v>
      </c>
    </row>
    <row r="4005" spans="1:20" ht="28.5" hidden="1" x14ac:dyDescent="0.45">
      <c r="A4005" s="10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t="str">
        <f t="shared" si="248"/>
        <v>N/A</v>
      </c>
      <c r="P4005" s="11">
        <f t="shared" si="249"/>
        <v>0</v>
      </c>
      <c r="Q4005" s="13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42.75" x14ac:dyDescent="0.45">
      <c r="A4006" s="10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t="str">
        <f t="shared" si="248"/>
        <v>N/A</v>
      </c>
      <c r="P4006" s="11">
        <f t="shared" si="249"/>
        <v>0</v>
      </c>
      <c r="Q4006" s="13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42.75" hidden="1" x14ac:dyDescent="0.45">
      <c r="A4007" s="10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t="str">
        <f t="shared" si="248"/>
        <v>N/A</v>
      </c>
      <c r="P4007" s="11">
        <f t="shared" si="249"/>
        <v>0</v>
      </c>
      <c r="Q4007" s="13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42.75" hidden="1" x14ac:dyDescent="0.45">
      <c r="A4008" s="10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t="str">
        <f t="shared" si="248"/>
        <v>N/A</v>
      </c>
      <c r="P4008" s="11">
        <f t="shared" si="249"/>
        <v>0</v>
      </c>
      <c r="Q4008" s="13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2.75" hidden="1" x14ac:dyDescent="0.45">
      <c r="A4009" s="10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t="str">
        <f t="shared" si="248"/>
        <v>N/A</v>
      </c>
      <c r="P4009" s="11">
        <f t="shared" si="249"/>
        <v>0</v>
      </c>
      <c r="Q4009" s="13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28.5" hidden="1" x14ac:dyDescent="0.45">
      <c r="A4010" s="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t="str">
        <f t="shared" si="248"/>
        <v>N/A</v>
      </c>
      <c r="P4010" s="11">
        <f t="shared" si="249"/>
        <v>0</v>
      </c>
      <c r="Q4010" s="13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42.75" hidden="1" x14ac:dyDescent="0.45">
      <c r="A4011" s="10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t="str">
        <f t="shared" si="248"/>
        <v>N/A</v>
      </c>
      <c r="P4011" s="11">
        <f t="shared" si="249"/>
        <v>0</v>
      </c>
      <c r="Q4011" s="13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idden="1" x14ac:dyDescent="0.45">
      <c r="A4012" s="10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t="str">
        <f t="shared" si="248"/>
        <v>N/A</v>
      </c>
      <c r="P4012" s="11">
        <f t="shared" si="249"/>
        <v>0</v>
      </c>
      <c r="Q4012" s="13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28.5" hidden="1" x14ac:dyDescent="0.45">
      <c r="A4013" s="10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t="str">
        <f t="shared" si="248"/>
        <v>N/A</v>
      </c>
      <c r="P4013" s="11">
        <f t="shared" si="249"/>
        <v>0</v>
      </c>
      <c r="Q4013" s="13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42.75" hidden="1" x14ac:dyDescent="0.45">
      <c r="A4014" s="10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t="str">
        <f t="shared" si="248"/>
        <v>N/A</v>
      </c>
      <c r="P4014" s="11">
        <f t="shared" si="249"/>
        <v>0</v>
      </c>
      <c r="Q4014" s="13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2.75" hidden="1" x14ac:dyDescent="0.45">
      <c r="A4015" s="10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t="str">
        <f t="shared" si="248"/>
        <v>N/A</v>
      </c>
      <c r="P4015" s="11">
        <f t="shared" si="249"/>
        <v>0</v>
      </c>
      <c r="Q4015" s="13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28.5" hidden="1" x14ac:dyDescent="0.45">
      <c r="A4016" s="10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t="str">
        <f t="shared" si="248"/>
        <v>N/A</v>
      </c>
      <c r="P4016" s="11">
        <f t="shared" si="249"/>
        <v>0</v>
      </c>
      <c r="Q4016" s="13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42.75" hidden="1" x14ac:dyDescent="0.45">
      <c r="A4017" s="10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t="str">
        <f t="shared" si="248"/>
        <v>N/A</v>
      </c>
      <c r="P4017" s="11">
        <f t="shared" si="249"/>
        <v>0</v>
      </c>
      <c r="Q4017" s="13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28.5" x14ac:dyDescent="0.45">
      <c r="A4018" s="10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t="str">
        <f t="shared" si="248"/>
        <v>N/A</v>
      </c>
      <c r="P4018" s="11">
        <f t="shared" si="249"/>
        <v>0</v>
      </c>
      <c r="Q4018" s="13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42.75" hidden="1" x14ac:dyDescent="0.45">
      <c r="A4019" s="10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t="str">
        <f t="shared" si="248"/>
        <v>N/A</v>
      </c>
      <c r="P4019" s="11">
        <f t="shared" si="249"/>
        <v>0</v>
      </c>
      <c r="Q4019" s="13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idden="1" x14ac:dyDescent="0.45">
      <c r="A4020" s="10">
        <v>1484</v>
      </c>
      <c r="B4020" s="3" t="s">
        <v>1485</v>
      </c>
      <c r="C4020" s="3" t="s">
        <v>5594</v>
      </c>
      <c r="D4020" s="6">
        <v>2000</v>
      </c>
      <c r="E4020" s="8">
        <v>0</v>
      </c>
      <c r="F4020" t="s">
        <v>8220</v>
      </c>
      <c r="G4020" t="s">
        <v>8223</v>
      </c>
      <c r="H4020" t="s">
        <v>8245</v>
      </c>
      <c r="I4020">
        <v>1342882260</v>
      </c>
      <c r="J4020">
        <v>1337834963</v>
      </c>
      <c r="K4020" t="b">
        <v>0</v>
      </c>
      <c r="L4020">
        <v>0</v>
      </c>
      <c r="M4020" t="b">
        <v>0</v>
      </c>
      <c r="N4020" t="s">
        <v>8273</v>
      </c>
      <c r="O4020" t="str">
        <f t="shared" si="248"/>
        <v>N/A</v>
      </c>
      <c r="P4020" s="11">
        <f t="shared" si="249"/>
        <v>0</v>
      </c>
      <c r="Q4020" s="13" t="s">
        <v>8311</v>
      </c>
      <c r="R4020" t="s">
        <v>8352</v>
      </c>
      <c r="S4020" s="16">
        <f t="shared" si="250"/>
        <v>41053.200960648144</v>
      </c>
      <c r="T4020" s="16">
        <f t="shared" si="251"/>
        <v>41111.618750000001</v>
      </c>
    </row>
    <row r="4021" spans="1:20" ht="28.5" hidden="1" x14ac:dyDescent="0.45">
      <c r="A4021" s="10">
        <v>1495</v>
      </c>
      <c r="B4021" s="3" t="s">
        <v>1496</v>
      </c>
      <c r="C4021" s="3" t="s">
        <v>5605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1314471431</v>
      </c>
      <c r="J4021">
        <v>1311879431</v>
      </c>
      <c r="K4021" t="b">
        <v>0</v>
      </c>
      <c r="L4021">
        <v>0</v>
      </c>
      <c r="M4021" t="b">
        <v>0</v>
      </c>
      <c r="N4021" t="s">
        <v>8273</v>
      </c>
      <c r="O4021" t="str">
        <f t="shared" si="248"/>
        <v>N/A</v>
      </c>
      <c r="P4021" s="11">
        <f t="shared" si="249"/>
        <v>0</v>
      </c>
      <c r="Q4021" s="13" t="s">
        <v>8311</v>
      </c>
      <c r="R4021" t="s">
        <v>8352</v>
      </c>
      <c r="S4021" s="16">
        <f t="shared" si="250"/>
        <v>40752.789710648147</v>
      </c>
      <c r="T4021" s="16">
        <f t="shared" si="251"/>
        <v>40782.789710648147</v>
      </c>
    </row>
    <row r="4022" spans="1:20" ht="42.75" hidden="1" x14ac:dyDescent="0.45">
      <c r="A4022" s="10">
        <v>1705</v>
      </c>
      <c r="B4022" s="3" t="s">
        <v>1706</v>
      </c>
      <c r="C4022" s="3" t="s">
        <v>5815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1441814400</v>
      </c>
      <c r="J4022">
        <v>1440807846</v>
      </c>
      <c r="K4022" t="b">
        <v>0</v>
      </c>
      <c r="L4022">
        <v>0</v>
      </c>
      <c r="M4022" t="b">
        <v>0</v>
      </c>
      <c r="N4022" t="s">
        <v>8291</v>
      </c>
      <c r="O4022" t="str">
        <f t="shared" si="248"/>
        <v>N/A</v>
      </c>
      <c r="P4022" s="11">
        <f t="shared" si="249"/>
        <v>0</v>
      </c>
      <c r="Q4022" s="13" t="s">
        <v>8327</v>
      </c>
      <c r="R4022" t="s">
        <v>8330</v>
      </c>
      <c r="S4022" s="16">
        <f t="shared" si="250"/>
        <v>42245.016736111109</v>
      </c>
      <c r="T4022" s="16">
        <f t="shared" si="251"/>
        <v>42256.666666666672</v>
      </c>
    </row>
    <row r="4023" spans="1:20" ht="42.75" hidden="1" x14ac:dyDescent="0.45">
      <c r="A4023" s="10">
        <v>1993</v>
      </c>
      <c r="B4023" s="3" t="s">
        <v>1994</v>
      </c>
      <c r="C4023" s="3" t="s">
        <v>6103</v>
      </c>
      <c r="D4023" s="6">
        <v>2000</v>
      </c>
      <c r="E4023" s="8">
        <v>0</v>
      </c>
      <c r="F4023" t="s">
        <v>8220</v>
      </c>
      <c r="G4023" t="s">
        <v>8224</v>
      </c>
      <c r="H4023" t="s">
        <v>8246</v>
      </c>
      <c r="I4023">
        <v>1450706837</v>
      </c>
      <c r="J4023">
        <v>1448114837</v>
      </c>
      <c r="K4023" t="b">
        <v>0</v>
      </c>
      <c r="L4023">
        <v>0</v>
      </c>
      <c r="M4023" t="b">
        <v>0</v>
      </c>
      <c r="N4023" t="s">
        <v>8294</v>
      </c>
      <c r="O4023" t="str">
        <f t="shared" si="248"/>
        <v>N/A</v>
      </c>
      <c r="P4023" s="11">
        <f t="shared" si="249"/>
        <v>0</v>
      </c>
      <c r="Q4023" s="13" t="s">
        <v>8313</v>
      </c>
      <c r="R4023" t="s">
        <v>8353</v>
      </c>
      <c r="S4023" s="16">
        <f t="shared" si="250"/>
        <v>42329.58839120371</v>
      </c>
      <c r="T4023" s="16">
        <f t="shared" si="251"/>
        <v>42359.58839120371</v>
      </c>
    </row>
    <row r="4024" spans="1:20" ht="42.75" hidden="1" x14ac:dyDescent="0.45">
      <c r="A4024" s="10">
        <v>2149</v>
      </c>
      <c r="B4024" s="3" t="s">
        <v>2150</v>
      </c>
      <c r="C4024" s="3" t="s">
        <v>6259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1280534400</v>
      </c>
      <c r="J4024">
        <v>1277512556</v>
      </c>
      <c r="K4024" t="b">
        <v>0</v>
      </c>
      <c r="L4024">
        <v>0</v>
      </c>
      <c r="M4024" t="b">
        <v>0</v>
      </c>
      <c r="N4024" t="s">
        <v>8280</v>
      </c>
      <c r="O4024" t="str">
        <f t="shared" si="248"/>
        <v>N/A</v>
      </c>
      <c r="P4024" s="11">
        <f t="shared" si="249"/>
        <v>0</v>
      </c>
      <c r="Q4024" s="13" t="s">
        <v>8316</v>
      </c>
      <c r="R4024" t="s">
        <v>8334</v>
      </c>
      <c r="S4024" s="16">
        <f t="shared" si="250"/>
        <v>40355.024953703702</v>
      </c>
      <c r="T4024" s="16">
        <f t="shared" si="251"/>
        <v>40390</v>
      </c>
    </row>
    <row r="4025" spans="1:20" ht="42.75" x14ac:dyDescent="0.45">
      <c r="A4025" s="10">
        <v>2847</v>
      </c>
      <c r="B4025" s="3" t="s">
        <v>2847</v>
      </c>
      <c r="C4025" s="3" t="s">
        <v>6957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1464031265</v>
      </c>
      <c r="J4025">
        <v>1458847265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248"/>
        <v>N/A</v>
      </c>
      <c r="P4025" s="11">
        <f t="shared" si="249"/>
        <v>0</v>
      </c>
      <c r="Q4025" s="13" t="s">
        <v>8323</v>
      </c>
      <c r="R4025" t="s">
        <v>8326</v>
      </c>
      <c r="S4025" s="16">
        <f t="shared" si="250"/>
        <v>42453.806307870371</v>
      </c>
      <c r="T4025" s="16">
        <f t="shared" si="251"/>
        <v>42513.806307870371</v>
      </c>
    </row>
    <row r="4026" spans="1:20" ht="42.75" x14ac:dyDescent="0.45">
      <c r="A4026" s="10">
        <v>3916</v>
      </c>
      <c r="B4026" s="3" t="s">
        <v>3913</v>
      </c>
      <c r="C4026" s="3" t="s">
        <v>8024</v>
      </c>
      <c r="D4026" s="6">
        <v>2000</v>
      </c>
      <c r="E4026" s="8">
        <v>0</v>
      </c>
      <c r="F4026" t="s">
        <v>8220</v>
      </c>
      <c r="G4026" t="s">
        <v>8231</v>
      </c>
      <c r="H4026" t="s">
        <v>8252</v>
      </c>
      <c r="I4026">
        <v>1464952752</v>
      </c>
      <c r="J4026">
        <v>1462360752</v>
      </c>
      <c r="K4026" t="b">
        <v>0</v>
      </c>
      <c r="L4026">
        <v>0</v>
      </c>
      <c r="M4026" t="b">
        <v>0</v>
      </c>
      <c r="N4026" t="s">
        <v>8269</v>
      </c>
      <c r="O4026" t="str">
        <f t="shared" si="248"/>
        <v>N/A</v>
      </c>
      <c r="P4026" s="11">
        <f t="shared" si="249"/>
        <v>0</v>
      </c>
      <c r="Q4026" s="13" t="s">
        <v>8323</v>
      </c>
      <c r="R4026" t="s">
        <v>8326</v>
      </c>
      <c r="S4026" s="16">
        <f t="shared" si="250"/>
        <v>42494.471666666665</v>
      </c>
      <c r="T4026" s="16">
        <f t="shared" si="251"/>
        <v>42524.471666666665</v>
      </c>
    </row>
    <row r="4027" spans="1:20" ht="42.75" hidden="1" x14ac:dyDescent="0.45">
      <c r="A4027" s="10">
        <v>1227</v>
      </c>
      <c r="B4027" s="3" t="s">
        <v>1228</v>
      </c>
      <c r="C4027" s="3" t="s">
        <v>5337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1407394800</v>
      </c>
      <c r="J4027">
        <v>1404770616</v>
      </c>
      <c r="K4027" t="b">
        <v>0</v>
      </c>
      <c r="L4027">
        <v>0</v>
      </c>
      <c r="M4027" t="b">
        <v>0</v>
      </c>
      <c r="N4027" t="s">
        <v>8284</v>
      </c>
      <c r="O4027" t="str">
        <f t="shared" si="248"/>
        <v>N/A</v>
      </c>
      <c r="P4027" s="11">
        <f t="shared" si="249"/>
        <v>0</v>
      </c>
      <c r="Q4027" s="13" t="s">
        <v>8327</v>
      </c>
      <c r="R4027" t="s">
        <v>8354</v>
      </c>
      <c r="S4027" s="16">
        <f t="shared" si="250"/>
        <v>41827.919166666667</v>
      </c>
      <c r="T4027" s="16">
        <f t="shared" si="251"/>
        <v>41858.291666666664</v>
      </c>
    </row>
    <row r="4028" spans="1:20" ht="42.75" hidden="1" x14ac:dyDescent="0.45">
      <c r="A4028" s="10">
        <v>2352</v>
      </c>
      <c r="B4028" s="3" t="s">
        <v>2353</v>
      </c>
      <c r="C4028" s="3" t="s">
        <v>6462</v>
      </c>
      <c r="D4028" s="6">
        <v>2000</v>
      </c>
      <c r="E4028" s="8">
        <v>0</v>
      </c>
      <c r="F4028" t="s">
        <v>8219</v>
      </c>
      <c r="G4028" t="s">
        <v>8223</v>
      </c>
      <c r="H4028" t="s">
        <v>8245</v>
      </c>
      <c r="I4028">
        <v>1433603552</v>
      </c>
      <c r="J4028">
        <v>1428419552</v>
      </c>
      <c r="K4028" t="b">
        <v>0</v>
      </c>
      <c r="L4028">
        <v>0</v>
      </c>
      <c r="M4028" t="b">
        <v>0</v>
      </c>
      <c r="N4028" t="s">
        <v>8270</v>
      </c>
      <c r="O4028" t="str">
        <f t="shared" si="248"/>
        <v>N/A</v>
      </c>
      <c r="P4028" s="11">
        <f t="shared" si="249"/>
        <v>0</v>
      </c>
      <c r="Q4028" s="13" t="s">
        <v>8308</v>
      </c>
      <c r="R4028" t="s">
        <v>8342</v>
      </c>
      <c r="S4028" s="16">
        <f t="shared" si="250"/>
        <v>42101.633703703701</v>
      </c>
      <c r="T4028" s="16">
        <f t="shared" si="251"/>
        <v>42161.633703703701</v>
      </c>
    </row>
    <row r="4029" spans="1:20" ht="42.75" hidden="1" x14ac:dyDescent="0.45">
      <c r="A4029" s="10">
        <v>2371</v>
      </c>
      <c r="B4029" s="3" t="s">
        <v>2372</v>
      </c>
      <c r="C4029" s="3" t="s">
        <v>6481</v>
      </c>
      <c r="D4029" s="6">
        <v>2000</v>
      </c>
      <c r="E4029" s="8">
        <v>0</v>
      </c>
      <c r="F4029" t="s">
        <v>8219</v>
      </c>
      <c r="G4029" t="s">
        <v>8223</v>
      </c>
      <c r="H4029" t="s">
        <v>8245</v>
      </c>
      <c r="I4029">
        <v>1435257596</v>
      </c>
      <c r="J4029">
        <v>1432665596</v>
      </c>
      <c r="K4029" t="b">
        <v>0</v>
      </c>
      <c r="L4029">
        <v>0</v>
      </c>
      <c r="M4029" t="b">
        <v>0</v>
      </c>
      <c r="N4029" t="s">
        <v>8270</v>
      </c>
      <c r="O4029" t="str">
        <f t="shared" si="248"/>
        <v>N/A</v>
      </c>
      <c r="P4029" s="11">
        <f t="shared" si="249"/>
        <v>0</v>
      </c>
      <c r="Q4029" s="13" t="s">
        <v>8308</v>
      </c>
      <c r="R4029" t="s">
        <v>8342</v>
      </c>
      <c r="S4029" s="16">
        <f t="shared" si="250"/>
        <v>42150.777731481481</v>
      </c>
      <c r="T4029" s="16">
        <f t="shared" si="251"/>
        <v>42180.777731481481</v>
      </c>
    </row>
    <row r="4030" spans="1:20" ht="42.75" hidden="1" x14ac:dyDescent="0.45">
      <c r="A4030" s="1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t="str">
        <f t="shared" si="248"/>
        <v>N/A</v>
      </c>
      <c r="P4030" s="11">
        <f t="shared" si="249"/>
        <v>0</v>
      </c>
      <c r="Q4030" s="13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2.75" hidden="1" x14ac:dyDescent="0.45">
      <c r="A4031" s="10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t="str">
        <f t="shared" si="248"/>
        <v>N/A</v>
      </c>
      <c r="P4031" s="11">
        <f t="shared" si="249"/>
        <v>0</v>
      </c>
      <c r="Q4031" s="13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2.75" hidden="1" x14ac:dyDescent="0.45">
      <c r="A4032" s="10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t="str">
        <f t="shared" si="248"/>
        <v>N/A</v>
      </c>
      <c r="P4032" s="11">
        <f t="shared" si="249"/>
        <v>0</v>
      </c>
      <c r="Q4032" s="13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42.75" hidden="1" x14ac:dyDescent="0.45">
      <c r="A4033" s="10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t="str">
        <f t="shared" si="248"/>
        <v>N/A</v>
      </c>
      <c r="P4033" s="11">
        <f t="shared" si="249"/>
        <v>0</v>
      </c>
      <c r="Q4033" s="13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42.75" hidden="1" x14ac:dyDescent="0.45">
      <c r="A4034" s="10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t="str">
        <f t="shared" si="248"/>
        <v>N/A</v>
      </c>
      <c r="P4034" s="11">
        <f t="shared" si="249"/>
        <v>0</v>
      </c>
      <c r="Q4034" s="13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42.75" hidden="1" x14ac:dyDescent="0.45">
      <c r="A4035" s="10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t="str">
        <f t="shared" ref="O4035:O4098" si="252">IF(ROUND(E4035/D4035*100,0)=0,"N/A",ROUND(E4035/D4035*100,0))</f>
        <v>N/A</v>
      </c>
      <c r="P4035" s="11">
        <f t="shared" ref="P4035:P4098" si="253">IFERROR(ROUND(E4035/L4035,2),0)</f>
        <v>0</v>
      </c>
      <c r="Q4035" s="13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42.75" hidden="1" x14ac:dyDescent="0.45">
      <c r="A4036" s="10">
        <v>914</v>
      </c>
      <c r="B4036" s="3" t="s">
        <v>915</v>
      </c>
      <c r="C4036" s="3" t="s">
        <v>5024</v>
      </c>
      <c r="D4036" s="6">
        <v>1500</v>
      </c>
      <c r="E4036" s="8">
        <v>0</v>
      </c>
      <c r="F4036" t="s">
        <v>8220</v>
      </c>
      <c r="G4036" t="s">
        <v>8223</v>
      </c>
      <c r="H4036" t="s">
        <v>8245</v>
      </c>
      <c r="I4036">
        <v>1345918747</v>
      </c>
      <c r="J4036">
        <v>1343326747</v>
      </c>
      <c r="K4036" t="b">
        <v>0</v>
      </c>
      <c r="L4036">
        <v>0</v>
      </c>
      <c r="M4036" t="b">
        <v>0</v>
      </c>
      <c r="N4036" t="s">
        <v>8276</v>
      </c>
      <c r="O4036" t="str">
        <f t="shared" si="252"/>
        <v>N/A</v>
      </c>
      <c r="P4036" s="11">
        <f t="shared" si="253"/>
        <v>0</v>
      </c>
      <c r="Q4036" s="13" t="s">
        <v>8327</v>
      </c>
      <c r="R4036" t="s">
        <v>8350</v>
      </c>
      <c r="S4036" s="16">
        <f t="shared" si="254"/>
        <v>41116.763275462967</v>
      </c>
      <c r="T4036" s="16">
        <f t="shared" si="255"/>
        <v>41146.763275462967</v>
      </c>
    </row>
    <row r="4037" spans="1:20" ht="42.75" hidden="1" x14ac:dyDescent="0.45">
      <c r="A4037" s="10">
        <v>1442</v>
      </c>
      <c r="B4037" s="3" t="s">
        <v>1443</v>
      </c>
      <c r="C4037" s="3" t="s">
        <v>5552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1464190158</v>
      </c>
      <c r="J4037">
        <v>1461598158</v>
      </c>
      <c r="K4037" t="b">
        <v>0</v>
      </c>
      <c r="L4037">
        <v>0</v>
      </c>
      <c r="M4037" t="b">
        <v>0</v>
      </c>
      <c r="N4037" t="s">
        <v>8285</v>
      </c>
      <c r="O4037" t="str">
        <f t="shared" si="252"/>
        <v>N/A</v>
      </c>
      <c r="P4037" s="11">
        <f t="shared" si="253"/>
        <v>0</v>
      </c>
      <c r="Q4037" s="13" t="s">
        <v>8311</v>
      </c>
      <c r="R4037" t="s">
        <v>8348</v>
      </c>
      <c r="S4037" s="16">
        <f t="shared" si="254"/>
        <v>42485.64534722222</v>
      </c>
      <c r="T4037" s="16">
        <f t="shared" si="255"/>
        <v>42515.64534722222</v>
      </c>
    </row>
    <row r="4038" spans="1:20" ht="42.75" hidden="1" x14ac:dyDescent="0.45">
      <c r="A4038" s="10">
        <v>1496</v>
      </c>
      <c r="B4038" s="3" t="s">
        <v>1497</v>
      </c>
      <c r="C4038" s="3" t="s">
        <v>5606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1410866659</v>
      </c>
      <c r="J4038">
        <v>1405682659</v>
      </c>
      <c r="K4038" t="b">
        <v>0</v>
      </c>
      <c r="L4038">
        <v>0</v>
      </c>
      <c r="M4038" t="b">
        <v>0</v>
      </c>
      <c r="N4038" t="s">
        <v>8273</v>
      </c>
      <c r="O4038" t="str">
        <f t="shared" si="252"/>
        <v>N/A</v>
      </c>
      <c r="P4038" s="11">
        <f t="shared" si="253"/>
        <v>0</v>
      </c>
      <c r="Q4038" s="13" t="s">
        <v>8311</v>
      </c>
      <c r="R4038" t="s">
        <v>8352</v>
      </c>
      <c r="S4038" s="16">
        <f t="shared" si="254"/>
        <v>41838.475219907406</v>
      </c>
      <c r="T4038" s="16">
        <f t="shared" si="255"/>
        <v>41898.475219907406</v>
      </c>
    </row>
    <row r="4039" spans="1:20" ht="28.5" hidden="1" x14ac:dyDescent="0.45">
      <c r="A4039" s="10">
        <v>1586</v>
      </c>
      <c r="B4039" s="3" t="s">
        <v>1587</v>
      </c>
      <c r="C4039" s="3" t="s">
        <v>5696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1428197422</v>
      </c>
      <c r="J4039">
        <v>1425609022</v>
      </c>
      <c r="K4039" t="b">
        <v>0</v>
      </c>
      <c r="L4039">
        <v>0</v>
      </c>
      <c r="M4039" t="b">
        <v>0</v>
      </c>
      <c r="N4039" t="s">
        <v>8289</v>
      </c>
      <c r="O4039" t="str">
        <f t="shared" si="252"/>
        <v>N/A</v>
      </c>
      <c r="P4039" s="11">
        <f t="shared" si="253"/>
        <v>0</v>
      </c>
      <c r="Q4039" s="13" t="s">
        <v>8313</v>
      </c>
      <c r="R4039" t="s">
        <v>8351</v>
      </c>
      <c r="S4039" s="16">
        <f t="shared" si="254"/>
        <v>42069.104421296302</v>
      </c>
      <c r="T4039" s="16">
        <f t="shared" si="255"/>
        <v>42099.062754629631</v>
      </c>
    </row>
    <row r="4040" spans="1:20" ht="28.5" hidden="1" x14ac:dyDescent="0.45">
      <c r="A4040" s="10">
        <v>1766</v>
      </c>
      <c r="B4040" s="3" t="s">
        <v>1767</v>
      </c>
      <c r="C4040" s="3" t="s">
        <v>5876</v>
      </c>
      <c r="D4040" s="6">
        <v>1500</v>
      </c>
      <c r="E4040" s="8">
        <v>0</v>
      </c>
      <c r="F4040" t="s">
        <v>8220</v>
      </c>
      <c r="G4040" t="s">
        <v>8225</v>
      </c>
      <c r="H4040" t="s">
        <v>8247</v>
      </c>
      <c r="I4040">
        <v>1408999088</v>
      </c>
      <c r="J4040">
        <v>1407184688</v>
      </c>
      <c r="K4040" t="b">
        <v>1</v>
      </c>
      <c r="L4040">
        <v>0</v>
      </c>
      <c r="M4040" t="b">
        <v>0</v>
      </c>
      <c r="N4040" t="s">
        <v>8283</v>
      </c>
      <c r="O4040" t="str">
        <f t="shared" si="252"/>
        <v>N/A</v>
      </c>
      <c r="P4040" s="11">
        <f t="shared" si="253"/>
        <v>0</v>
      </c>
      <c r="Q4040" s="13" t="s">
        <v>8313</v>
      </c>
      <c r="R4040" t="s">
        <v>8314</v>
      </c>
      <c r="S4040" s="16">
        <f t="shared" si="254"/>
        <v>41855.859814814816</v>
      </c>
      <c r="T4040" s="16">
        <f t="shared" si="255"/>
        <v>41876.859814814816</v>
      </c>
    </row>
    <row r="4041" spans="1:20" ht="42.75" x14ac:dyDescent="0.45">
      <c r="A4041" s="10">
        <v>2842</v>
      </c>
      <c r="B4041" s="3" t="s">
        <v>2842</v>
      </c>
      <c r="C4041" s="3" t="s">
        <v>6952</v>
      </c>
      <c r="D4041" s="6">
        <v>1500</v>
      </c>
      <c r="E4041" s="8">
        <v>0</v>
      </c>
      <c r="F4041" t="s">
        <v>8220</v>
      </c>
      <c r="G4041" t="s">
        <v>8224</v>
      </c>
      <c r="H4041" t="s">
        <v>8246</v>
      </c>
      <c r="I4041">
        <v>1403348400</v>
      </c>
      <c r="J4041">
        <v>1401058295</v>
      </c>
      <c r="K4041" t="b">
        <v>0</v>
      </c>
      <c r="L4041">
        <v>0</v>
      </c>
      <c r="M4041" t="b">
        <v>0</v>
      </c>
      <c r="N4041" t="s">
        <v>8269</v>
      </c>
      <c r="O4041" t="str">
        <f t="shared" si="252"/>
        <v>N/A</v>
      </c>
      <c r="P4041" s="11">
        <f t="shared" si="253"/>
        <v>0</v>
      </c>
      <c r="Q4041" s="13" t="s">
        <v>8323</v>
      </c>
      <c r="R4041" t="s">
        <v>8326</v>
      </c>
      <c r="S4041" s="16">
        <f t="shared" si="254"/>
        <v>41784.952488425923</v>
      </c>
      <c r="T4041" s="16">
        <f t="shared" si="255"/>
        <v>41811.458333333336</v>
      </c>
    </row>
    <row r="4042" spans="1:20" ht="42.75" x14ac:dyDescent="0.45">
      <c r="A4042" s="10">
        <v>3733</v>
      </c>
      <c r="B4042" s="3" t="s">
        <v>3730</v>
      </c>
      <c r="C4042" s="3" t="s">
        <v>7843</v>
      </c>
      <c r="D4042" s="6">
        <v>1500</v>
      </c>
      <c r="E4042" s="8">
        <v>0</v>
      </c>
      <c r="F4042" t="s">
        <v>8220</v>
      </c>
      <c r="G4042" t="s">
        <v>8223</v>
      </c>
      <c r="H4042" t="s">
        <v>8245</v>
      </c>
      <c r="I4042">
        <v>1429396200</v>
      </c>
      <c r="J4042">
        <v>1428539708</v>
      </c>
      <c r="K4042" t="b">
        <v>0</v>
      </c>
      <c r="L4042">
        <v>0</v>
      </c>
      <c r="M4042" t="b">
        <v>0</v>
      </c>
      <c r="N4042" t="s">
        <v>8269</v>
      </c>
      <c r="O4042" t="str">
        <f t="shared" si="252"/>
        <v>N/A</v>
      </c>
      <c r="P4042" s="11">
        <f t="shared" si="253"/>
        <v>0</v>
      </c>
      <c r="Q4042" s="13" t="s">
        <v>8323</v>
      </c>
      <c r="R4042" t="s">
        <v>8326</v>
      </c>
      <c r="S4042" s="16">
        <f t="shared" si="254"/>
        <v>42103.024398148147</v>
      </c>
      <c r="T4042" s="16">
        <f t="shared" si="255"/>
        <v>42112.9375</v>
      </c>
    </row>
    <row r="4043" spans="1:20" ht="28.5" hidden="1" x14ac:dyDescent="0.45">
      <c r="A4043" s="10">
        <v>3791</v>
      </c>
      <c r="B4043" s="3" t="s">
        <v>3788</v>
      </c>
      <c r="C4043" s="3" t="s">
        <v>7901</v>
      </c>
      <c r="D4043" s="6">
        <v>1500</v>
      </c>
      <c r="E4043" s="8">
        <v>0</v>
      </c>
      <c r="F4043" t="s">
        <v>8220</v>
      </c>
      <c r="G4043" t="s">
        <v>8223</v>
      </c>
      <c r="H4043" t="s">
        <v>8245</v>
      </c>
      <c r="I4043">
        <v>1404664592</v>
      </c>
      <c r="J4043">
        <v>1399480592</v>
      </c>
      <c r="K4043" t="b">
        <v>0</v>
      </c>
      <c r="L4043">
        <v>0</v>
      </c>
      <c r="M4043" t="b">
        <v>0</v>
      </c>
      <c r="N4043" t="s">
        <v>8303</v>
      </c>
      <c r="O4043" t="str">
        <f t="shared" si="252"/>
        <v>N/A</v>
      </c>
      <c r="P4043" s="11">
        <f t="shared" si="253"/>
        <v>0</v>
      </c>
      <c r="Q4043" s="13" t="s">
        <v>8323</v>
      </c>
      <c r="R4043" t="s">
        <v>8335</v>
      </c>
      <c r="S4043" s="16">
        <f t="shared" si="254"/>
        <v>41766.692037037035</v>
      </c>
      <c r="T4043" s="16">
        <f t="shared" si="255"/>
        <v>41826.692037037035</v>
      </c>
    </row>
    <row r="4044" spans="1:20" ht="57" x14ac:dyDescent="0.45">
      <c r="A4044" s="10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t="str">
        <f t="shared" si="252"/>
        <v>N/A</v>
      </c>
      <c r="P4044" s="11">
        <f t="shared" si="253"/>
        <v>0</v>
      </c>
      <c r="Q4044" s="13" t="s">
        <v>8323</v>
      </c>
      <c r="R4044" t="s">
        <v>8326</v>
      </c>
      <c r="S4044" s="16">
        <f t="shared" si="254"/>
        <v>42186.01116898148</v>
      </c>
      <c r="T4044" s="16">
        <f t="shared" si="255"/>
        <v>42230.818055555559</v>
      </c>
    </row>
    <row r="4045" spans="1:20" ht="42.75" hidden="1" x14ac:dyDescent="0.45">
      <c r="A4045" s="10">
        <v>604</v>
      </c>
      <c r="B4045" s="3" t="s">
        <v>605</v>
      </c>
      <c r="C4045" s="3" t="s">
        <v>4714</v>
      </c>
      <c r="D4045" s="6">
        <v>1500</v>
      </c>
      <c r="E4045" s="8">
        <v>0</v>
      </c>
      <c r="F4045" t="s">
        <v>8219</v>
      </c>
      <c r="G4045" t="s">
        <v>8223</v>
      </c>
      <c r="H4045" t="s">
        <v>8245</v>
      </c>
      <c r="I4045">
        <v>1409187056</v>
      </c>
      <c r="J4045">
        <v>1406595056</v>
      </c>
      <c r="K4045" t="b">
        <v>0</v>
      </c>
      <c r="L4045">
        <v>0</v>
      </c>
      <c r="M4045" t="b">
        <v>0</v>
      </c>
      <c r="N4045" t="s">
        <v>8270</v>
      </c>
      <c r="O4045" t="str">
        <f t="shared" si="252"/>
        <v>N/A</v>
      </c>
      <c r="P4045" s="11">
        <f t="shared" si="253"/>
        <v>0</v>
      </c>
      <c r="Q4045" s="13" t="s">
        <v>8308</v>
      </c>
      <c r="R4045" t="s">
        <v>8342</v>
      </c>
      <c r="S4045" s="16">
        <f t="shared" si="254"/>
        <v>41849.035370370373</v>
      </c>
      <c r="T4045" s="16">
        <f t="shared" si="255"/>
        <v>41879.035370370373</v>
      </c>
    </row>
    <row r="4046" spans="1:20" ht="42.75" hidden="1" x14ac:dyDescent="0.45">
      <c r="A4046" s="10">
        <v>2358</v>
      </c>
      <c r="B4046" s="3" t="s">
        <v>2359</v>
      </c>
      <c r="C4046" s="3" t="s">
        <v>6468</v>
      </c>
      <c r="D4046" s="6">
        <v>1500</v>
      </c>
      <c r="E4046" s="8">
        <v>0</v>
      </c>
      <c r="F4046" t="s">
        <v>8219</v>
      </c>
      <c r="G4046" t="s">
        <v>8224</v>
      </c>
      <c r="H4046" t="s">
        <v>8246</v>
      </c>
      <c r="I4046">
        <v>1422664740</v>
      </c>
      <c r="J4046">
        <v>1417818036</v>
      </c>
      <c r="K4046" t="b">
        <v>0</v>
      </c>
      <c r="L4046">
        <v>0</v>
      </c>
      <c r="M4046" t="b">
        <v>0</v>
      </c>
      <c r="N4046" t="s">
        <v>8270</v>
      </c>
      <c r="O4046" t="str">
        <f t="shared" si="252"/>
        <v>N/A</v>
      </c>
      <c r="P4046" s="11">
        <f t="shared" si="253"/>
        <v>0</v>
      </c>
      <c r="Q4046" s="13" t="s">
        <v>8308</v>
      </c>
      <c r="R4046" t="s">
        <v>8342</v>
      </c>
      <c r="S4046" s="16">
        <f t="shared" si="254"/>
        <v>41978.930972222224</v>
      </c>
      <c r="T4046" s="16">
        <f t="shared" si="255"/>
        <v>42035.027083333334</v>
      </c>
    </row>
    <row r="4047" spans="1:20" ht="42.75" hidden="1" x14ac:dyDescent="0.45">
      <c r="A4047" s="10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t="str">
        <f t="shared" si="252"/>
        <v>N/A</v>
      </c>
      <c r="P4047" s="11">
        <f t="shared" si="253"/>
        <v>0</v>
      </c>
      <c r="Q4047" s="13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t="28.5" hidden="1" x14ac:dyDescent="0.45">
      <c r="A4048" s="10">
        <v>710</v>
      </c>
      <c r="B4048" s="3" t="s">
        <v>711</v>
      </c>
      <c r="C4048" s="3" t="s">
        <v>4820</v>
      </c>
      <c r="D4048" s="6">
        <v>1200</v>
      </c>
      <c r="E4048" s="8">
        <v>0</v>
      </c>
      <c r="F4048" t="s">
        <v>8220</v>
      </c>
      <c r="G4048" t="s">
        <v>8228</v>
      </c>
      <c r="H4048" t="s">
        <v>8250</v>
      </c>
      <c r="I4048">
        <v>1408495440</v>
      </c>
      <c r="J4048">
        <v>1405640302</v>
      </c>
      <c r="K4048" t="b">
        <v>0</v>
      </c>
      <c r="L4048">
        <v>0</v>
      </c>
      <c r="M4048" t="b">
        <v>0</v>
      </c>
      <c r="N4048" t="s">
        <v>8271</v>
      </c>
      <c r="O4048" t="str">
        <f t="shared" si="252"/>
        <v>N/A</v>
      </c>
      <c r="P4048" s="11">
        <f t="shared" si="253"/>
        <v>0</v>
      </c>
      <c r="Q4048" s="13" t="s">
        <v>8308</v>
      </c>
      <c r="R4048" t="s">
        <v>8310</v>
      </c>
      <c r="S4048" s="16">
        <f t="shared" si="254"/>
        <v>41837.984976851854</v>
      </c>
      <c r="T4048" s="16">
        <f t="shared" si="255"/>
        <v>41871.030555555553</v>
      </c>
    </row>
    <row r="4049" spans="1:20" ht="42.75" hidden="1" x14ac:dyDescent="0.45">
      <c r="A4049" s="10">
        <v>1584</v>
      </c>
      <c r="B4049" s="3" t="s">
        <v>1585</v>
      </c>
      <c r="C4049" s="3" t="s">
        <v>5694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1401464101</v>
      </c>
      <c r="J4049">
        <v>1400600101</v>
      </c>
      <c r="K4049" t="b">
        <v>0</v>
      </c>
      <c r="L4049">
        <v>0</v>
      </c>
      <c r="M4049" t="b">
        <v>0</v>
      </c>
      <c r="N4049" t="s">
        <v>8289</v>
      </c>
      <c r="O4049" t="str">
        <f t="shared" si="252"/>
        <v>N/A</v>
      </c>
      <c r="P4049" s="11">
        <f t="shared" si="253"/>
        <v>0</v>
      </c>
      <c r="Q4049" s="13" t="s">
        <v>8313</v>
      </c>
      <c r="R4049" t="s">
        <v>8351</v>
      </c>
      <c r="S4049" s="16">
        <f t="shared" si="254"/>
        <v>41779.649317129632</v>
      </c>
      <c r="T4049" s="16">
        <f t="shared" si="255"/>
        <v>41789.649317129632</v>
      </c>
    </row>
    <row r="4050" spans="1:20" ht="42.75" hidden="1" x14ac:dyDescent="0.45">
      <c r="A4050" s="10">
        <v>1589</v>
      </c>
      <c r="B4050" s="3" t="s">
        <v>1590</v>
      </c>
      <c r="C4050" s="3" t="s">
        <v>5699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1444433886</v>
      </c>
      <c r="J4050">
        <v>1441841886</v>
      </c>
      <c r="K4050" t="b">
        <v>0</v>
      </c>
      <c r="L4050">
        <v>0</v>
      </c>
      <c r="M4050" t="b">
        <v>0</v>
      </c>
      <c r="N4050" t="s">
        <v>8289</v>
      </c>
      <c r="O4050" t="str">
        <f t="shared" si="252"/>
        <v>N/A</v>
      </c>
      <c r="P4050" s="11">
        <f t="shared" si="253"/>
        <v>0</v>
      </c>
      <c r="Q4050" s="13" t="s">
        <v>8313</v>
      </c>
      <c r="R4050" t="s">
        <v>8351</v>
      </c>
      <c r="S4050" s="16">
        <f t="shared" si="254"/>
        <v>42256.984791666662</v>
      </c>
      <c r="T4050" s="16">
        <f t="shared" si="255"/>
        <v>42286.984791666662</v>
      </c>
    </row>
    <row r="4051" spans="1:20" ht="42.75" x14ac:dyDescent="0.45">
      <c r="A4051" s="10">
        <v>2843</v>
      </c>
      <c r="B4051" s="3" t="s">
        <v>2843</v>
      </c>
      <c r="C4051" s="3" t="s">
        <v>6953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1465790400</v>
      </c>
      <c r="J4051">
        <v>1462210950</v>
      </c>
      <c r="K4051" t="b">
        <v>0</v>
      </c>
      <c r="L4051">
        <v>0</v>
      </c>
      <c r="M4051" t="b">
        <v>0</v>
      </c>
      <c r="N4051" t="s">
        <v>8269</v>
      </c>
      <c r="O4051" t="str">
        <f t="shared" si="252"/>
        <v>N/A</v>
      </c>
      <c r="P4051" s="11">
        <f t="shared" si="253"/>
        <v>0</v>
      </c>
      <c r="Q4051" s="13" t="s">
        <v>8323</v>
      </c>
      <c r="R4051" t="s">
        <v>8326</v>
      </c>
      <c r="S4051" s="16">
        <f t="shared" si="254"/>
        <v>42492.737847222219</v>
      </c>
      <c r="T4051" s="16">
        <f t="shared" si="255"/>
        <v>42534.166666666672</v>
      </c>
    </row>
    <row r="4052" spans="1:20" ht="42.75" x14ac:dyDescent="0.45">
      <c r="A4052" s="10">
        <v>3744</v>
      </c>
      <c r="B4052" s="3" t="s">
        <v>3741</v>
      </c>
      <c r="C4052" s="3" t="s">
        <v>7854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1404532740</v>
      </c>
      <c r="J4052">
        <v>1401823952</v>
      </c>
      <c r="K4052" t="b">
        <v>0</v>
      </c>
      <c r="L4052">
        <v>0</v>
      </c>
      <c r="M4052" t="b">
        <v>0</v>
      </c>
      <c r="N4052" t="s">
        <v>8269</v>
      </c>
      <c r="O4052" t="str">
        <f t="shared" si="252"/>
        <v>N/A</v>
      </c>
      <c r="P4052" s="11">
        <f t="shared" si="253"/>
        <v>0</v>
      </c>
      <c r="Q4052" s="13" t="s">
        <v>8323</v>
      </c>
      <c r="R4052" t="s">
        <v>8326</v>
      </c>
      <c r="S4052" s="16">
        <f t="shared" si="254"/>
        <v>41793.814259259263</v>
      </c>
      <c r="T4052" s="16">
        <f t="shared" si="255"/>
        <v>41825.165972222225</v>
      </c>
    </row>
    <row r="4053" spans="1:20" ht="42.75" x14ac:dyDescent="0.45">
      <c r="A4053" s="10">
        <v>3942</v>
      </c>
      <c r="B4053" s="3" t="s">
        <v>3939</v>
      </c>
      <c r="C4053" s="3" t="s">
        <v>8050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1434490914</v>
      </c>
      <c r="J4053">
        <v>1429306914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252"/>
        <v>N/A</v>
      </c>
      <c r="P4053" s="11">
        <f t="shared" si="253"/>
        <v>0</v>
      </c>
      <c r="Q4053" s="13" t="s">
        <v>8323</v>
      </c>
      <c r="R4053" t="s">
        <v>8326</v>
      </c>
      <c r="S4053" s="16">
        <f t="shared" si="254"/>
        <v>42111.904097222221</v>
      </c>
      <c r="T4053" s="16">
        <f t="shared" si="255"/>
        <v>42171.904097222221</v>
      </c>
    </row>
    <row r="4054" spans="1:20" hidden="1" x14ac:dyDescent="0.45">
      <c r="A4054" s="10">
        <v>131</v>
      </c>
      <c r="B4054" s="3" t="s">
        <v>133</v>
      </c>
      <c r="C4054" s="3" t="s">
        <v>4242</v>
      </c>
      <c r="D4054" s="6">
        <v>1200</v>
      </c>
      <c r="E4054" s="8">
        <v>0</v>
      </c>
      <c r="F4054" t="s">
        <v>8219</v>
      </c>
      <c r="G4054" t="s">
        <v>8223</v>
      </c>
      <c r="H4054" t="s">
        <v>8245</v>
      </c>
      <c r="I4054">
        <v>1467763200</v>
      </c>
      <c r="J4054">
        <v>1466453161</v>
      </c>
      <c r="K4054" t="b">
        <v>0</v>
      </c>
      <c r="L4054">
        <v>0</v>
      </c>
      <c r="M4054" t="b">
        <v>0</v>
      </c>
      <c r="N4054" t="s">
        <v>8265</v>
      </c>
      <c r="O4054" t="str">
        <f t="shared" si="252"/>
        <v>N/A</v>
      </c>
      <c r="P4054" s="11">
        <f t="shared" si="253"/>
        <v>0</v>
      </c>
      <c r="Q4054" s="13" t="s">
        <v>8321</v>
      </c>
      <c r="R4054" t="s">
        <v>8337</v>
      </c>
      <c r="S4054" s="16">
        <f t="shared" si="254"/>
        <v>42541.837511574078</v>
      </c>
      <c r="T4054" s="16">
        <f t="shared" si="255"/>
        <v>42557</v>
      </c>
    </row>
    <row r="4055" spans="1:20" ht="42.75" hidden="1" x14ac:dyDescent="0.45">
      <c r="A4055" s="10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t="str">
        <f t="shared" si="252"/>
        <v>N/A</v>
      </c>
      <c r="P4055" s="11">
        <f t="shared" si="253"/>
        <v>0</v>
      </c>
      <c r="Q4055" s="13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2.75" hidden="1" x14ac:dyDescent="0.45">
      <c r="A4056" s="10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t="str">
        <f t="shared" si="252"/>
        <v>N/A</v>
      </c>
      <c r="P4056" s="11">
        <f t="shared" si="253"/>
        <v>0</v>
      </c>
      <c r="Q4056" s="13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t="42.75" hidden="1" x14ac:dyDescent="0.45">
      <c r="A4057" s="10">
        <v>1087</v>
      </c>
      <c r="B4057" s="3" t="s">
        <v>1088</v>
      </c>
      <c r="C4057" s="3" t="s">
        <v>5197</v>
      </c>
      <c r="D4057" s="6">
        <v>1100</v>
      </c>
      <c r="E4057" s="8">
        <v>0</v>
      </c>
      <c r="F4057" t="s">
        <v>8220</v>
      </c>
      <c r="G4057" t="s">
        <v>8223</v>
      </c>
      <c r="H4057" t="s">
        <v>8245</v>
      </c>
      <c r="I4057">
        <v>1402852087</v>
      </c>
      <c r="J4057">
        <v>1400260087</v>
      </c>
      <c r="K4057" t="b">
        <v>0</v>
      </c>
      <c r="L4057">
        <v>0</v>
      </c>
      <c r="M4057" t="b">
        <v>0</v>
      </c>
      <c r="N4057" t="s">
        <v>8280</v>
      </c>
      <c r="O4057" t="str">
        <f t="shared" si="252"/>
        <v>N/A</v>
      </c>
      <c r="P4057" s="11">
        <f t="shared" si="253"/>
        <v>0</v>
      </c>
      <c r="Q4057" s="13" t="s">
        <v>8316</v>
      </c>
      <c r="R4057" t="s">
        <v>8334</v>
      </c>
      <c r="S4057" s="16">
        <f t="shared" si="254"/>
        <v>41775.713969907411</v>
      </c>
      <c r="T4057" s="16">
        <f t="shared" si="255"/>
        <v>41805.713969907411</v>
      </c>
    </row>
    <row r="4058" spans="1:20" hidden="1" x14ac:dyDescent="0.45">
      <c r="A4058" s="10">
        <v>1059</v>
      </c>
      <c r="B4058" s="3" t="s">
        <v>1060</v>
      </c>
      <c r="C4058" s="3" t="s">
        <v>5169</v>
      </c>
      <c r="D4058" s="6">
        <v>1100</v>
      </c>
      <c r="E4058" s="8">
        <v>0</v>
      </c>
      <c r="F4058" t="s">
        <v>8219</v>
      </c>
      <c r="G4058" t="s">
        <v>8223</v>
      </c>
      <c r="H4058" t="s">
        <v>8245</v>
      </c>
      <c r="I4058">
        <v>1426269456</v>
      </c>
      <c r="J4058">
        <v>1423681056</v>
      </c>
      <c r="K4058" t="b">
        <v>0</v>
      </c>
      <c r="L4058">
        <v>0</v>
      </c>
      <c r="M4058" t="b">
        <v>0</v>
      </c>
      <c r="N4058" t="s">
        <v>8279</v>
      </c>
      <c r="O4058" t="str">
        <f t="shared" si="252"/>
        <v>N/A</v>
      </c>
      <c r="P4058" s="11">
        <f t="shared" si="253"/>
        <v>0</v>
      </c>
      <c r="Q4058" s="13" t="s">
        <v>8346</v>
      </c>
      <c r="R4058" t="s">
        <v>8347</v>
      </c>
      <c r="S4058" s="16">
        <f t="shared" si="254"/>
        <v>42046.79</v>
      </c>
      <c r="T4058" s="16">
        <f t="shared" si="255"/>
        <v>42076.748333333337</v>
      </c>
    </row>
    <row r="4059" spans="1:20" ht="42.75" hidden="1" x14ac:dyDescent="0.45">
      <c r="A4059" s="10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t="str">
        <f t="shared" si="252"/>
        <v>N/A</v>
      </c>
      <c r="P4059" s="11">
        <f t="shared" si="253"/>
        <v>0</v>
      </c>
      <c r="Q4059" s="13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42.75" hidden="1" x14ac:dyDescent="0.45">
      <c r="A4060" s="1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t="str">
        <f t="shared" si="252"/>
        <v>N/A</v>
      </c>
      <c r="P4060" s="11">
        <f t="shared" si="253"/>
        <v>0</v>
      </c>
      <c r="Q4060" s="13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2.75" hidden="1" x14ac:dyDescent="0.45">
      <c r="A4061" s="10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t="str">
        <f t="shared" si="252"/>
        <v>N/A</v>
      </c>
      <c r="P4061" s="11">
        <f t="shared" si="253"/>
        <v>0</v>
      </c>
      <c r="Q4061" s="13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45">
      <c r="A4062" s="10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t="str">
        <f t="shared" si="252"/>
        <v>N/A</v>
      </c>
      <c r="P4062" s="11">
        <f t="shared" si="253"/>
        <v>0</v>
      </c>
      <c r="Q4062" s="13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42.75" hidden="1" x14ac:dyDescent="0.45">
      <c r="A4063" s="10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t="str">
        <f t="shared" si="252"/>
        <v>N/A</v>
      </c>
      <c r="P4063" s="11">
        <f t="shared" si="253"/>
        <v>0</v>
      </c>
      <c r="Q4063" s="13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42.75" hidden="1" x14ac:dyDescent="0.45">
      <c r="A4064" s="10">
        <v>1426</v>
      </c>
      <c r="B4064" s="3" t="s">
        <v>1427</v>
      </c>
      <c r="C4064" s="3" t="s">
        <v>5536</v>
      </c>
      <c r="D4064" s="6">
        <v>1000</v>
      </c>
      <c r="E4064" s="8">
        <v>0</v>
      </c>
      <c r="F4064" t="s">
        <v>8220</v>
      </c>
      <c r="G4064" t="s">
        <v>8235</v>
      </c>
      <c r="H4064" t="s">
        <v>8248</v>
      </c>
      <c r="I4064">
        <v>1440408120</v>
      </c>
      <c r="J4064">
        <v>1435224120</v>
      </c>
      <c r="K4064" t="b">
        <v>0</v>
      </c>
      <c r="L4064">
        <v>0</v>
      </c>
      <c r="M4064" t="b">
        <v>0</v>
      </c>
      <c r="N4064" t="s">
        <v>8285</v>
      </c>
      <c r="O4064" t="str">
        <f t="shared" si="252"/>
        <v>N/A</v>
      </c>
      <c r="P4064" s="11">
        <f t="shared" si="253"/>
        <v>0</v>
      </c>
      <c r="Q4064" s="13" t="s">
        <v>8311</v>
      </c>
      <c r="R4064" t="s">
        <v>8348</v>
      </c>
      <c r="S4064" s="16">
        <f t="shared" si="254"/>
        <v>42180.390277777777</v>
      </c>
      <c r="T4064" s="16">
        <f t="shared" si="255"/>
        <v>42240.390277777777</v>
      </c>
    </row>
    <row r="4065" spans="1:20" ht="42.75" hidden="1" x14ac:dyDescent="0.45">
      <c r="A4065" s="10">
        <v>1544</v>
      </c>
      <c r="B4065" s="3" t="s">
        <v>1545</v>
      </c>
      <c r="C4065" s="3" t="s">
        <v>5654</v>
      </c>
      <c r="D4065" s="6">
        <v>1000</v>
      </c>
      <c r="E4065" s="8">
        <v>0</v>
      </c>
      <c r="F4065" t="s">
        <v>8220</v>
      </c>
      <c r="G4065" t="s">
        <v>8223</v>
      </c>
      <c r="H4065" t="s">
        <v>8245</v>
      </c>
      <c r="I4065">
        <v>1427847480</v>
      </c>
      <c r="J4065">
        <v>1424222024</v>
      </c>
      <c r="K4065" t="b">
        <v>0</v>
      </c>
      <c r="L4065">
        <v>0</v>
      </c>
      <c r="M4065" t="b">
        <v>0</v>
      </c>
      <c r="N4065" t="s">
        <v>8287</v>
      </c>
      <c r="O4065" t="str">
        <f t="shared" si="252"/>
        <v>N/A</v>
      </c>
      <c r="P4065" s="11">
        <f t="shared" si="253"/>
        <v>0</v>
      </c>
      <c r="Q4065" s="13" t="s">
        <v>8313</v>
      </c>
      <c r="R4065" t="s">
        <v>8355</v>
      </c>
      <c r="S4065" s="16">
        <f t="shared" si="254"/>
        <v>42053.051203703704</v>
      </c>
      <c r="T4065" s="16">
        <f t="shared" si="255"/>
        <v>42095.012499999997</v>
      </c>
    </row>
    <row r="4066" spans="1:20" ht="28.5" hidden="1" x14ac:dyDescent="0.45">
      <c r="A4066" s="10">
        <v>1731</v>
      </c>
      <c r="B4066" s="3" t="s">
        <v>1732</v>
      </c>
      <c r="C4066" s="3" t="s">
        <v>5841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1434034800</v>
      </c>
      <c r="J4066">
        <v>1432849552</v>
      </c>
      <c r="K4066" t="b">
        <v>0</v>
      </c>
      <c r="L4066">
        <v>0</v>
      </c>
      <c r="M4066" t="b">
        <v>0</v>
      </c>
      <c r="N4066" t="s">
        <v>8291</v>
      </c>
      <c r="O4066" t="str">
        <f t="shared" si="252"/>
        <v>N/A</v>
      </c>
      <c r="P4066" s="11">
        <f t="shared" si="253"/>
        <v>0</v>
      </c>
      <c r="Q4066" s="13" t="s">
        <v>8327</v>
      </c>
      <c r="R4066" t="s">
        <v>8330</v>
      </c>
      <c r="S4066" s="16">
        <f t="shared" si="254"/>
        <v>42152.906851851847</v>
      </c>
      <c r="T4066" s="16">
        <f t="shared" si="255"/>
        <v>42166.625</v>
      </c>
    </row>
    <row r="4067" spans="1:20" ht="42.75" hidden="1" x14ac:dyDescent="0.45">
      <c r="A4067" s="10">
        <v>2417</v>
      </c>
      <c r="B4067" s="3" t="s">
        <v>2418</v>
      </c>
      <c r="C4067" s="3" t="s">
        <v>6527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1407705187</v>
      </c>
      <c r="J4067">
        <v>1405113187</v>
      </c>
      <c r="K4067" t="b">
        <v>0</v>
      </c>
      <c r="L4067">
        <v>0</v>
      </c>
      <c r="M4067" t="b">
        <v>0</v>
      </c>
      <c r="N4067" t="s">
        <v>8282</v>
      </c>
      <c r="O4067" t="str">
        <f t="shared" si="252"/>
        <v>N/A</v>
      </c>
      <c r="P4067" s="11">
        <f t="shared" si="253"/>
        <v>0</v>
      </c>
      <c r="Q4067" s="13" t="s">
        <v>8319</v>
      </c>
      <c r="R4067" t="s">
        <v>8345</v>
      </c>
      <c r="S4067" s="16">
        <f t="shared" si="254"/>
        <v>41831.884108796294</v>
      </c>
      <c r="T4067" s="16">
        <f t="shared" si="255"/>
        <v>41861.884108796294</v>
      </c>
    </row>
    <row r="4068" spans="1:20" ht="42.75" x14ac:dyDescent="0.45">
      <c r="A4068" s="10">
        <v>2858</v>
      </c>
      <c r="B4068" s="3" t="s">
        <v>2858</v>
      </c>
      <c r="C4068" s="3" t="s">
        <v>6968</v>
      </c>
      <c r="D4068" s="6">
        <v>1000</v>
      </c>
      <c r="E4068" s="8">
        <v>0</v>
      </c>
      <c r="F4068" t="s">
        <v>8220</v>
      </c>
      <c r="G4068" t="s">
        <v>8232</v>
      </c>
      <c r="H4068" t="s">
        <v>8248</v>
      </c>
      <c r="I4068">
        <v>1417778880</v>
      </c>
      <c r="J4068">
        <v>1415711095</v>
      </c>
      <c r="K4068" t="b">
        <v>0</v>
      </c>
      <c r="L4068">
        <v>0</v>
      </c>
      <c r="M4068" t="b">
        <v>0</v>
      </c>
      <c r="N4068" t="s">
        <v>8269</v>
      </c>
      <c r="O4068" t="str">
        <f t="shared" si="252"/>
        <v>N/A</v>
      </c>
      <c r="P4068" s="11">
        <f t="shared" si="253"/>
        <v>0</v>
      </c>
      <c r="Q4068" s="13" t="s">
        <v>8323</v>
      </c>
      <c r="R4068" t="s">
        <v>8326</v>
      </c>
      <c r="S4068" s="16">
        <f t="shared" si="254"/>
        <v>41954.545081018514</v>
      </c>
      <c r="T4068" s="16">
        <f t="shared" si="255"/>
        <v>41978.477777777778</v>
      </c>
    </row>
    <row r="4069" spans="1:20" ht="42.75" x14ac:dyDescent="0.45">
      <c r="A4069" s="10">
        <v>3892</v>
      </c>
      <c r="B4069" s="3" t="s">
        <v>3889</v>
      </c>
      <c r="C4069" s="3" t="s">
        <v>8000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1408863600</v>
      </c>
      <c r="J4069">
        <v>1408203557</v>
      </c>
      <c r="K4069" t="b">
        <v>0</v>
      </c>
      <c r="L4069">
        <v>0</v>
      </c>
      <c r="M4069" t="b">
        <v>0</v>
      </c>
      <c r="N4069" t="s">
        <v>8269</v>
      </c>
      <c r="O4069" t="str">
        <f t="shared" si="252"/>
        <v>N/A</v>
      </c>
      <c r="P4069" s="11">
        <f t="shared" si="253"/>
        <v>0</v>
      </c>
      <c r="Q4069" s="13" t="s">
        <v>8323</v>
      </c>
      <c r="R4069" t="s">
        <v>8326</v>
      </c>
      <c r="S4069" s="16">
        <f t="shared" si="254"/>
        <v>41867.652280092596</v>
      </c>
      <c r="T4069" s="16">
        <f t="shared" si="255"/>
        <v>41875.291666666664</v>
      </c>
    </row>
    <row r="4070" spans="1:20" ht="42.75" hidden="1" x14ac:dyDescent="0.45">
      <c r="A4070" s="10">
        <v>1063</v>
      </c>
      <c r="B4070" s="3" t="s">
        <v>1064</v>
      </c>
      <c r="C4070" s="3" t="s">
        <v>5173</v>
      </c>
      <c r="D4070" s="6">
        <v>1000</v>
      </c>
      <c r="E4070" s="8">
        <v>0</v>
      </c>
      <c r="F4070" t="s">
        <v>8219</v>
      </c>
      <c r="G4070" t="s">
        <v>8223</v>
      </c>
      <c r="H4070" t="s">
        <v>8245</v>
      </c>
      <c r="I4070">
        <v>1472604262</v>
      </c>
      <c r="J4070">
        <v>1470012262</v>
      </c>
      <c r="K4070" t="b">
        <v>0</v>
      </c>
      <c r="L4070">
        <v>0</v>
      </c>
      <c r="M4070" t="b">
        <v>0</v>
      </c>
      <c r="N4070" t="s">
        <v>8279</v>
      </c>
      <c r="O4070" t="str">
        <f t="shared" si="252"/>
        <v>N/A</v>
      </c>
      <c r="P4070" s="11">
        <f t="shared" si="253"/>
        <v>0</v>
      </c>
      <c r="Q4070" s="13" t="s">
        <v>8346</v>
      </c>
      <c r="R4070" t="s">
        <v>8347</v>
      </c>
      <c r="S4070" s="16">
        <f t="shared" si="254"/>
        <v>42583.030810185184</v>
      </c>
      <c r="T4070" s="16">
        <f t="shared" si="255"/>
        <v>42613.030810185184</v>
      </c>
    </row>
    <row r="4071" spans="1:20" ht="42.75" hidden="1" x14ac:dyDescent="0.45">
      <c r="A4071" s="10">
        <v>2353</v>
      </c>
      <c r="B4071" s="3" t="s">
        <v>2354</v>
      </c>
      <c r="C4071" s="3" t="s">
        <v>6463</v>
      </c>
      <c r="D4071" s="6">
        <v>1000</v>
      </c>
      <c r="E4071" s="8">
        <v>0</v>
      </c>
      <c r="F4071" t="s">
        <v>8219</v>
      </c>
      <c r="G4071" t="s">
        <v>8223</v>
      </c>
      <c r="H4071" t="s">
        <v>8245</v>
      </c>
      <c r="I4071">
        <v>1429632822</v>
      </c>
      <c r="J4071">
        <v>1428596022</v>
      </c>
      <c r="K4071" t="b">
        <v>0</v>
      </c>
      <c r="L4071">
        <v>0</v>
      </c>
      <c r="M4071" t="b">
        <v>0</v>
      </c>
      <c r="N4071" t="s">
        <v>8270</v>
      </c>
      <c r="O4071" t="str">
        <f t="shared" si="252"/>
        <v>N/A</v>
      </c>
      <c r="P4071" s="11">
        <f t="shared" si="253"/>
        <v>0</v>
      </c>
      <c r="Q4071" s="13" t="s">
        <v>8308</v>
      </c>
      <c r="R4071" t="s">
        <v>8342</v>
      </c>
      <c r="S4071" s="16">
        <f t="shared" si="254"/>
        <v>42103.676180555558</v>
      </c>
      <c r="T4071" s="16">
        <f t="shared" si="255"/>
        <v>42115.676180555558</v>
      </c>
    </row>
    <row r="4072" spans="1:20" ht="42.75" hidden="1" x14ac:dyDescent="0.45">
      <c r="A4072" s="10">
        <v>2365</v>
      </c>
      <c r="B4072" s="3" t="s">
        <v>2366</v>
      </c>
      <c r="C4072" s="3" t="s">
        <v>6475</v>
      </c>
      <c r="D4072" s="6">
        <v>1000</v>
      </c>
      <c r="E4072" s="8">
        <v>0</v>
      </c>
      <c r="F4072" t="s">
        <v>8219</v>
      </c>
      <c r="G4072" t="s">
        <v>8236</v>
      </c>
      <c r="H4072" t="s">
        <v>8248</v>
      </c>
      <c r="I4072">
        <v>1453071600</v>
      </c>
      <c r="J4072">
        <v>1449596425</v>
      </c>
      <c r="K4072" t="b">
        <v>0</v>
      </c>
      <c r="L4072">
        <v>0</v>
      </c>
      <c r="M4072" t="b">
        <v>0</v>
      </c>
      <c r="N4072" t="s">
        <v>8270</v>
      </c>
      <c r="O4072" t="str">
        <f t="shared" si="252"/>
        <v>N/A</v>
      </c>
      <c r="P4072" s="11">
        <f t="shared" si="253"/>
        <v>0</v>
      </c>
      <c r="Q4072" s="13" t="s">
        <v>8308</v>
      </c>
      <c r="R4072" t="s">
        <v>8342</v>
      </c>
      <c r="S4072" s="16">
        <f t="shared" si="254"/>
        <v>42346.736400462964</v>
      </c>
      <c r="T4072" s="16">
        <f t="shared" si="255"/>
        <v>42386.958333333328</v>
      </c>
    </row>
    <row r="4073" spans="1:20" ht="42.75" hidden="1" x14ac:dyDescent="0.45">
      <c r="A4073" s="10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t="str">
        <f t="shared" si="252"/>
        <v>N/A</v>
      </c>
      <c r="P4073" s="11">
        <f t="shared" si="253"/>
        <v>0</v>
      </c>
      <c r="Q4073" s="13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42.75" hidden="1" x14ac:dyDescent="0.45">
      <c r="A4074" s="10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t="str">
        <f t="shared" si="252"/>
        <v>N/A</v>
      </c>
      <c r="P4074" s="11">
        <f t="shared" si="253"/>
        <v>0</v>
      </c>
      <c r="Q4074" s="13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42.75" hidden="1" x14ac:dyDescent="0.45">
      <c r="A4075" s="10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t="str">
        <f t="shared" si="252"/>
        <v>N/A</v>
      </c>
      <c r="P4075" s="11">
        <f t="shared" si="253"/>
        <v>0</v>
      </c>
      <c r="Q4075" s="13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2.75" hidden="1" x14ac:dyDescent="0.45">
      <c r="A4076" s="10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t="str">
        <f t="shared" si="252"/>
        <v>N/A</v>
      </c>
      <c r="P4076" s="11">
        <f t="shared" si="253"/>
        <v>0</v>
      </c>
      <c r="Q4076" s="13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57" x14ac:dyDescent="0.45">
      <c r="A4077" s="10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t="str">
        <f t="shared" si="252"/>
        <v>N/A</v>
      </c>
      <c r="P4077" s="11">
        <f t="shared" si="253"/>
        <v>0</v>
      </c>
      <c r="Q4077" s="13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2.75" x14ac:dyDescent="0.4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252"/>
        <v>N/A</v>
      </c>
      <c r="P4078" s="11">
        <f t="shared" si="253"/>
        <v>0</v>
      </c>
      <c r="Q4078" s="13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2.75" x14ac:dyDescent="0.45">
      <c r="A4079" s="10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t="str">
        <f t="shared" si="252"/>
        <v>N/A</v>
      </c>
      <c r="P4079" s="11">
        <f t="shared" si="253"/>
        <v>0</v>
      </c>
      <c r="Q4079" s="13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42.75" hidden="1" x14ac:dyDescent="0.45">
      <c r="A4080" s="1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t="str">
        <f t="shared" si="252"/>
        <v>N/A</v>
      </c>
      <c r="P4080" s="11">
        <f t="shared" si="253"/>
        <v>0</v>
      </c>
      <c r="Q4080" s="13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42.75" x14ac:dyDescent="0.45">
      <c r="A4081" s="10">
        <v>4101</v>
      </c>
      <c r="B4081" s="3" t="s">
        <v>4097</v>
      </c>
      <c r="C4081" s="3" t="s">
        <v>8204</v>
      </c>
      <c r="D4081" s="6">
        <v>600</v>
      </c>
      <c r="E4081" s="8">
        <v>0</v>
      </c>
      <c r="F4081" t="s">
        <v>8220</v>
      </c>
      <c r="G4081" t="s">
        <v>8223</v>
      </c>
      <c r="H4081" t="s">
        <v>8245</v>
      </c>
      <c r="I4081">
        <v>1485380482</v>
      </c>
      <c r="J4081">
        <v>1482788482</v>
      </c>
      <c r="K4081" t="b">
        <v>0</v>
      </c>
      <c r="L4081">
        <v>0</v>
      </c>
      <c r="M4081" t="b">
        <v>0</v>
      </c>
      <c r="N4081" t="s">
        <v>8269</v>
      </c>
      <c r="O4081" t="str">
        <f t="shared" si="252"/>
        <v>N/A</v>
      </c>
      <c r="P4081" s="11">
        <f t="shared" si="253"/>
        <v>0</v>
      </c>
      <c r="Q4081" s="13" t="s">
        <v>8323</v>
      </c>
      <c r="R4081" t="s">
        <v>8326</v>
      </c>
      <c r="S4081" s="16">
        <f t="shared" si="254"/>
        <v>42730.903726851851</v>
      </c>
      <c r="T4081" s="16">
        <f t="shared" si="255"/>
        <v>42760.903726851851</v>
      </c>
    </row>
    <row r="4082" spans="1:20" ht="42.75" hidden="1" x14ac:dyDescent="0.45">
      <c r="A4082" s="10">
        <v>130</v>
      </c>
      <c r="B4082" s="3" t="s">
        <v>132</v>
      </c>
      <c r="C4082" s="3" t="s">
        <v>4241</v>
      </c>
      <c r="D4082" s="6">
        <v>600</v>
      </c>
      <c r="E4082" s="8">
        <v>0</v>
      </c>
      <c r="F4082" t="s">
        <v>8219</v>
      </c>
      <c r="G4082" t="s">
        <v>8224</v>
      </c>
      <c r="H4082" t="s">
        <v>8246</v>
      </c>
      <c r="I4082">
        <v>1402949760</v>
      </c>
      <c r="J4082">
        <v>1400536692</v>
      </c>
      <c r="K4082" t="b">
        <v>0</v>
      </c>
      <c r="L4082">
        <v>0</v>
      </c>
      <c r="M4082" t="b">
        <v>0</v>
      </c>
      <c r="N4082" t="s">
        <v>8265</v>
      </c>
      <c r="O4082" t="str">
        <f t="shared" si="252"/>
        <v>N/A</v>
      </c>
      <c r="P4082" s="11">
        <f t="shared" si="253"/>
        <v>0</v>
      </c>
      <c r="Q4082" s="13" t="s">
        <v>8321</v>
      </c>
      <c r="R4082" t="s">
        <v>8337</v>
      </c>
      <c r="S4082" s="16">
        <f t="shared" si="254"/>
        <v>41778.915416666663</v>
      </c>
      <c r="T4082" s="16">
        <f t="shared" si="255"/>
        <v>41806.844444444447</v>
      </c>
    </row>
    <row r="4083" spans="1:20" ht="57" x14ac:dyDescent="0.45">
      <c r="A4083" s="10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t="str">
        <f t="shared" si="252"/>
        <v>N/A</v>
      </c>
      <c r="P4083" s="11">
        <f t="shared" si="253"/>
        <v>0</v>
      </c>
      <c r="Q4083" s="13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42.75" hidden="1" x14ac:dyDescent="0.45">
      <c r="A4084" s="10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t="str">
        <f t="shared" si="252"/>
        <v>N/A</v>
      </c>
      <c r="P4084" s="11">
        <f t="shared" si="253"/>
        <v>0</v>
      </c>
      <c r="Q4084" s="13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45">
      <c r="A4085" s="10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t="str">
        <f t="shared" si="252"/>
        <v>N/A</v>
      </c>
      <c r="P4085" s="11">
        <f t="shared" si="253"/>
        <v>0</v>
      </c>
      <c r="Q4085" s="13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28.5" x14ac:dyDescent="0.45">
      <c r="A4086" s="10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t="str">
        <f t="shared" si="252"/>
        <v>N/A</v>
      </c>
      <c r="P4086" s="11">
        <f t="shared" si="253"/>
        <v>0</v>
      </c>
      <c r="Q4086" s="13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28.5" hidden="1" x14ac:dyDescent="0.45">
      <c r="A4087" s="10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t="str">
        <f t="shared" si="252"/>
        <v>N/A</v>
      </c>
      <c r="P4087" s="11">
        <f t="shared" si="253"/>
        <v>0</v>
      </c>
      <c r="Q4087" s="13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2.75" hidden="1" x14ac:dyDescent="0.45">
      <c r="A4088" s="10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t="str">
        <f t="shared" si="252"/>
        <v>N/A</v>
      </c>
      <c r="P4088" s="11">
        <f t="shared" si="253"/>
        <v>0</v>
      </c>
      <c r="Q4088" s="13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2.75" hidden="1" x14ac:dyDescent="0.45">
      <c r="A4089" s="10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t="str">
        <f t="shared" si="252"/>
        <v>N/A</v>
      </c>
      <c r="P4089" s="11">
        <f t="shared" si="253"/>
        <v>0</v>
      </c>
      <c r="Q4089" s="13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idden="1" x14ac:dyDescent="0.45">
      <c r="A4090" s="10">
        <v>1141</v>
      </c>
      <c r="B4090" s="3" t="s">
        <v>1142</v>
      </c>
      <c r="C4090" s="3" t="s">
        <v>5251</v>
      </c>
      <c r="D4090" s="6">
        <v>500</v>
      </c>
      <c r="E4090" s="8">
        <v>0</v>
      </c>
      <c r="F4090" t="s">
        <v>8220</v>
      </c>
      <c r="G4090" t="s">
        <v>8235</v>
      </c>
      <c r="H4090" t="s">
        <v>8248</v>
      </c>
      <c r="I4090">
        <v>1436460450</v>
      </c>
      <c r="J4090">
        <v>1433868450</v>
      </c>
      <c r="K4090" t="b">
        <v>0</v>
      </c>
      <c r="L4090">
        <v>0</v>
      </c>
      <c r="M4090" t="b">
        <v>0</v>
      </c>
      <c r="N4090" t="s">
        <v>8281</v>
      </c>
      <c r="O4090" t="str">
        <f t="shared" si="252"/>
        <v>N/A</v>
      </c>
      <c r="P4090" s="11">
        <f t="shared" si="253"/>
        <v>0</v>
      </c>
      <c r="Q4090" s="13" t="s">
        <v>8316</v>
      </c>
      <c r="R4090" t="s">
        <v>8344</v>
      </c>
      <c r="S4090" s="16">
        <f t="shared" si="254"/>
        <v>42164.699652777781</v>
      </c>
      <c r="T4090" s="16">
        <f t="shared" si="255"/>
        <v>42194.699652777781</v>
      </c>
    </row>
    <row r="4091" spans="1:20" ht="42.75" hidden="1" x14ac:dyDescent="0.45">
      <c r="A4091" s="10">
        <v>1599</v>
      </c>
      <c r="B4091" s="3" t="s">
        <v>1600</v>
      </c>
      <c r="C4091" s="3" t="s">
        <v>5709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1460116576</v>
      </c>
      <c r="J4091">
        <v>1457528176</v>
      </c>
      <c r="K4091" t="b">
        <v>0</v>
      </c>
      <c r="L4091">
        <v>0</v>
      </c>
      <c r="M4091" t="b">
        <v>0</v>
      </c>
      <c r="N4091" t="s">
        <v>8289</v>
      </c>
      <c r="O4091" t="str">
        <f t="shared" si="252"/>
        <v>N/A</v>
      </c>
      <c r="P4091" s="11">
        <f t="shared" si="253"/>
        <v>0</v>
      </c>
      <c r="Q4091" s="13" t="s">
        <v>8313</v>
      </c>
      <c r="R4091" t="s">
        <v>8351</v>
      </c>
      <c r="S4091" s="16">
        <f t="shared" si="254"/>
        <v>42438.53907407407</v>
      </c>
      <c r="T4091" s="16">
        <f t="shared" si="255"/>
        <v>42468.497407407413</v>
      </c>
    </row>
    <row r="4092" spans="1:20" ht="42.75" hidden="1" x14ac:dyDescent="0.45">
      <c r="A4092" s="10">
        <v>3204</v>
      </c>
      <c r="B4092" s="3" t="s">
        <v>3204</v>
      </c>
      <c r="C4092" s="3" t="s">
        <v>7314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1437149640</v>
      </c>
      <c r="J4092">
        <v>1434558479</v>
      </c>
      <c r="K4092" t="b">
        <v>0</v>
      </c>
      <c r="L4092">
        <v>0</v>
      </c>
      <c r="M4092" t="b">
        <v>0</v>
      </c>
      <c r="N4092" t="s">
        <v>8303</v>
      </c>
      <c r="O4092" t="str">
        <f t="shared" si="252"/>
        <v>N/A</v>
      </c>
      <c r="P4092" s="11">
        <f t="shared" si="253"/>
        <v>0</v>
      </c>
      <c r="Q4092" s="13" t="s">
        <v>8323</v>
      </c>
      <c r="R4092" t="s">
        <v>8335</v>
      </c>
      <c r="S4092" s="16">
        <f t="shared" si="254"/>
        <v>42172.686099537037</v>
      </c>
      <c r="T4092" s="16">
        <f t="shared" si="255"/>
        <v>42202.676388888889</v>
      </c>
    </row>
    <row r="4093" spans="1:20" ht="42.75" x14ac:dyDescent="0.45">
      <c r="A4093" s="10">
        <v>4051</v>
      </c>
      <c r="B4093" s="3" t="s">
        <v>4047</v>
      </c>
      <c r="C4093" s="3" t="s">
        <v>8155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1399618380</v>
      </c>
      <c r="J4093">
        <v>1399058797</v>
      </c>
      <c r="K4093" t="b">
        <v>0</v>
      </c>
      <c r="L4093">
        <v>0</v>
      </c>
      <c r="M4093" t="b">
        <v>0</v>
      </c>
      <c r="N4093" t="s">
        <v>8269</v>
      </c>
      <c r="O4093" t="str">
        <f t="shared" si="252"/>
        <v>N/A</v>
      </c>
      <c r="P4093" s="11">
        <f t="shared" si="253"/>
        <v>0</v>
      </c>
      <c r="Q4093" s="13" t="s">
        <v>8323</v>
      </c>
      <c r="R4093" t="s">
        <v>8326</v>
      </c>
      <c r="S4093" s="16">
        <f t="shared" si="254"/>
        <v>41761.810150462967</v>
      </c>
      <c r="T4093" s="16">
        <f t="shared" si="255"/>
        <v>41768.286805555559</v>
      </c>
    </row>
    <row r="4094" spans="1:20" ht="42.75" x14ac:dyDescent="0.45">
      <c r="A4094" s="10">
        <v>4109</v>
      </c>
      <c r="B4094" s="3" t="s">
        <v>4105</v>
      </c>
      <c r="C4094" s="3" t="s">
        <v>8212</v>
      </c>
      <c r="D4094" s="6">
        <v>500</v>
      </c>
      <c r="E4094" s="8">
        <v>0</v>
      </c>
      <c r="F4094" t="s">
        <v>8220</v>
      </c>
      <c r="G4094" t="s">
        <v>8224</v>
      </c>
      <c r="H4094" t="s">
        <v>8246</v>
      </c>
      <c r="I4094">
        <v>1448805404</v>
      </c>
      <c r="J4094">
        <v>1446209804</v>
      </c>
      <c r="K4094" t="b">
        <v>0</v>
      </c>
      <c r="L4094">
        <v>0</v>
      </c>
      <c r="M4094" t="b">
        <v>0</v>
      </c>
      <c r="N4094" t="s">
        <v>8269</v>
      </c>
      <c r="O4094" t="str">
        <f t="shared" si="252"/>
        <v>N/A</v>
      </c>
      <c r="P4094" s="11">
        <f t="shared" si="253"/>
        <v>0</v>
      </c>
      <c r="Q4094" s="13" t="s">
        <v>8323</v>
      </c>
      <c r="R4094" t="s">
        <v>8326</v>
      </c>
      <c r="S4094" s="16">
        <f t="shared" si="254"/>
        <v>42307.539398148147</v>
      </c>
      <c r="T4094" s="16">
        <f t="shared" si="255"/>
        <v>42337.581064814818</v>
      </c>
    </row>
    <row r="4095" spans="1:20" ht="42.75" hidden="1" x14ac:dyDescent="0.45">
      <c r="A4095" s="10">
        <v>1051</v>
      </c>
      <c r="B4095" s="3" t="s">
        <v>1052</v>
      </c>
      <c r="C4095" s="3" t="s">
        <v>5161</v>
      </c>
      <c r="D4095" s="6">
        <v>500</v>
      </c>
      <c r="E4095" s="8">
        <v>0</v>
      </c>
      <c r="F4095" t="s">
        <v>8219</v>
      </c>
      <c r="G4095" t="s">
        <v>8223</v>
      </c>
      <c r="H4095" t="s">
        <v>8245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8279</v>
      </c>
      <c r="O4095" t="str">
        <f t="shared" si="252"/>
        <v>N/A</v>
      </c>
      <c r="P4095" s="11">
        <f t="shared" si="253"/>
        <v>0</v>
      </c>
      <c r="Q4095" s="13" t="s">
        <v>8346</v>
      </c>
      <c r="R4095" t="s">
        <v>8347</v>
      </c>
      <c r="S4095" s="16">
        <f t="shared" si="254"/>
        <v>41850.014178240745</v>
      </c>
      <c r="T4095" s="16">
        <f t="shared" si="255"/>
        <v>41878.014178240745</v>
      </c>
    </row>
    <row r="4096" spans="1:20" ht="42.75" hidden="1" x14ac:dyDescent="0.45">
      <c r="A4096" s="10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t="str">
        <f t="shared" si="252"/>
        <v>N/A</v>
      </c>
      <c r="P4096" s="11">
        <f t="shared" si="253"/>
        <v>0</v>
      </c>
      <c r="Q4096" s="13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42.75" hidden="1" x14ac:dyDescent="0.45">
      <c r="A4097" s="10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t="str">
        <f t="shared" si="252"/>
        <v>N/A</v>
      </c>
      <c r="P4097" s="11">
        <f t="shared" si="253"/>
        <v>0</v>
      </c>
      <c r="Q4097" s="13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42.75" hidden="1" x14ac:dyDescent="0.45">
      <c r="A4098" s="10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t="str">
        <f t="shared" si="252"/>
        <v>N/A</v>
      </c>
      <c r="P4098" s="11">
        <f t="shared" si="253"/>
        <v>0</v>
      </c>
      <c r="Q4098" s="13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42.75" hidden="1" x14ac:dyDescent="0.45">
      <c r="A4099" s="10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t="str">
        <f t="shared" ref="O4099:O4115" si="256">IF(ROUND(E4099/D4099*100,0)=0,"N/A",ROUND(E4099/D4099*100,0))</f>
        <v>N/A</v>
      </c>
      <c r="P4099" s="11">
        <f t="shared" ref="P4099:P4115" si="257">IFERROR(ROUND(E4099/L4099,2),0)</f>
        <v>0</v>
      </c>
      <c r="Q4099" s="13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42.75" hidden="1" x14ac:dyDescent="0.45">
      <c r="A4100" s="1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t="str">
        <f t="shared" si="256"/>
        <v>N/A</v>
      </c>
      <c r="P4100" s="11">
        <f t="shared" si="257"/>
        <v>0</v>
      </c>
      <c r="Q4100" s="13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2.75" x14ac:dyDescent="0.45">
      <c r="A4101" s="10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t="str">
        <f t="shared" si="256"/>
        <v>N/A</v>
      </c>
      <c r="P4101" s="11">
        <f t="shared" si="257"/>
        <v>0</v>
      </c>
      <c r="Q4101" s="13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2.75" hidden="1" x14ac:dyDescent="0.45">
      <c r="A4102" s="10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t="str">
        <f t="shared" si="256"/>
        <v>N/A</v>
      </c>
      <c r="P4102" s="11">
        <f t="shared" si="257"/>
        <v>0</v>
      </c>
      <c r="Q4102" s="13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28.5" x14ac:dyDescent="0.45">
      <c r="A4103" s="10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256"/>
        <v>N/A</v>
      </c>
      <c r="P4103" s="11">
        <f t="shared" si="257"/>
        <v>0</v>
      </c>
      <c r="Q4103" s="13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42.75" x14ac:dyDescent="0.45">
      <c r="A4104" s="10">
        <v>4078</v>
      </c>
      <c r="B4104" s="3" t="s">
        <v>4074</v>
      </c>
      <c r="C4104" s="3" t="s">
        <v>8181</v>
      </c>
      <c r="D4104" s="6">
        <v>250</v>
      </c>
      <c r="E4104" s="8">
        <v>0</v>
      </c>
      <c r="F4104" t="s">
        <v>8220</v>
      </c>
      <c r="G4104" t="s">
        <v>8224</v>
      </c>
      <c r="H4104" t="s">
        <v>8246</v>
      </c>
      <c r="I4104">
        <v>1485543242</v>
      </c>
      <c r="J4104">
        <v>1482951242</v>
      </c>
      <c r="K4104" t="b">
        <v>0</v>
      </c>
      <c r="L4104">
        <v>0</v>
      </c>
      <c r="M4104" t="b">
        <v>0</v>
      </c>
      <c r="N4104" t="s">
        <v>8269</v>
      </c>
      <c r="O4104" t="str">
        <f t="shared" si="256"/>
        <v>N/A</v>
      </c>
      <c r="P4104" s="11">
        <f t="shared" si="257"/>
        <v>0</v>
      </c>
      <c r="Q4104" s="13" t="s">
        <v>8323</v>
      </c>
      <c r="R4104" t="s">
        <v>8326</v>
      </c>
      <c r="S4104" s="16">
        <f t="shared" si="258"/>
        <v>42732.787523148145</v>
      </c>
      <c r="T4104" s="16">
        <f t="shared" si="259"/>
        <v>42762.787523148145</v>
      </c>
    </row>
    <row r="4105" spans="1:20" ht="42.75" hidden="1" x14ac:dyDescent="0.45">
      <c r="A4105" s="10">
        <v>607</v>
      </c>
      <c r="B4105" s="3" t="s">
        <v>608</v>
      </c>
      <c r="C4105" s="3" t="s">
        <v>4717</v>
      </c>
      <c r="D4105" s="6">
        <v>250</v>
      </c>
      <c r="E4105" s="8">
        <v>0</v>
      </c>
      <c r="F4105" t="s">
        <v>8219</v>
      </c>
      <c r="G4105" t="s">
        <v>8223</v>
      </c>
      <c r="H4105" t="s">
        <v>8245</v>
      </c>
      <c r="I4105">
        <v>1448225336</v>
      </c>
      <c r="J4105">
        <v>1445629736</v>
      </c>
      <c r="K4105" t="b">
        <v>0</v>
      </c>
      <c r="L4105">
        <v>0</v>
      </c>
      <c r="M4105" t="b">
        <v>0</v>
      </c>
      <c r="N4105" t="s">
        <v>8270</v>
      </c>
      <c r="O4105" t="str">
        <f t="shared" si="256"/>
        <v>N/A</v>
      </c>
      <c r="P4105" s="11">
        <f t="shared" si="257"/>
        <v>0</v>
      </c>
      <c r="Q4105" s="13" t="s">
        <v>8308</v>
      </c>
      <c r="R4105" t="s">
        <v>8342</v>
      </c>
      <c r="S4105" s="16">
        <f t="shared" si="258"/>
        <v>42300.825648148151</v>
      </c>
      <c r="T4105" s="16">
        <f t="shared" si="259"/>
        <v>42330.867314814815</v>
      </c>
    </row>
    <row r="4106" spans="1:20" ht="57" x14ac:dyDescent="0.45">
      <c r="A4106" s="10">
        <v>3138</v>
      </c>
      <c r="B4106" s="3" t="s">
        <v>3138</v>
      </c>
      <c r="C4106" s="3" t="s">
        <v>7248</v>
      </c>
      <c r="D4106" s="6">
        <v>200</v>
      </c>
      <c r="E4106" s="8">
        <v>0</v>
      </c>
      <c r="F4106" t="s">
        <v>8221</v>
      </c>
      <c r="G4106" t="s">
        <v>8224</v>
      </c>
      <c r="H4106" t="s">
        <v>8246</v>
      </c>
      <c r="I4106">
        <v>1491233407</v>
      </c>
      <c r="J4106">
        <v>1489591807</v>
      </c>
      <c r="K4106" t="b">
        <v>0</v>
      </c>
      <c r="L4106">
        <v>0</v>
      </c>
      <c r="M4106" t="b">
        <v>0</v>
      </c>
      <c r="N4106" t="s">
        <v>8269</v>
      </c>
      <c r="O4106" t="str">
        <f t="shared" si="256"/>
        <v>N/A</v>
      </c>
      <c r="P4106" s="11">
        <f t="shared" si="257"/>
        <v>0</v>
      </c>
      <c r="Q4106" s="13" t="s">
        <v>8323</v>
      </c>
      <c r="R4106" t="s">
        <v>8326</v>
      </c>
      <c r="S4106" s="16">
        <f t="shared" si="258"/>
        <v>42809.645914351851</v>
      </c>
      <c r="T4106" s="16">
        <f t="shared" si="259"/>
        <v>42828.645914351851</v>
      </c>
    </row>
    <row r="4107" spans="1:20" ht="42.75" hidden="1" x14ac:dyDescent="0.45">
      <c r="A4107" s="10">
        <v>225</v>
      </c>
      <c r="B4107" s="3" t="s">
        <v>227</v>
      </c>
      <c r="C4107" s="3" t="s">
        <v>4335</v>
      </c>
      <c r="D4107" s="6">
        <v>200</v>
      </c>
      <c r="E4107" s="8">
        <v>0</v>
      </c>
      <c r="F4107" t="s">
        <v>8220</v>
      </c>
      <c r="G4107" t="s">
        <v>8223</v>
      </c>
      <c r="H4107" t="s">
        <v>8245</v>
      </c>
      <c r="I4107">
        <v>1460153054</v>
      </c>
      <c r="J4107">
        <v>1457564654</v>
      </c>
      <c r="K4107" t="b">
        <v>0</v>
      </c>
      <c r="L4107">
        <v>0</v>
      </c>
      <c r="M4107" t="b">
        <v>0</v>
      </c>
      <c r="N4107" t="s">
        <v>8266</v>
      </c>
      <c r="O4107" t="str">
        <f t="shared" si="256"/>
        <v>N/A</v>
      </c>
      <c r="P4107" s="11">
        <f t="shared" si="257"/>
        <v>0</v>
      </c>
      <c r="Q4107" s="13" t="s">
        <v>8321</v>
      </c>
      <c r="R4107" t="s">
        <v>8325</v>
      </c>
      <c r="S4107" s="16">
        <f t="shared" si="258"/>
        <v>42438.961273148147</v>
      </c>
      <c r="T4107" s="16">
        <f t="shared" si="259"/>
        <v>42468.919606481482</v>
      </c>
    </row>
    <row r="4108" spans="1:20" ht="42.75" hidden="1" x14ac:dyDescent="0.45">
      <c r="A4108" s="10">
        <v>2361</v>
      </c>
      <c r="B4108" s="3" t="s">
        <v>2362</v>
      </c>
      <c r="C4108" s="3" t="s">
        <v>6471</v>
      </c>
      <c r="D4108" s="6">
        <v>200</v>
      </c>
      <c r="E4108" s="8">
        <v>0</v>
      </c>
      <c r="F4108" t="s">
        <v>8219</v>
      </c>
      <c r="G4108" t="s">
        <v>8228</v>
      </c>
      <c r="H4108" t="s">
        <v>8250</v>
      </c>
      <c r="I4108">
        <v>1462053600</v>
      </c>
      <c r="J4108">
        <v>1459975008</v>
      </c>
      <c r="K4108" t="b">
        <v>0</v>
      </c>
      <c r="L4108">
        <v>0</v>
      </c>
      <c r="M4108" t="b">
        <v>0</v>
      </c>
      <c r="N4108" t="s">
        <v>8270</v>
      </c>
      <c r="O4108" t="str">
        <f t="shared" si="256"/>
        <v>N/A</v>
      </c>
      <c r="P4108" s="11">
        <f t="shared" si="257"/>
        <v>0</v>
      </c>
      <c r="Q4108" s="13" t="s">
        <v>8308</v>
      </c>
      <c r="R4108" t="s">
        <v>8342</v>
      </c>
      <c r="S4108" s="16">
        <f t="shared" si="258"/>
        <v>42466.858888888892</v>
      </c>
      <c r="T4108" s="16">
        <f t="shared" si="259"/>
        <v>42490.916666666672</v>
      </c>
    </row>
    <row r="4109" spans="1:20" ht="28.5" hidden="1" x14ac:dyDescent="0.45">
      <c r="A4109" s="10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t="str">
        <f t="shared" si="256"/>
        <v>N/A</v>
      </c>
      <c r="P4109" s="11">
        <f t="shared" si="257"/>
        <v>0</v>
      </c>
      <c r="Q4109" s="13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42.75" hidden="1" x14ac:dyDescent="0.45">
      <c r="A4110" s="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t="str">
        <f t="shared" si="256"/>
        <v>N/A</v>
      </c>
      <c r="P4110" s="11">
        <f t="shared" si="257"/>
        <v>0</v>
      </c>
      <c r="Q4110" s="13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28.5" hidden="1" x14ac:dyDescent="0.45">
      <c r="A4111" s="10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t="str">
        <f t="shared" si="256"/>
        <v>N/A</v>
      </c>
      <c r="P4111" s="11">
        <f t="shared" si="257"/>
        <v>0</v>
      </c>
      <c r="Q4111" s="13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2.75" hidden="1" x14ac:dyDescent="0.45">
      <c r="A4112" s="10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t="str">
        <f t="shared" si="256"/>
        <v>N/A</v>
      </c>
      <c r="P4112" s="11">
        <f t="shared" si="257"/>
        <v>0</v>
      </c>
      <c r="Q4112" s="13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28.5" hidden="1" x14ac:dyDescent="0.45">
      <c r="A4113" s="10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t="str">
        <f t="shared" si="256"/>
        <v>N/A</v>
      </c>
      <c r="P4113" s="11">
        <f t="shared" si="257"/>
        <v>0</v>
      </c>
      <c r="Q4113" s="13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2.75" hidden="1" x14ac:dyDescent="0.45">
      <c r="A4114" s="10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t="str">
        <f t="shared" si="256"/>
        <v>N/A</v>
      </c>
      <c r="P4114" s="11">
        <f t="shared" si="257"/>
        <v>0</v>
      </c>
      <c r="Q4114" s="13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2.75" hidden="1" x14ac:dyDescent="0.45">
      <c r="A4115" s="10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t="str">
        <f t="shared" si="256"/>
        <v>N/A</v>
      </c>
      <c r="P4115" s="11">
        <f t="shared" si="257"/>
        <v>0</v>
      </c>
      <c r="Q4115" s="13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66819AF8-AFF7-447A-B812-C0FDDDDEEE65}"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A25EE-B242-45BD-8275-6E20123863CE}">
  <dimension ref="A1:F18"/>
  <sheetViews>
    <sheetView topLeftCell="A3" workbookViewId="0">
      <selection activeCell="C12" sqref="C1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10" width="4.73046875" bestFit="1" customWidth="1"/>
    <col min="11" max="11" width="10.19921875" bestFit="1" customWidth="1"/>
  </cols>
  <sheetData>
    <row r="1" spans="1:6" x14ac:dyDescent="0.45">
      <c r="A1" s="14" t="s">
        <v>8358</v>
      </c>
      <c r="B1" t="s">
        <v>8323</v>
      </c>
    </row>
    <row r="2" spans="1:6" x14ac:dyDescent="0.45">
      <c r="A2" s="14" t="s">
        <v>8379</v>
      </c>
      <c r="B2" t="s">
        <v>8363</v>
      </c>
    </row>
    <row r="4" spans="1:6" x14ac:dyDescent="0.45">
      <c r="A4" s="14" t="s">
        <v>8364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4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4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4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4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4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4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4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4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4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4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4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45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E4A44-12DD-42A6-9729-DEA4979139EA}">
  <dimension ref="A2:F57"/>
  <sheetViews>
    <sheetView tabSelected="1" topLeftCell="E2" workbookViewId="0">
      <selection activeCell="A9" sqref="A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14" t="s">
        <v>8358</v>
      </c>
      <c r="B2" t="s">
        <v>8323</v>
      </c>
    </row>
    <row r="3" spans="1:6" x14ac:dyDescent="0.45">
      <c r="A3" s="14" t="s">
        <v>8379</v>
      </c>
      <c r="B3" t="s">
        <v>8363</v>
      </c>
    </row>
    <row r="5" spans="1:6" x14ac:dyDescent="0.45">
      <c r="A5" s="14" t="s">
        <v>8364</v>
      </c>
      <c r="B5" s="14" t="s">
        <v>8360</v>
      </c>
    </row>
    <row r="6" spans="1:6" x14ac:dyDescent="0.45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45">
      <c r="A7" s="18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45">
      <c r="A8" s="22" t="s">
        <v>8373</v>
      </c>
      <c r="B8" s="10">
        <v>2</v>
      </c>
      <c r="C8" s="10">
        <v>2</v>
      </c>
      <c r="D8" s="10"/>
      <c r="E8" s="10">
        <v>9</v>
      </c>
      <c r="F8" s="10">
        <v>13</v>
      </c>
    </row>
    <row r="9" spans="1:6" x14ac:dyDescent="0.45">
      <c r="A9" s="22" t="s">
        <v>8374</v>
      </c>
      <c r="B9" s="10">
        <v>2</v>
      </c>
      <c r="C9" s="10">
        <v>25</v>
      </c>
      <c r="D9" s="10"/>
      <c r="E9" s="10">
        <v>39</v>
      </c>
      <c r="F9" s="10">
        <v>66</v>
      </c>
    </row>
    <row r="10" spans="1:6" x14ac:dyDescent="0.45">
      <c r="A10" s="22" t="s">
        <v>8375</v>
      </c>
      <c r="B10" s="10">
        <v>3</v>
      </c>
      <c r="C10" s="10">
        <v>6</v>
      </c>
      <c r="D10" s="10">
        <v>2</v>
      </c>
      <c r="E10" s="10">
        <v>8</v>
      </c>
      <c r="F10" s="10">
        <v>19</v>
      </c>
    </row>
    <row r="11" spans="1:6" x14ac:dyDescent="0.45">
      <c r="A11" s="18" t="s">
        <v>8374</v>
      </c>
      <c r="B11" s="10">
        <v>3</v>
      </c>
      <c r="C11" s="10">
        <v>39</v>
      </c>
      <c r="D11" s="10">
        <v>8</v>
      </c>
      <c r="E11" s="10">
        <v>71</v>
      </c>
      <c r="F11" s="10">
        <v>121</v>
      </c>
    </row>
    <row r="12" spans="1:6" x14ac:dyDescent="0.45">
      <c r="A12" s="22" t="s">
        <v>8374</v>
      </c>
      <c r="B12" s="10"/>
      <c r="C12" s="10">
        <v>1</v>
      </c>
      <c r="D12" s="10"/>
      <c r="E12" s="10">
        <v>11</v>
      </c>
      <c r="F12" s="10">
        <v>12</v>
      </c>
    </row>
    <row r="13" spans="1:6" x14ac:dyDescent="0.45">
      <c r="A13" s="22" t="s">
        <v>8375</v>
      </c>
      <c r="B13" s="10">
        <v>3</v>
      </c>
      <c r="C13" s="10">
        <v>26</v>
      </c>
      <c r="D13" s="10">
        <v>6</v>
      </c>
      <c r="E13" s="10">
        <v>47</v>
      </c>
      <c r="F13" s="10">
        <v>82</v>
      </c>
    </row>
    <row r="14" spans="1:6" x14ac:dyDescent="0.45">
      <c r="A14" s="22" t="s">
        <v>8376</v>
      </c>
      <c r="B14" s="10"/>
      <c r="C14" s="10">
        <v>12</v>
      </c>
      <c r="D14" s="10">
        <v>2</v>
      </c>
      <c r="E14" s="10">
        <v>13</v>
      </c>
      <c r="F14" s="10">
        <v>27</v>
      </c>
    </row>
    <row r="15" spans="1:6" x14ac:dyDescent="0.45">
      <c r="A15" s="18" t="s">
        <v>8375</v>
      </c>
      <c r="B15" s="10">
        <v>3</v>
      </c>
      <c r="C15" s="10">
        <v>33</v>
      </c>
      <c r="D15" s="10">
        <v>14</v>
      </c>
      <c r="E15" s="10">
        <v>56</v>
      </c>
      <c r="F15" s="10">
        <v>106</v>
      </c>
    </row>
    <row r="16" spans="1:6" x14ac:dyDescent="0.45">
      <c r="A16" s="22" t="s">
        <v>8375</v>
      </c>
      <c r="B16" s="10">
        <v>1</v>
      </c>
      <c r="C16" s="10">
        <v>2</v>
      </c>
      <c r="D16" s="10">
        <v>2</v>
      </c>
      <c r="E16" s="10">
        <v>8</v>
      </c>
      <c r="F16" s="10">
        <v>13</v>
      </c>
    </row>
    <row r="17" spans="1:6" x14ac:dyDescent="0.45">
      <c r="A17" s="22" t="s">
        <v>8376</v>
      </c>
      <c r="B17" s="10"/>
      <c r="C17" s="10">
        <v>20</v>
      </c>
      <c r="D17" s="10">
        <v>11</v>
      </c>
      <c r="E17" s="10">
        <v>41</v>
      </c>
      <c r="F17" s="10">
        <v>72</v>
      </c>
    </row>
    <row r="18" spans="1:6" x14ac:dyDescent="0.45">
      <c r="A18" s="22" t="s">
        <v>8367</v>
      </c>
      <c r="B18" s="10">
        <v>2</v>
      </c>
      <c r="C18" s="10">
        <v>11</v>
      </c>
      <c r="D18" s="10">
        <v>1</v>
      </c>
      <c r="E18" s="10">
        <v>7</v>
      </c>
      <c r="F18" s="10">
        <v>21</v>
      </c>
    </row>
    <row r="19" spans="1:6" x14ac:dyDescent="0.45">
      <c r="A19" s="18" t="s">
        <v>8376</v>
      </c>
      <c r="B19" s="10">
        <v>2</v>
      </c>
      <c r="C19" s="10">
        <v>40</v>
      </c>
      <c r="D19" s="10"/>
      <c r="E19" s="10">
        <v>71</v>
      </c>
      <c r="F19" s="10">
        <v>113</v>
      </c>
    </row>
    <row r="20" spans="1:6" x14ac:dyDescent="0.45">
      <c r="A20" s="22" t="s">
        <v>8376</v>
      </c>
      <c r="B20" s="10"/>
      <c r="C20" s="10">
        <v>3</v>
      </c>
      <c r="D20" s="10"/>
      <c r="E20" s="10">
        <v>8</v>
      </c>
      <c r="F20" s="10">
        <v>11</v>
      </c>
    </row>
    <row r="21" spans="1:6" x14ac:dyDescent="0.45">
      <c r="A21" s="22" t="s">
        <v>8367</v>
      </c>
      <c r="B21" s="10">
        <v>2</v>
      </c>
      <c r="C21" s="10">
        <v>28</v>
      </c>
      <c r="D21" s="10"/>
      <c r="E21" s="10">
        <v>54</v>
      </c>
      <c r="F21" s="10">
        <v>84</v>
      </c>
    </row>
    <row r="22" spans="1:6" x14ac:dyDescent="0.45">
      <c r="A22" s="22" t="s">
        <v>8377</v>
      </c>
      <c r="B22" s="10"/>
      <c r="C22" s="10">
        <v>9</v>
      </c>
      <c r="D22" s="10"/>
      <c r="E22" s="10">
        <v>9</v>
      </c>
      <c r="F22" s="10">
        <v>18</v>
      </c>
    </row>
    <row r="23" spans="1:6" x14ac:dyDescent="0.45">
      <c r="A23" s="18" t="s">
        <v>8367</v>
      </c>
      <c r="B23" s="10">
        <v>3</v>
      </c>
      <c r="C23" s="10">
        <v>52</v>
      </c>
      <c r="D23" s="10"/>
      <c r="E23" s="10">
        <v>111</v>
      </c>
      <c r="F23" s="10">
        <v>166</v>
      </c>
    </row>
    <row r="24" spans="1:6" x14ac:dyDescent="0.45">
      <c r="A24" s="22" t="s">
        <v>8367</v>
      </c>
      <c r="B24" s="10"/>
      <c r="C24" s="10">
        <v>7</v>
      </c>
      <c r="D24" s="10"/>
      <c r="E24" s="10">
        <v>14</v>
      </c>
      <c r="F24" s="10">
        <v>21</v>
      </c>
    </row>
    <row r="25" spans="1:6" x14ac:dyDescent="0.45">
      <c r="A25" s="22" t="s">
        <v>8377</v>
      </c>
      <c r="B25" s="10">
        <v>3</v>
      </c>
      <c r="C25" s="10">
        <v>33</v>
      </c>
      <c r="D25" s="10"/>
      <c r="E25" s="10">
        <v>86</v>
      </c>
      <c r="F25" s="10">
        <v>122</v>
      </c>
    </row>
    <row r="26" spans="1:6" x14ac:dyDescent="0.45">
      <c r="A26" s="22" t="s">
        <v>8368</v>
      </c>
      <c r="B26" s="10"/>
      <c r="C26" s="10">
        <v>12</v>
      </c>
      <c r="D26" s="10"/>
      <c r="E26" s="10">
        <v>11</v>
      </c>
      <c r="F26" s="10">
        <v>23</v>
      </c>
    </row>
    <row r="27" spans="1:6" x14ac:dyDescent="0.45">
      <c r="A27" s="18" t="s">
        <v>8377</v>
      </c>
      <c r="B27" s="10">
        <v>4</v>
      </c>
      <c r="C27" s="10">
        <v>49</v>
      </c>
      <c r="D27" s="10"/>
      <c r="E27" s="10">
        <v>100</v>
      </c>
      <c r="F27" s="10">
        <v>153</v>
      </c>
    </row>
    <row r="28" spans="1:6" x14ac:dyDescent="0.45">
      <c r="A28" s="22" t="s">
        <v>8377</v>
      </c>
      <c r="B28" s="10"/>
      <c r="C28" s="10">
        <v>3</v>
      </c>
      <c r="D28" s="10"/>
      <c r="E28" s="10">
        <v>6</v>
      </c>
      <c r="F28" s="10">
        <v>9</v>
      </c>
    </row>
    <row r="29" spans="1:6" x14ac:dyDescent="0.45">
      <c r="A29" s="22" t="s">
        <v>8368</v>
      </c>
      <c r="B29" s="10">
        <v>3</v>
      </c>
      <c r="C29" s="10">
        <v>36</v>
      </c>
      <c r="D29" s="10"/>
      <c r="E29" s="10">
        <v>82</v>
      </c>
      <c r="F29" s="10">
        <v>121</v>
      </c>
    </row>
    <row r="30" spans="1:6" x14ac:dyDescent="0.45">
      <c r="A30" s="22" t="s">
        <v>8369</v>
      </c>
      <c r="B30" s="10">
        <v>1</v>
      </c>
      <c r="C30" s="10">
        <v>10</v>
      </c>
      <c r="D30" s="10"/>
      <c r="E30" s="10">
        <v>12</v>
      </c>
      <c r="F30" s="10">
        <v>23</v>
      </c>
    </row>
    <row r="31" spans="1:6" x14ac:dyDescent="0.45">
      <c r="A31" s="18" t="s">
        <v>8368</v>
      </c>
      <c r="B31" s="10">
        <v>1</v>
      </c>
      <c r="C31" s="10">
        <v>50</v>
      </c>
      <c r="D31" s="10"/>
      <c r="E31" s="10">
        <v>87</v>
      </c>
      <c r="F31" s="10">
        <v>138</v>
      </c>
    </row>
    <row r="32" spans="1:6" x14ac:dyDescent="0.45">
      <c r="A32" s="22" t="s">
        <v>8368</v>
      </c>
      <c r="B32" s="10"/>
      <c r="C32" s="10">
        <v>2</v>
      </c>
      <c r="D32" s="10"/>
      <c r="E32" s="10">
        <v>16</v>
      </c>
      <c r="F32" s="10">
        <v>18</v>
      </c>
    </row>
    <row r="33" spans="1:6" x14ac:dyDescent="0.45">
      <c r="A33" s="22" t="s">
        <v>8369</v>
      </c>
      <c r="B33" s="10"/>
      <c r="C33" s="10">
        <v>35</v>
      </c>
      <c r="D33" s="10"/>
      <c r="E33" s="10">
        <v>65</v>
      </c>
      <c r="F33" s="10">
        <v>100</v>
      </c>
    </row>
    <row r="34" spans="1:6" x14ac:dyDescent="0.45">
      <c r="A34" s="22" t="s">
        <v>8370</v>
      </c>
      <c r="B34" s="10">
        <v>1</v>
      </c>
      <c r="C34" s="10">
        <v>13</v>
      </c>
      <c r="D34" s="10"/>
      <c r="E34" s="10">
        <v>5</v>
      </c>
      <c r="F34" s="10">
        <v>19</v>
      </c>
    </row>
    <row r="35" spans="1:6" x14ac:dyDescent="0.45">
      <c r="A35" s="22" t="s">
        <v>8371</v>
      </c>
      <c r="B35" s="10"/>
      <c r="C35" s="10"/>
      <c r="D35" s="10"/>
      <c r="E35" s="10">
        <v>1</v>
      </c>
      <c r="F35" s="10">
        <v>1</v>
      </c>
    </row>
    <row r="36" spans="1:6" x14ac:dyDescent="0.45">
      <c r="A36" s="18" t="s">
        <v>8369</v>
      </c>
      <c r="B36" s="10">
        <v>4</v>
      </c>
      <c r="C36" s="10">
        <v>47</v>
      </c>
      <c r="D36" s="10"/>
      <c r="E36" s="10">
        <v>72</v>
      </c>
      <c r="F36" s="10">
        <v>123</v>
      </c>
    </row>
    <row r="37" spans="1:6" x14ac:dyDescent="0.45">
      <c r="A37" s="22" t="s">
        <v>8369</v>
      </c>
      <c r="B37" s="10"/>
      <c r="C37" s="10">
        <v>6</v>
      </c>
      <c r="D37" s="10"/>
      <c r="E37" s="10">
        <v>17</v>
      </c>
      <c r="F37" s="10">
        <v>23</v>
      </c>
    </row>
    <row r="38" spans="1:6" x14ac:dyDescent="0.45">
      <c r="A38" s="22" t="s">
        <v>8370</v>
      </c>
      <c r="B38" s="10">
        <v>3</v>
      </c>
      <c r="C38" s="10">
        <v>28</v>
      </c>
      <c r="D38" s="10"/>
      <c r="E38" s="10">
        <v>50</v>
      </c>
      <c r="F38" s="10">
        <v>81</v>
      </c>
    </row>
    <row r="39" spans="1:6" x14ac:dyDescent="0.45">
      <c r="A39" s="22" t="s">
        <v>8371</v>
      </c>
      <c r="B39" s="10">
        <v>1</v>
      </c>
      <c r="C39" s="10">
        <v>13</v>
      </c>
      <c r="D39" s="10"/>
      <c r="E39" s="10">
        <v>5</v>
      </c>
      <c r="F39" s="10">
        <v>19</v>
      </c>
    </row>
    <row r="40" spans="1:6" x14ac:dyDescent="0.45">
      <c r="A40" s="18" t="s">
        <v>8370</v>
      </c>
      <c r="B40" s="10">
        <v>4</v>
      </c>
      <c r="C40" s="10">
        <v>34</v>
      </c>
      <c r="D40" s="10"/>
      <c r="E40" s="10">
        <v>59</v>
      </c>
      <c r="F40" s="10">
        <v>97</v>
      </c>
    </row>
    <row r="41" spans="1:6" x14ac:dyDescent="0.45">
      <c r="A41" s="22" t="s">
        <v>8370</v>
      </c>
      <c r="B41" s="10">
        <v>1</v>
      </c>
      <c r="C41" s="10">
        <v>4</v>
      </c>
      <c r="D41" s="10"/>
      <c r="E41" s="10">
        <v>7</v>
      </c>
      <c r="F41" s="10">
        <v>12</v>
      </c>
    </row>
    <row r="42" spans="1:6" x14ac:dyDescent="0.45">
      <c r="A42" s="22" t="s">
        <v>8371</v>
      </c>
      <c r="B42" s="10">
        <v>3</v>
      </c>
      <c r="C42" s="10">
        <v>28</v>
      </c>
      <c r="D42" s="10"/>
      <c r="E42" s="10">
        <v>49</v>
      </c>
      <c r="F42" s="10">
        <v>80</v>
      </c>
    </row>
    <row r="43" spans="1:6" x14ac:dyDescent="0.45">
      <c r="A43" s="22" t="s">
        <v>8372</v>
      </c>
      <c r="B43" s="10"/>
      <c r="C43" s="10">
        <v>2</v>
      </c>
      <c r="D43" s="10"/>
      <c r="E43" s="10">
        <v>3</v>
      </c>
      <c r="F43" s="10">
        <v>5</v>
      </c>
    </row>
    <row r="44" spans="1:6" x14ac:dyDescent="0.45">
      <c r="A44" s="18" t="s">
        <v>8371</v>
      </c>
      <c r="B44" s="10"/>
      <c r="C44" s="10">
        <v>50</v>
      </c>
      <c r="D44" s="10"/>
      <c r="E44" s="10">
        <v>65</v>
      </c>
      <c r="F44" s="10">
        <v>115</v>
      </c>
    </row>
    <row r="45" spans="1:6" x14ac:dyDescent="0.45">
      <c r="A45" s="22" t="s">
        <v>8373</v>
      </c>
      <c r="B45" s="10"/>
      <c r="C45" s="10"/>
      <c r="D45" s="10"/>
      <c r="E45" s="10">
        <v>1</v>
      </c>
      <c r="F45" s="10">
        <v>1</v>
      </c>
    </row>
    <row r="46" spans="1:6" x14ac:dyDescent="0.45">
      <c r="A46" s="22" t="s">
        <v>8371</v>
      </c>
      <c r="B46" s="10"/>
      <c r="C46" s="10">
        <v>8</v>
      </c>
      <c r="D46" s="10"/>
      <c r="E46" s="10">
        <v>10</v>
      </c>
      <c r="F46" s="10">
        <v>18</v>
      </c>
    </row>
    <row r="47" spans="1:6" x14ac:dyDescent="0.45">
      <c r="A47" s="22" t="s">
        <v>8372</v>
      </c>
      <c r="B47" s="10"/>
      <c r="C47" s="10">
        <v>31</v>
      </c>
      <c r="D47" s="10"/>
      <c r="E47" s="10">
        <v>49</v>
      </c>
      <c r="F47" s="10">
        <v>80</v>
      </c>
    </row>
    <row r="48" spans="1:6" x14ac:dyDescent="0.45">
      <c r="A48" s="22" t="s">
        <v>8378</v>
      </c>
      <c r="B48" s="10"/>
      <c r="C48" s="10">
        <v>11</v>
      </c>
      <c r="D48" s="10"/>
      <c r="E48" s="10">
        <v>5</v>
      </c>
      <c r="F48" s="10">
        <v>16</v>
      </c>
    </row>
    <row r="49" spans="1:6" x14ac:dyDescent="0.45">
      <c r="A49" s="18" t="s">
        <v>8372</v>
      </c>
      <c r="B49" s="10">
        <v>3</v>
      </c>
      <c r="C49" s="10">
        <v>31</v>
      </c>
      <c r="D49" s="10"/>
      <c r="E49" s="10">
        <v>54</v>
      </c>
      <c r="F49" s="10">
        <v>88</v>
      </c>
    </row>
    <row r="50" spans="1:6" x14ac:dyDescent="0.45">
      <c r="A50" s="22" t="s">
        <v>8373</v>
      </c>
      <c r="B50" s="10"/>
      <c r="C50" s="10">
        <v>7</v>
      </c>
      <c r="D50" s="10"/>
      <c r="E50" s="10">
        <v>6</v>
      </c>
      <c r="F50" s="10">
        <v>13</v>
      </c>
    </row>
    <row r="51" spans="1:6" x14ac:dyDescent="0.45">
      <c r="A51" s="22" t="s">
        <v>8372</v>
      </c>
      <c r="B51" s="10">
        <v>1</v>
      </c>
      <c r="C51" s="10">
        <v>5</v>
      </c>
      <c r="D51" s="10"/>
      <c r="E51" s="10">
        <v>6</v>
      </c>
      <c r="F51" s="10">
        <v>12</v>
      </c>
    </row>
    <row r="52" spans="1:6" x14ac:dyDescent="0.45">
      <c r="A52" s="22" t="s">
        <v>8378</v>
      </c>
      <c r="B52" s="10">
        <v>2</v>
      </c>
      <c r="C52" s="10">
        <v>19</v>
      </c>
      <c r="D52" s="10"/>
      <c r="E52" s="10">
        <v>42</v>
      </c>
      <c r="F52" s="10">
        <v>63</v>
      </c>
    </row>
    <row r="53" spans="1:6" x14ac:dyDescent="0.45">
      <c r="A53" s="18" t="s">
        <v>8378</v>
      </c>
      <c r="B53" s="10">
        <v>3</v>
      </c>
      <c r="C53" s="10">
        <v>35</v>
      </c>
      <c r="D53" s="10"/>
      <c r="E53" s="10">
        <v>37</v>
      </c>
      <c r="F53" s="10">
        <v>75</v>
      </c>
    </row>
    <row r="54" spans="1:6" x14ac:dyDescent="0.45">
      <c r="A54" s="22" t="s">
        <v>8373</v>
      </c>
      <c r="B54" s="10">
        <v>2</v>
      </c>
      <c r="C54" s="10">
        <v>29</v>
      </c>
      <c r="D54" s="10"/>
      <c r="E54" s="10">
        <v>26</v>
      </c>
      <c r="F54" s="10">
        <v>57</v>
      </c>
    </row>
    <row r="55" spans="1:6" x14ac:dyDescent="0.45">
      <c r="A55" s="22" t="s">
        <v>8374</v>
      </c>
      <c r="B55" s="10">
        <v>1</v>
      </c>
      <c r="C55" s="10">
        <v>5</v>
      </c>
      <c r="D55" s="10"/>
      <c r="E55" s="10">
        <v>6</v>
      </c>
      <c r="F55" s="10">
        <v>12</v>
      </c>
    </row>
    <row r="56" spans="1:6" x14ac:dyDescent="0.45">
      <c r="A56" s="22" t="s">
        <v>8378</v>
      </c>
      <c r="B56" s="10"/>
      <c r="C56" s="10">
        <v>1</v>
      </c>
      <c r="D56" s="10"/>
      <c r="E56" s="10">
        <v>5</v>
      </c>
      <c r="F56" s="10">
        <v>6</v>
      </c>
    </row>
    <row r="57" spans="1:6" x14ac:dyDescent="0.45">
      <c r="A57" s="18" t="s">
        <v>8361</v>
      </c>
      <c r="B57" s="10">
        <v>37</v>
      </c>
      <c r="C57" s="10">
        <v>493</v>
      </c>
      <c r="D57" s="10">
        <v>24</v>
      </c>
      <c r="E57" s="10">
        <v>839</v>
      </c>
      <c r="F57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298B-20EF-494D-830D-E17697BD1BDE}">
  <dimension ref="A1:H13"/>
  <sheetViews>
    <sheetView zoomScale="79" workbookViewId="0">
      <selection activeCell="A11" sqref="A11"/>
    </sheetView>
  </sheetViews>
  <sheetFormatPr defaultColWidth="19" defaultRowHeight="14.25" x14ac:dyDescent="0.45"/>
  <cols>
    <col min="6" max="8" width="19" style="21"/>
  </cols>
  <sheetData>
    <row r="1" spans="1:8" x14ac:dyDescent="0.4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45">
      <c r="A2" t="s">
        <v>8406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45">
      <c r="A3" t="s">
        <v>8407</v>
      </c>
      <c r="B3">
        <f>COUNTIFS(Kickstarter!D:D,"&gt;=1000",Kickstarter!D:D,"&lt;5000",Kickstarter!F:F,"successful")</f>
        <v>932</v>
      </c>
      <c r="C3">
        <f>COUNTIFS(Kickstarter!D:D,"&gt;=1000",Kickstarter!D:D,"&lt;5000",Kickstarter!F:F,"failed")</f>
        <v>420</v>
      </c>
      <c r="D3">
        <f>COUNTIFS(Kickstarter!D:D,"&gt;=1000",Kickstarter!D:D,"&lt;5000",Kickstarter!F:F,"canceled")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45">
      <c r="A4" t="s">
        <v>8408</v>
      </c>
      <c r="B4">
        <f>COUNTIFS(Kickstarter!D:D,"&gt;=5000",Kickstarter!D:D,"&lt;10000",Kickstarter!F:F,"successful")</f>
        <v>381</v>
      </c>
      <c r="C4">
        <f>COUNTIFS(Kickstarter!D:D,"&gt;=5000",Kickstarter!D:D,"&lt;10000",Kickstarter!F:F,"failed")</f>
        <v>283</v>
      </c>
      <c r="D4">
        <f>COUNTIFS(Kickstarter!D:D,"&gt;=5000",Kickstarter!D:D,"&lt;10000",Kickstarter!F:F,"canceled")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45">
      <c r="A5" t="s">
        <v>8409</v>
      </c>
      <c r="B5">
        <f>COUNTIFS(Kickstarter!D:D,"&gt;=10000",Kickstarter!D:D,"&lt;15000",Kickstarter!F:F,"successful")</f>
        <v>168</v>
      </c>
      <c r="C5">
        <f>COUNTIFS(Kickstarter!D:D,"&gt;=10000",Kickstarter!D:D,"&lt;15000",Kickstarter!F:F,"failed")</f>
        <v>144</v>
      </c>
      <c r="D5">
        <f>COUNTIFS(Kickstarter!D:D,"&gt;=10000",Kickstarter!D:D,"&lt;15000",Kickstarter!F:F,"canceled")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45">
      <c r="A6" t="s">
        <v>8410</v>
      </c>
      <c r="B6">
        <f>COUNTIFS(Kickstarter!D:D,"&gt;=15000",Kickstarter!D:D,"&lt;20000",Kickstarter!F:F,"successful")</f>
        <v>94</v>
      </c>
      <c r="C6">
        <f>COUNTIFS(Kickstarter!D:D,"&gt;=15000",Kickstarter!D:D,"&lt;20000",Kickstarter!F:F,"failed")</f>
        <v>90</v>
      </c>
      <c r="D6">
        <f>COUNTIFS(Kickstarter!D:D,"&gt;=15000",Kickstarter!D:D,"&lt;20000",Kickstarter!F:F,"canceled")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45">
      <c r="A7" t="s">
        <v>8411</v>
      </c>
      <c r="B7">
        <f>COUNTIFS(Kickstarter!D:D,"&gt;=20000",Kickstarter!D:D,"&lt;25000",Kickstarter!F:F,"successful")</f>
        <v>62</v>
      </c>
      <c r="C7">
        <f>COUNTIFS(Kickstarter!D:D,"&gt;=20000",Kickstarter!D:D,"&lt;25000",Kickstarter!F:F,"failed")</f>
        <v>72</v>
      </c>
      <c r="D7">
        <f>COUNTIFS(Kickstarter!D:D,"&gt;=20000",Kickstarter!D:D,"&lt;25000",Kickstarter!F:F,"canceled")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45">
      <c r="A8" t="s">
        <v>8412</v>
      </c>
      <c r="B8">
        <f>COUNTIFS(Kickstarter!D:D,"&gt;=25000",Kickstarter!D:D,"&lt;30000",Kickstarter!F:F,"successful")</f>
        <v>55</v>
      </c>
      <c r="C8">
        <f>COUNTIFS(Kickstarter!D:D,"&gt;=25000",Kickstarter!D:D,"&lt;30000",Kickstarter!F:F,"failed")</f>
        <v>64</v>
      </c>
      <c r="D8">
        <f>COUNTIFS(Kickstarter!D:D,"&gt;=25000",Kickstarter!D:D,"&lt;30000",Kickstarter!F:F,"canceled")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45">
      <c r="A9" t="s">
        <v>8413</v>
      </c>
      <c r="B9">
        <f>COUNTIFS(Kickstarter!D:D,"&gt;30000",Kickstarter!D:D,"&lt;35000",Kickstarter!F:F,"successful")</f>
        <v>6</v>
      </c>
      <c r="C9">
        <f>COUNTIFS(Kickstarter!D:D,"&gt;30000",Kickstarter!D:D,"&lt;35000",Kickstarter!F:F,"failed")</f>
        <v>6</v>
      </c>
      <c r="D9">
        <f>COUNTIFS(Kickstarter!D:D,"&gt;30000",Kickstarter!D:D,"&lt;35000",Kickstarter!F:F,"canceled")</f>
        <v>1</v>
      </c>
      <c r="E9">
        <f t="shared" si="0"/>
        <v>13</v>
      </c>
      <c r="F9" s="21">
        <f t="shared" si="1"/>
        <v>0.46153846153846156</v>
      </c>
      <c r="G9" s="21">
        <f t="shared" si="2"/>
        <v>0.46153846153846156</v>
      </c>
      <c r="H9" s="21">
        <f t="shared" si="3"/>
        <v>7.6923076923076927E-2</v>
      </c>
    </row>
    <row r="10" spans="1:8" x14ac:dyDescent="0.45">
      <c r="A10" t="s">
        <v>8414</v>
      </c>
      <c r="B10">
        <f>COUNTIFS(Kickstarter!D:D,"&gt;35000",Kickstarter!D:D,"&lt;40000",Kickstarter!F:F,"successful")</f>
        <v>4</v>
      </c>
      <c r="C10">
        <f>COUNTIFS(Kickstarter!D:D,"&gt;35000",Kickstarter!D:D,"&lt;40000",Kickstarter!F:F,"failed")</f>
        <v>8</v>
      </c>
      <c r="D10">
        <f>COUNTIFS(Kickstarter!D:D,"&gt;35000",Kickstarter!D:D,"&lt;40000",Kickstarter!F:F,"canceled")</f>
        <v>2</v>
      </c>
      <c r="E10">
        <f t="shared" si="0"/>
        <v>14</v>
      </c>
      <c r="F10" s="21">
        <f t="shared" si="1"/>
        <v>0.2857142857142857</v>
      </c>
      <c r="G10" s="21">
        <f t="shared" si="2"/>
        <v>0.5714285714285714</v>
      </c>
      <c r="H10" s="21">
        <f t="shared" si="3"/>
        <v>0.14285714285714285</v>
      </c>
    </row>
    <row r="11" spans="1:8" x14ac:dyDescent="0.45">
      <c r="A11" t="s">
        <v>8415</v>
      </c>
      <c r="B11">
        <f>COUNTIFS(Kickstarter!D:D,"&gt;40000",Kickstarter!D:D,"&lt;45000",Kickstarter!F:F,"successful")</f>
        <v>5</v>
      </c>
      <c r="C11">
        <f>COUNTIFS(Kickstarter!D:D,"&gt;40000",Kickstarter!D:D,"&lt;45000",Kickstarter!F:F,"failed")</f>
        <v>3</v>
      </c>
      <c r="D11">
        <f>COUNTIFS(Kickstarter!D:D,"&gt;40000",Kickstarter!D:D,"&lt;45000",Kickstarter!F:F,"canceled")</f>
        <v>0</v>
      </c>
      <c r="E11">
        <f t="shared" si="0"/>
        <v>8</v>
      </c>
      <c r="F11" s="21">
        <f t="shared" si="1"/>
        <v>0.625</v>
      </c>
      <c r="G11" s="21">
        <f t="shared" si="2"/>
        <v>0.375</v>
      </c>
      <c r="H11" s="21">
        <f t="shared" si="3"/>
        <v>0</v>
      </c>
    </row>
    <row r="12" spans="1:8" x14ac:dyDescent="0.45">
      <c r="A12" t="s">
        <v>8416</v>
      </c>
      <c r="B12">
        <f>COUNTIFS(Kickstarter!D:D,"&gt;45000",Kickstarter!D:D,"&lt;50000",Kickstarter!F:F,"successful")</f>
        <v>3</v>
      </c>
      <c r="C12">
        <f>COUNTIFS(Kickstarter!D:D,"&gt;45000",Kickstarter!D:D,"&lt;50000",Kickstarter!F:F,"failed")</f>
        <v>5</v>
      </c>
      <c r="D12">
        <f>COUNTIFS(Kickstarter!D:D,"&gt;45000",Kickstarter!D:D,"&lt;50000",Kickstarter!F:F,"canceled")</f>
        <v>2</v>
      </c>
      <c r="E12">
        <f t="shared" si="0"/>
        <v>10</v>
      </c>
      <c r="F12" s="21">
        <f t="shared" si="1"/>
        <v>0.3</v>
      </c>
      <c r="G12" s="21">
        <f t="shared" si="2"/>
        <v>0.5</v>
      </c>
      <c r="H12" s="21">
        <f t="shared" si="3"/>
        <v>0.2</v>
      </c>
    </row>
    <row r="13" spans="1:8" x14ac:dyDescent="0.45">
      <c r="A13" t="s">
        <v>8417</v>
      </c>
      <c r="B13">
        <f>COUNTIFS(Kickstarter!D:D,"&gt;50000",Kickstarter!F:F,"successful")</f>
        <v>55</v>
      </c>
      <c r="C13">
        <f>COUNTIFS(Kickstarter!D:D,"&gt;50000",Kickstarter!F:F,"failed")</f>
        <v>198</v>
      </c>
      <c r="D13">
        <f>COUNTIFS(Kickstarter!D:D,"&gt;50000",Kickstarter!F:F,"canceled")</f>
        <v>83</v>
      </c>
      <c r="E13">
        <f t="shared" si="0"/>
        <v>336</v>
      </c>
      <c r="F13" s="21">
        <f t="shared" si="1"/>
        <v>0.16369047619047619</v>
      </c>
      <c r="G13" s="21">
        <f t="shared" si="2"/>
        <v>0.5892857142857143</v>
      </c>
      <c r="H13" s="21">
        <f t="shared" si="3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1BDE8-F1F1-4E2D-A313-A5BCCFAA4DC0}">
  <dimension ref="A1:C14"/>
  <sheetViews>
    <sheetView workbookViewId="0">
      <selection activeCell="C13" sqref="C13"/>
    </sheetView>
  </sheetViews>
  <sheetFormatPr defaultRowHeight="14.25" x14ac:dyDescent="0.45"/>
  <cols>
    <col min="1" max="1" width="25.86328125" customWidth="1"/>
    <col min="2" max="2" width="11.53125" style="6" customWidth="1"/>
    <col min="3" max="3" width="10.53125" style="6" customWidth="1"/>
  </cols>
  <sheetData>
    <row r="1" spans="1:3" x14ac:dyDescent="0.45">
      <c r="B1" s="6" t="s">
        <v>8385</v>
      </c>
      <c r="C1" s="6" t="s">
        <v>8386</v>
      </c>
    </row>
    <row r="2" spans="1:3" x14ac:dyDescent="0.45">
      <c r="A2" t="s">
        <v>8387</v>
      </c>
      <c r="B2" s="20">
        <f>AVERAGE('[1]Successful U.S. Kickstarters'!D:D)</f>
        <v>5048.8786407766993</v>
      </c>
      <c r="C2" s="20">
        <f>AVERAGE('[2]Failed U.S. Kickstarters'!D:D)</f>
        <v>10554.212</v>
      </c>
    </row>
    <row r="3" spans="1:3" x14ac:dyDescent="0.45">
      <c r="A3" t="s">
        <v>8388</v>
      </c>
      <c r="B3" s="20">
        <f>MEDIAN('[3]Successful U.S. Kickstarters'!D:D)</f>
        <v>3000</v>
      </c>
      <c r="C3" s="20">
        <f>MEDIAN('[2]Failed U.S. Kickstarters'!D:D)</f>
        <v>5000</v>
      </c>
    </row>
    <row r="4" spans="1:3" ht="10.9" customHeight="1" x14ac:dyDescent="0.45">
      <c r="A4" t="s">
        <v>8391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45">
      <c r="A5" t="s">
        <v>8392</v>
      </c>
      <c r="B5" s="20">
        <f>_xlfn.QUARTILE.EXC('Successful U.S. Kickstarters'!D:D,3)</f>
        <v>5000</v>
      </c>
      <c r="C5" s="20">
        <f>_xlfn.QUARTILE.EXC('Failed U.S. Kickstarters'!D:D,3)</f>
        <v>10000</v>
      </c>
    </row>
    <row r="6" spans="1:3" x14ac:dyDescent="0.45">
      <c r="A6" t="s">
        <v>8393</v>
      </c>
      <c r="B6" s="20">
        <f>_xlfn.QUARTILE.EXC('Successful U.S. Kickstarters'!D:D,1)</f>
        <v>1500</v>
      </c>
      <c r="C6" s="20">
        <f>_xlfn.QUARTILE.EXC('Failed U.S. Kickstarters'!D:D,1)</f>
        <v>2000</v>
      </c>
    </row>
    <row r="7" spans="1:3" x14ac:dyDescent="0.45">
      <c r="A7" t="s">
        <v>8394</v>
      </c>
      <c r="B7" s="20">
        <f>B5-B6</f>
        <v>3500</v>
      </c>
      <c r="C7" s="20">
        <f>C5-C6</f>
        <v>8000</v>
      </c>
    </row>
    <row r="8" spans="1:3" x14ac:dyDescent="0.45">
      <c r="B8" s="20"/>
      <c r="C8" s="20"/>
    </row>
    <row r="9" spans="1:3" x14ac:dyDescent="0.45">
      <c r="A9" t="s">
        <v>8389</v>
      </c>
      <c r="B9" s="20">
        <f>AVERAGE('[1]Successful U.S. Kickstarters'!E:E)</f>
        <v>5601.5458009708727</v>
      </c>
      <c r="C9" s="20">
        <f>AVERAGE('[2]Failed U.S. Kickstarters'!E:E)</f>
        <v>558.65484000000004</v>
      </c>
    </row>
    <row r="10" spans="1:3" x14ac:dyDescent="0.45">
      <c r="A10" t="s">
        <v>8390</v>
      </c>
      <c r="B10" s="20">
        <f>MEDIAN('[3]Successful U.S. Kickstarters'!E:E)</f>
        <v>3167.5</v>
      </c>
      <c r="C10" s="20">
        <f>MEDIAN('[2]Failed U.S. Kickstarters'!E:E)</f>
        <v>103</v>
      </c>
    </row>
    <row r="11" spans="1:3" x14ac:dyDescent="0.45">
      <c r="A11" t="s">
        <v>8395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 x14ac:dyDescent="0.45">
      <c r="A12" t="s">
        <v>8396</v>
      </c>
      <c r="B12" s="20">
        <f>_xlfn.QUARTILE.EXC('Successful U.S. Kickstarters'!E:E,3)</f>
        <v>5699</v>
      </c>
      <c r="C12" s="20">
        <f>_xlfn.QUARTILE.EXC('Failed U.S. Kickstarters'!E:E,3)</f>
        <v>501</v>
      </c>
    </row>
    <row r="13" spans="1:3" x14ac:dyDescent="0.45">
      <c r="A13" t="s">
        <v>8397</v>
      </c>
      <c r="B13" s="20">
        <f>_xlfn.QUARTILE.EXC('Successful U.S. Kickstarters'!E:E,1)</f>
        <v>1716.5074999999999</v>
      </c>
      <c r="C13" s="20">
        <f>_xlfn.QUARTILE.EXC('Failed U.S. Kickstarters'!E:E,1)</f>
        <v>9.25</v>
      </c>
    </row>
    <row r="14" spans="1:3" x14ac:dyDescent="0.4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3A1A-6195-4472-8C16-ABFA2FD31D7C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C7D66-9419-48EB-A694-FFF2D01A1E7A}">
  <dimension ref="A1:T251"/>
  <sheetViews>
    <sheetView workbookViewId="0">
      <selection activeCell="D1" sqref="D1"/>
    </sheetView>
  </sheetViews>
  <sheetFormatPr defaultColWidth="16.6640625" defaultRowHeight="84" customHeight="1" x14ac:dyDescent="0.45"/>
  <sheetData>
    <row r="1" spans="1:20" ht="22.5" customHeight="1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84" customHeight="1" x14ac:dyDescent="0.45">
      <c r="A2" s="10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11">
        <v>63.56</v>
      </c>
      <c r="Q2" s="13" t="s">
        <v>8323</v>
      </c>
      <c r="R2" t="s">
        <v>8326</v>
      </c>
      <c r="S2" s="16">
        <v>41990.584108796291</v>
      </c>
      <c r="T2" s="16">
        <v>42036.120833333334</v>
      </c>
    </row>
    <row r="3" spans="1:20" ht="84" customHeight="1" x14ac:dyDescent="0.45">
      <c r="A3" s="10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11">
        <v>128.27000000000001</v>
      </c>
      <c r="Q3" s="13" t="s">
        <v>8323</v>
      </c>
      <c r="R3" t="s">
        <v>8326</v>
      </c>
      <c r="S3" s="16">
        <v>41779.657870370371</v>
      </c>
      <c r="T3" s="16">
        <v>41821.25</v>
      </c>
    </row>
    <row r="4" spans="1:20" ht="84" customHeight="1" x14ac:dyDescent="0.45">
      <c r="A4" s="10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11">
        <v>105.03</v>
      </c>
      <c r="Q4" s="13" t="s">
        <v>8323</v>
      </c>
      <c r="R4" t="s">
        <v>8326</v>
      </c>
      <c r="S4" s="16">
        <v>42618.827013888891</v>
      </c>
      <c r="T4" s="16">
        <v>42648.827013888891</v>
      </c>
    </row>
    <row r="5" spans="1:20" ht="84" customHeight="1" x14ac:dyDescent="0.45">
      <c r="A5" s="10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11">
        <v>81.319999999999993</v>
      </c>
      <c r="Q5" s="13" t="s">
        <v>8323</v>
      </c>
      <c r="R5" t="s">
        <v>8326</v>
      </c>
      <c r="S5" s="16">
        <v>41766.617291666669</v>
      </c>
      <c r="T5" s="16">
        <v>41793.290972222225</v>
      </c>
    </row>
    <row r="6" spans="1:20" ht="84" customHeight="1" x14ac:dyDescent="0.45">
      <c r="A6" s="10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11">
        <v>105.54</v>
      </c>
      <c r="Q6" s="13" t="s">
        <v>8323</v>
      </c>
      <c r="R6" t="s">
        <v>8326</v>
      </c>
      <c r="S6" s="16">
        <v>42469.68414351852</v>
      </c>
      <c r="T6" s="16">
        <v>42499.166666666672</v>
      </c>
    </row>
    <row r="7" spans="1:20" ht="84" customHeight="1" x14ac:dyDescent="0.45">
      <c r="A7" s="10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11">
        <v>84.28</v>
      </c>
      <c r="Q7" s="13" t="s">
        <v>8323</v>
      </c>
      <c r="R7" t="s">
        <v>8326</v>
      </c>
      <c r="S7" s="16">
        <v>41747.86986111111</v>
      </c>
      <c r="T7" s="16">
        <v>41779.290972222225</v>
      </c>
    </row>
    <row r="8" spans="1:20" ht="84" customHeight="1" x14ac:dyDescent="0.45">
      <c r="A8" s="10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11">
        <v>147.4</v>
      </c>
      <c r="Q8" s="13" t="s">
        <v>8323</v>
      </c>
      <c r="R8" t="s">
        <v>8326</v>
      </c>
      <c r="S8" s="16">
        <v>41903.882951388885</v>
      </c>
      <c r="T8" s="16">
        <v>41933.882951388885</v>
      </c>
    </row>
    <row r="9" spans="1:20" ht="84" customHeight="1" x14ac:dyDescent="0.45">
      <c r="A9" s="10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11">
        <v>106.97</v>
      </c>
      <c r="Q9" s="13" t="s">
        <v>8323</v>
      </c>
      <c r="R9" t="s">
        <v>8326</v>
      </c>
      <c r="S9" s="16">
        <v>42053.049375000002</v>
      </c>
      <c r="T9" s="16">
        <v>42096.041666666672</v>
      </c>
    </row>
    <row r="10" spans="1:20" ht="84" customHeight="1" x14ac:dyDescent="0.45">
      <c r="A10" s="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11">
        <v>486.43</v>
      </c>
      <c r="Q10" s="13" t="s">
        <v>8323</v>
      </c>
      <c r="R10" t="s">
        <v>8326</v>
      </c>
      <c r="S10" s="16">
        <v>41830.234166666669</v>
      </c>
      <c r="T10" s="16">
        <v>41860.234166666669</v>
      </c>
    </row>
    <row r="11" spans="1:20" ht="84" customHeight="1" x14ac:dyDescent="0.45">
      <c r="A11" s="10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11">
        <v>179.12</v>
      </c>
      <c r="Q11" s="13" t="s">
        <v>8323</v>
      </c>
      <c r="R11" t="s">
        <v>8326</v>
      </c>
      <c r="S11" s="16">
        <v>42235.117476851854</v>
      </c>
      <c r="T11" s="16">
        <v>42275.117476851854</v>
      </c>
    </row>
    <row r="12" spans="1:20" ht="84" customHeight="1" x14ac:dyDescent="0.45">
      <c r="A12" s="10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11">
        <v>83.14</v>
      </c>
      <c r="Q12" s="13" t="s">
        <v>8323</v>
      </c>
      <c r="R12" t="s">
        <v>8326</v>
      </c>
      <c r="S12" s="16">
        <v>41939.8122337963</v>
      </c>
      <c r="T12" s="16">
        <v>41969.853900462964</v>
      </c>
    </row>
    <row r="13" spans="1:20" ht="84" customHeight="1" x14ac:dyDescent="0.45">
      <c r="A13" s="10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11">
        <v>166.06</v>
      </c>
      <c r="Q13" s="13" t="s">
        <v>8323</v>
      </c>
      <c r="R13" t="s">
        <v>8326</v>
      </c>
      <c r="S13" s="16">
        <v>41804.937083333331</v>
      </c>
      <c r="T13" s="16">
        <v>41821.9375</v>
      </c>
    </row>
    <row r="14" spans="1:20" ht="84" customHeight="1" x14ac:dyDescent="0.45">
      <c r="A14" s="10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11">
        <v>96.55</v>
      </c>
      <c r="Q14" s="13" t="s">
        <v>8323</v>
      </c>
      <c r="R14" t="s">
        <v>8326</v>
      </c>
      <c r="S14" s="16">
        <v>42192.905694444446</v>
      </c>
      <c r="T14" s="16">
        <v>42236.711805555555</v>
      </c>
    </row>
    <row r="15" spans="1:20" ht="84" customHeight="1" x14ac:dyDescent="0.45">
      <c r="A15" s="10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11">
        <v>315.5</v>
      </c>
      <c r="Q15" s="13" t="s">
        <v>8323</v>
      </c>
      <c r="R15" t="s">
        <v>8326</v>
      </c>
      <c r="S15" s="16">
        <v>42171.758611111116</v>
      </c>
      <c r="T15" s="16">
        <v>42231.758611111116</v>
      </c>
    </row>
    <row r="16" spans="1:20" ht="84" customHeight="1" x14ac:dyDescent="0.45">
      <c r="A16" s="10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11">
        <v>1250</v>
      </c>
      <c r="Q16" s="13" t="s">
        <v>8323</v>
      </c>
      <c r="R16" t="s">
        <v>8326</v>
      </c>
      <c r="S16" s="16">
        <v>42144.231527777782</v>
      </c>
      <c r="T16" s="16">
        <v>42203.125</v>
      </c>
    </row>
    <row r="17" spans="1:20" ht="84" customHeight="1" x14ac:dyDescent="0.45">
      <c r="A17" s="10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11">
        <v>248.5</v>
      </c>
      <c r="Q17" s="13" t="s">
        <v>8323</v>
      </c>
      <c r="R17" t="s">
        <v>8326</v>
      </c>
      <c r="S17" s="16">
        <v>42534.631481481483</v>
      </c>
      <c r="T17" s="16">
        <v>42562.631481481483</v>
      </c>
    </row>
    <row r="18" spans="1:20" ht="84" customHeight="1" x14ac:dyDescent="0.45">
      <c r="A18" s="10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11">
        <v>60.67</v>
      </c>
      <c r="Q18" s="13" t="s">
        <v>8323</v>
      </c>
      <c r="R18" t="s">
        <v>8326</v>
      </c>
      <c r="S18" s="16">
        <v>42103.016585648147</v>
      </c>
      <c r="T18" s="16">
        <v>42163.016585648147</v>
      </c>
    </row>
    <row r="19" spans="1:20" ht="84" customHeight="1" x14ac:dyDescent="0.45">
      <c r="A19" s="10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11">
        <v>57.25</v>
      </c>
      <c r="Q19" s="13" t="s">
        <v>8323</v>
      </c>
      <c r="R19" t="s">
        <v>8326</v>
      </c>
      <c r="S19" s="16">
        <v>41786.959745370368</v>
      </c>
      <c r="T19" s="16">
        <v>41816.959745370368</v>
      </c>
    </row>
    <row r="20" spans="1:20" ht="84" customHeight="1" x14ac:dyDescent="0.45">
      <c r="A20" s="1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11">
        <v>49.51</v>
      </c>
      <c r="Q20" s="13" t="s">
        <v>8323</v>
      </c>
      <c r="R20" t="s">
        <v>8326</v>
      </c>
      <c r="S20" s="16">
        <v>42265.817002314812</v>
      </c>
      <c r="T20" s="16">
        <v>42295.817002314812</v>
      </c>
    </row>
    <row r="21" spans="1:20" ht="84" customHeight="1" x14ac:dyDescent="0.45">
      <c r="A21" s="10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11">
        <v>78.08</v>
      </c>
      <c r="Q21" s="13" t="s">
        <v>8323</v>
      </c>
      <c r="R21" t="s">
        <v>8326</v>
      </c>
      <c r="S21" s="16">
        <v>42354.131643518514</v>
      </c>
      <c r="T21" s="16">
        <v>42384.131643518514</v>
      </c>
    </row>
    <row r="22" spans="1:20" ht="84" customHeight="1" x14ac:dyDescent="0.45">
      <c r="A22" s="10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11">
        <v>381.6</v>
      </c>
      <c r="Q22" s="13" t="s">
        <v>8323</v>
      </c>
      <c r="R22" t="s">
        <v>8326</v>
      </c>
      <c r="S22" s="16">
        <v>42370.90320601852</v>
      </c>
      <c r="T22" s="16">
        <v>42406.207638888889</v>
      </c>
    </row>
    <row r="23" spans="1:20" ht="84" customHeight="1" x14ac:dyDescent="0.45">
      <c r="A23" s="10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11">
        <v>60.06</v>
      </c>
      <c r="Q23" s="1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84" customHeight="1" x14ac:dyDescent="0.45">
      <c r="A24" s="10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11">
        <v>89.4</v>
      </c>
      <c r="Q24" s="13" t="s">
        <v>8323</v>
      </c>
      <c r="R24" t="s">
        <v>8326</v>
      </c>
      <c r="S24" s="16">
        <v>42103.884930555556</v>
      </c>
      <c r="T24" s="16">
        <v>42133.884930555556</v>
      </c>
    </row>
    <row r="25" spans="1:20" ht="84" customHeight="1" x14ac:dyDescent="0.45">
      <c r="A25" s="10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11">
        <v>137.08000000000001</v>
      </c>
      <c r="Q25" s="13" t="s">
        <v>8323</v>
      </c>
      <c r="R25" t="s">
        <v>8326</v>
      </c>
      <c r="S25" s="16">
        <v>42279.778564814813</v>
      </c>
      <c r="T25" s="16">
        <v>42310.701388888891</v>
      </c>
    </row>
    <row r="26" spans="1:20" ht="84" customHeight="1" x14ac:dyDescent="0.45">
      <c r="A26" s="10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11">
        <v>45.84</v>
      </c>
      <c r="Q26" s="13" t="s">
        <v>8323</v>
      </c>
      <c r="R26" t="s">
        <v>8326</v>
      </c>
      <c r="S26" s="16">
        <v>41921.770439814813</v>
      </c>
      <c r="T26" s="16">
        <v>41938.770439814813</v>
      </c>
    </row>
    <row r="27" spans="1:20" ht="84" customHeight="1" x14ac:dyDescent="0.45">
      <c r="A27" s="10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11">
        <v>188.56</v>
      </c>
      <c r="Q27" s="13" t="s">
        <v>8323</v>
      </c>
      <c r="R27" t="s">
        <v>8326</v>
      </c>
      <c r="S27" s="16">
        <v>42159.224432870367</v>
      </c>
      <c r="T27" s="16">
        <v>42204.224432870367</v>
      </c>
    </row>
    <row r="28" spans="1:20" ht="84" customHeight="1" x14ac:dyDescent="0.45">
      <c r="A28" s="10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11">
        <v>68.099999999999994</v>
      </c>
      <c r="Q28" s="13" t="s">
        <v>8323</v>
      </c>
      <c r="R28" t="s">
        <v>8326</v>
      </c>
      <c r="S28" s="16">
        <v>42278.629710648151</v>
      </c>
      <c r="T28" s="16">
        <v>42306.629710648151</v>
      </c>
    </row>
    <row r="29" spans="1:20" ht="84" customHeight="1" x14ac:dyDescent="0.45">
      <c r="A29" s="10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11">
        <v>222.5</v>
      </c>
      <c r="Q29" s="13" t="s">
        <v>8323</v>
      </c>
      <c r="R29" t="s">
        <v>8326</v>
      </c>
      <c r="S29" s="16">
        <v>42695.7105787037</v>
      </c>
      <c r="T29" s="16">
        <v>42725.7105787037</v>
      </c>
    </row>
    <row r="30" spans="1:20" ht="84" customHeight="1" x14ac:dyDescent="0.45">
      <c r="A30" s="1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11">
        <v>217.5</v>
      </c>
      <c r="Q30" s="13" t="s">
        <v>8323</v>
      </c>
      <c r="R30" t="s">
        <v>8326</v>
      </c>
      <c r="S30" s="16">
        <v>42543.788564814815</v>
      </c>
      <c r="T30" s="16">
        <v>42573.788564814815</v>
      </c>
    </row>
    <row r="31" spans="1:20" ht="84" customHeight="1" x14ac:dyDescent="0.45">
      <c r="A31" s="10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11">
        <v>175</v>
      </c>
      <c r="Q31" s="13" t="s">
        <v>8323</v>
      </c>
      <c r="R31" t="s">
        <v>8326</v>
      </c>
      <c r="S31" s="16">
        <v>42508.179965277777</v>
      </c>
      <c r="T31" s="16">
        <v>42568.179965277777</v>
      </c>
    </row>
    <row r="32" spans="1:20" ht="84" customHeight="1" x14ac:dyDescent="0.45">
      <c r="A32" s="10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11">
        <v>82.57</v>
      </c>
      <c r="Q32" s="13" t="s">
        <v>8323</v>
      </c>
      <c r="R32" t="s">
        <v>8326</v>
      </c>
      <c r="S32" s="16">
        <v>41842.828680555554</v>
      </c>
      <c r="T32" s="16">
        <v>41882.827650462961</v>
      </c>
    </row>
    <row r="33" spans="1:20" ht="84" customHeight="1" x14ac:dyDescent="0.45">
      <c r="A33" s="10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11">
        <v>81.569999999999993</v>
      </c>
      <c r="Q33" s="1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84" customHeight="1" x14ac:dyDescent="0.45">
      <c r="A34" s="10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11">
        <v>86.62</v>
      </c>
      <c r="Q34" s="13" t="s">
        <v>8323</v>
      </c>
      <c r="R34" t="s">
        <v>8326</v>
      </c>
      <c r="S34" s="16">
        <v>41865.878657407404</v>
      </c>
      <c r="T34" s="16">
        <v>41925.878657407404</v>
      </c>
    </row>
    <row r="35" spans="1:20" ht="84" customHeight="1" x14ac:dyDescent="0.45">
      <c r="A35" s="10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11">
        <v>91.83</v>
      </c>
      <c r="Q35" s="13" t="s">
        <v>8323</v>
      </c>
      <c r="R35" t="s">
        <v>8326</v>
      </c>
      <c r="S35" s="16">
        <v>42538.968310185184</v>
      </c>
      <c r="T35" s="16">
        <v>42568.029861111107</v>
      </c>
    </row>
    <row r="36" spans="1:20" ht="84" customHeight="1" x14ac:dyDescent="0.45">
      <c r="A36" s="10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11">
        <v>56.05</v>
      </c>
      <c r="Q36" s="13" t="s">
        <v>8323</v>
      </c>
      <c r="R36" t="s">
        <v>8326</v>
      </c>
      <c r="S36" s="16">
        <v>41766.072500000002</v>
      </c>
      <c r="T36" s="16">
        <v>41791.072500000002</v>
      </c>
    </row>
    <row r="37" spans="1:20" ht="84" customHeight="1" x14ac:dyDescent="0.45">
      <c r="A37" s="10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11">
        <v>81.540000000000006</v>
      </c>
      <c r="Q37" s="13" t="s">
        <v>8323</v>
      </c>
      <c r="R37" t="s">
        <v>8326</v>
      </c>
      <c r="S37" s="16">
        <v>41833.660995370366</v>
      </c>
      <c r="T37" s="16">
        <v>41863.660995370366</v>
      </c>
    </row>
    <row r="38" spans="1:20" ht="84" customHeight="1" x14ac:dyDescent="0.45">
      <c r="A38" s="10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11">
        <v>142.86000000000001</v>
      </c>
      <c r="Q38" s="13" t="s">
        <v>8323</v>
      </c>
      <c r="R38" t="s">
        <v>8326</v>
      </c>
      <c r="S38" s="16">
        <v>42308.211215277777</v>
      </c>
      <c r="T38" s="16">
        <v>42338.252881944441</v>
      </c>
    </row>
    <row r="39" spans="1:20" ht="84" customHeight="1" x14ac:dyDescent="0.45">
      <c r="A39" s="10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11">
        <v>119.13</v>
      </c>
      <c r="Q39" s="13" t="s">
        <v>8323</v>
      </c>
      <c r="R39" t="s">
        <v>8326</v>
      </c>
      <c r="S39" s="16">
        <v>42002.817488425921</v>
      </c>
      <c r="T39" s="16">
        <v>42032.817488425921</v>
      </c>
    </row>
    <row r="40" spans="1:20" ht="84" customHeight="1" x14ac:dyDescent="0.45">
      <c r="A40" s="1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11">
        <v>25.65</v>
      </c>
      <c r="Q40" s="13" t="s">
        <v>8323</v>
      </c>
      <c r="R40" t="s">
        <v>8326</v>
      </c>
      <c r="S40" s="16">
        <v>41780.785729166666</v>
      </c>
      <c r="T40" s="16">
        <v>41840.785729166666</v>
      </c>
    </row>
    <row r="41" spans="1:20" ht="84" customHeight="1" x14ac:dyDescent="0.45">
      <c r="A41" s="10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11">
        <v>70.17</v>
      </c>
      <c r="Q41" s="13" t="s">
        <v>8323</v>
      </c>
      <c r="R41" t="s">
        <v>8326</v>
      </c>
      <c r="S41" s="16">
        <v>42248.627013888887</v>
      </c>
      <c r="T41" s="16">
        <v>42278.627013888887</v>
      </c>
    </row>
    <row r="42" spans="1:20" ht="84" customHeight="1" x14ac:dyDescent="0.45">
      <c r="A42" s="10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11">
        <v>88.33</v>
      </c>
      <c r="Q42" s="13" t="s">
        <v>8323</v>
      </c>
      <c r="R42" t="s">
        <v>8326</v>
      </c>
      <c r="S42" s="16">
        <v>42534.933321759265</v>
      </c>
      <c r="T42" s="16">
        <v>42554.832638888889</v>
      </c>
    </row>
    <row r="43" spans="1:20" ht="84" customHeight="1" x14ac:dyDescent="0.45">
      <c r="A43" s="10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11">
        <v>126.5</v>
      </c>
      <c r="Q43" s="1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84" customHeight="1" x14ac:dyDescent="0.45">
      <c r="A44" s="10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11">
        <v>83.33</v>
      </c>
      <c r="Q44" s="13" t="s">
        <v>8323</v>
      </c>
      <c r="R44" t="s">
        <v>8326</v>
      </c>
      <c r="S44" s="16">
        <v>41746.189409722225</v>
      </c>
      <c r="T44" s="16">
        <v>41776.189409722225</v>
      </c>
    </row>
    <row r="45" spans="1:20" ht="84" customHeight="1" x14ac:dyDescent="0.45">
      <c r="A45" s="10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11">
        <v>91.25</v>
      </c>
      <c r="Q45" s="13" t="s">
        <v>8323</v>
      </c>
      <c r="R45" t="s">
        <v>8326</v>
      </c>
      <c r="S45" s="16">
        <v>41890.086805555555</v>
      </c>
      <c r="T45" s="16">
        <v>41934.207638888889</v>
      </c>
    </row>
    <row r="46" spans="1:20" ht="84" customHeight="1" x14ac:dyDescent="0.45">
      <c r="A46" s="10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11">
        <v>59.58</v>
      </c>
      <c r="Q46" s="13" t="s">
        <v>8323</v>
      </c>
      <c r="R46" t="s">
        <v>8326</v>
      </c>
      <c r="S46" s="16">
        <v>42061.963263888887</v>
      </c>
      <c r="T46" s="16">
        <v>42091.921597222223</v>
      </c>
    </row>
    <row r="47" spans="1:20" ht="84" customHeight="1" x14ac:dyDescent="0.45">
      <c r="A47" s="10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11">
        <v>46.93</v>
      </c>
      <c r="Q47" s="13" t="s">
        <v>8323</v>
      </c>
      <c r="R47" t="s">
        <v>8326</v>
      </c>
      <c r="S47" s="16">
        <v>42142.768819444449</v>
      </c>
      <c r="T47" s="16">
        <v>42182.768819444449</v>
      </c>
    </row>
    <row r="48" spans="1:20" ht="84" customHeight="1" x14ac:dyDescent="0.45">
      <c r="A48" s="10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11">
        <v>93</v>
      </c>
      <c r="Q48" s="13" t="s">
        <v>8323</v>
      </c>
      <c r="R48" t="s">
        <v>8326</v>
      </c>
      <c r="S48" s="16">
        <v>42265.683182870373</v>
      </c>
      <c r="T48" s="16">
        <v>42293.207638888889</v>
      </c>
    </row>
    <row r="49" spans="1:20" ht="84" customHeight="1" x14ac:dyDescent="0.45">
      <c r="A49" s="10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11">
        <v>108.33</v>
      </c>
      <c r="Q49" s="13" t="s">
        <v>8323</v>
      </c>
      <c r="R49" t="s">
        <v>8326</v>
      </c>
      <c r="S49" s="16">
        <v>42672.955138888887</v>
      </c>
      <c r="T49" s="16">
        <v>42704.708333333328</v>
      </c>
    </row>
    <row r="50" spans="1:20" ht="84" customHeight="1" x14ac:dyDescent="0.45">
      <c r="A50" s="1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11">
        <v>40.06</v>
      </c>
      <c r="Q50" s="13" t="s">
        <v>8323</v>
      </c>
      <c r="R50" t="s">
        <v>8326</v>
      </c>
      <c r="S50" s="16">
        <v>41816.950370370374</v>
      </c>
      <c r="T50" s="16">
        <v>41853.583333333336</v>
      </c>
    </row>
    <row r="51" spans="1:20" ht="84" customHeight="1" x14ac:dyDescent="0.45">
      <c r="A51" s="10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11">
        <v>33.74</v>
      </c>
      <c r="Q51" s="13" t="s">
        <v>8323</v>
      </c>
      <c r="R51" t="s">
        <v>8326</v>
      </c>
      <c r="S51" s="16">
        <v>42399.707407407404</v>
      </c>
      <c r="T51" s="16">
        <v>42420.878472222219</v>
      </c>
    </row>
    <row r="52" spans="1:20" ht="84" customHeight="1" x14ac:dyDescent="0.45">
      <c r="A52" s="10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11">
        <v>52.08</v>
      </c>
      <c r="Q52" s="13" t="s">
        <v>8323</v>
      </c>
      <c r="R52" t="s">
        <v>8326</v>
      </c>
      <c r="S52" s="16">
        <v>42701.908807870372</v>
      </c>
      <c r="T52" s="16">
        <v>42716.25</v>
      </c>
    </row>
    <row r="53" spans="1:20" ht="84" customHeight="1" x14ac:dyDescent="0.45">
      <c r="A53" s="10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11">
        <v>36.590000000000003</v>
      </c>
      <c r="Q53" s="1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84" customHeight="1" x14ac:dyDescent="0.45">
      <c r="A54" s="10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11">
        <v>51.67</v>
      </c>
      <c r="Q54" s="13" t="s">
        <v>8323</v>
      </c>
      <c r="R54" t="s">
        <v>8326</v>
      </c>
      <c r="S54" s="16">
        <v>41983.752847222218</v>
      </c>
      <c r="T54" s="16">
        <v>42014.140972222223</v>
      </c>
    </row>
    <row r="55" spans="1:20" ht="84" customHeight="1" x14ac:dyDescent="0.45">
      <c r="A55" s="10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11">
        <v>62</v>
      </c>
      <c r="Q55" s="13" t="s">
        <v>8323</v>
      </c>
      <c r="R55" t="s">
        <v>8326</v>
      </c>
      <c r="S55" s="16">
        <v>41830.858344907407</v>
      </c>
      <c r="T55" s="16">
        <v>41852.291666666664</v>
      </c>
    </row>
    <row r="56" spans="1:20" ht="84" customHeight="1" x14ac:dyDescent="0.45">
      <c r="A56" s="10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11">
        <v>80.709999999999994</v>
      </c>
      <c r="Q56" s="13" t="s">
        <v>8323</v>
      </c>
      <c r="R56" t="s">
        <v>8326</v>
      </c>
      <c r="S56" s="16">
        <v>42199.648912037039</v>
      </c>
      <c r="T56" s="16">
        <v>42217.041666666672</v>
      </c>
    </row>
    <row r="57" spans="1:20" ht="84" customHeight="1" x14ac:dyDescent="0.45">
      <c r="A57" s="10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11">
        <v>51</v>
      </c>
      <c r="Q57" s="13" t="s">
        <v>8323</v>
      </c>
      <c r="R57" t="s">
        <v>8326</v>
      </c>
      <c r="S57" s="16">
        <v>41765.938657407409</v>
      </c>
      <c r="T57" s="16">
        <v>41795.938657407409</v>
      </c>
    </row>
    <row r="58" spans="1:20" ht="84" customHeight="1" x14ac:dyDescent="0.45">
      <c r="A58" s="10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11">
        <v>183.33</v>
      </c>
      <c r="Q58" s="13" t="s">
        <v>8323</v>
      </c>
      <c r="R58" t="s">
        <v>8326</v>
      </c>
      <c r="S58" s="16">
        <v>42258.646504629629</v>
      </c>
      <c r="T58" s="16">
        <v>42288.645196759258</v>
      </c>
    </row>
    <row r="59" spans="1:20" ht="84" customHeight="1" x14ac:dyDescent="0.45">
      <c r="A59" s="10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11">
        <v>45.83</v>
      </c>
      <c r="Q59" s="13" t="s">
        <v>8323</v>
      </c>
      <c r="R59" t="s">
        <v>8326</v>
      </c>
      <c r="S59" s="16">
        <v>42233.671747685185</v>
      </c>
      <c r="T59" s="16">
        <v>42278.541666666672</v>
      </c>
    </row>
    <row r="60" spans="1:20" ht="84" customHeight="1" x14ac:dyDescent="0.45">
      <c r="A60" s="1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11">
        <v>60.11</v>
      </c>
      <c r="Q60" s="13" t="s">
        <v>8323</v>
      </c>
      <c r="R60" t="s">
        <v>8326</v>
      </c>
      <c r="S60" s="16">
        <v>42289.94049768518</v>
      </c>
      <c r="T60" s="16">
        <v>42349.982164351852</v>
      </c>
    </row>
    <row r="61" spans="1:20" ht="84" customHeight="1" x14ac:dyDescent="0.45">
      <c r="A61" s="10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11">
        <v>47.91</v>
      </c>
      <c r="Q61" s="13" t="s">
        <v>8323</v>
      </c>
      <c r="R61" t="s">
        <v>8326</v>
      </c>
      <c r="S61" s="16">
        <v>42452.815659722226</v>
      </c>
      <c r="T61" s="16">
        <v>42512.815659722226</v>
      </c>
    </row>
    <row r="62" spans="1:20" ht="84" customHeight="1" x14ac:dyDescent="0.45">
      <c r="A62" s="10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11">
        <v>47.27</v>
      </c>
      <c r="Q62" s="13" t="s">
        <v>8323</v>
      </c>
      <c r="R62" t="s">
        <v>8326</v>
      </c>
      <c r="S62" s="16">
        <v>42679.958472222221</v>
      </c>
      <c r="T62" s="16">
        <v>42710.207638888889</v>
      </c>
    </row>
    <row r="63" spans="1:20" ht="84" customHeight="1" x14ac:dyDescent="0.45">
      <c r="A63" s="10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11">
        <v>50.4</v>
      </c>
      <c r="Q63" s="1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84" customHeight="1" x14ac:dyDescent="0.45">
      <c r="A64" s="10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11">
        <v>29.41</v>
      </c>
      <c r="Q64" s="13" t="s">
        <v>8323</v>
      </c>
      <c r="R64" t="s">
        <v>8326</v>
      </c>
      <c r="S64" s="16">
        <v>41869.714166666665</v>
      </c>
      <c r="T64" s="16">
        <v>41876.875</v>
      </c>
    </row>
    <row r="65" spans="1:20" ht="84" customHeight="1" x14ac:dyDescent="0.45">
      <c r="A65" s="10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11">
        <v>29.24</v>
      </c>
      <c r="Q65" s="13" t="s">
        <v>8323</v>
      </c>
      <c r="R65" t="s">
        <v>8326</v>
      </c>
      <c r="S65" s="16">
        <v>41950.26694444444</v>
      </c>
      <c r="T65" s="16">
        <v>41963.669444444444</v>
      </c>
    </row>
    <row r="66" spans="1:20" ht="84" customHeight="1" x14ac:dyDescent="0.45">
      <c r="A66" s="10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11">
        <v>163.33000000000001</v>
      </c>
      <c r="Q66" s="13" t="s">
        <v>8323</v>
      </c>
      <c r="R66" t="s">
        <v>8326</v>
      </c>
      <c r="S66" s="16">
        <v>42523.739212962959</v>
      </c>
      <c r="T66" s="16">
        <v>42553.739212962959</v>
      </c>
    </row>
    <row r="67" spans="1:20" ht="84" customHeight="1" x14ac:dyDescent="0.45">
      <c r="A67" s="10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11">
        <v>35.92</v>
      </c>
      <c r="Q67" s="13" t="s">
        <v>8323</v>
      </c>
      <c r="R67" t="s">
        <v>8326</v>
      </c>
      <c r="S67" s="16">
        <v>41974.738576388889</v>
      </c>
      <c r="T67" s="16">
        <v>41994.738576388889</v>
      </c>
    </row>
    <row r="68" spans="1:20" ht="84" customHeight="1" x14ac:dyDescent="0.45">
      <c r="A68" s="10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11">
        <v>38.33</v>
      </c>
      <c r="Q68" s="13" t="s">
        <v>8323</v>
      </c>
      <c r="R68" t="s">
        <v>8326</v>
      </c>
      <c r="S68" s="16">
        <v>41904.650578703702</v>
      </c>
      <c r="T68" s="16">
        <v>41934.650578703702</v>
      </c>
    </row>
    <row r="69" spans="1:20" ht="84" customHeight="1" x14ac:dyDescent="0.45">
      <c r="A69" s="10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11">
        <v>32.36</v>
      </c>
      <c r="Q69" s="13" t="s">
        <v>8323</v>
      </c>
      <c r="R69" t="s">
        <v>8326</v>
      </c>
      <c r="S69" s="16">
        <v>42601.827141203699</v>
      </c>
      <c r="T69" s="16">
        <v>42631.827141203699</v>
      </c>
    </row>
    <row r="70" spans="1:20" ht="84" customHeight="1" x14ac:dyDescent="0.45">
      <c r="A70" s="1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11">
        <v>64.290000000000006</v>
      </c>
      <c r="Q70" s="13" t="s">
        <v>8323</v>
      </c>
      <c r="R70" t="s">
        <v>8326</v>
      </c>
      <c r="S70" s="16">
        <v>41795.598923611113</v>
      </c>
      <c r="T70" s="16">
        <v>41825.598923611113</v>
      </c>
    </row>
    <row r="71" spans="1:20" ht="84" customHeight="1" x14ac:dyDescent="0.45">
      <c r="A71" s="10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11">
        <v>48.56</v>
      </c>
      <c r="Q71" s="13" t="s">
        <v>8323</v>
      </c>
      <c r="R71" t="s">
        <v>8326</v>
      </c>
      <c r="S71" s="16">
        <v>42245.234340277777</v>
      </c>
      <c r="T71" s="16">
        <v>42263.234340277777</v>
      </c>
    </row>
    <row r="72" spans="1:20" ht="84" customHeight="1" x14ac:dyDescent="0.45">
      <c r="A72" s="10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11">
        <v>61</v>
      </c>
      <c r="Q72" s="13" t="s">
        <v>8323</v>
      </c>
      <c r="R72" t="s">
        <v>8326</v>
      </c>
      <c r="S72" s="16">
        <v>42089.901574074072</v>
      </c>
      <c r="T72" s="16">
        <v>42149.901574074072</v>
      </c>
    </row>
    <row r="73" spans="1:20" ht="84" customHeight="1" x14ac:dyDescent="0.45">
      <c r="A73" s="10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11">
        <v>53.13</v>
      </c>
      <c r="Q73" s="1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84" customHeight="1" x14ac:dyDescent="0.45">
      <c r="A74" s="10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11">
        <v>59</v>
      </c>
      <c r="Q74" s="13" t="s">
        <v>8323</v>
      </c>
      <c r="R74" t="s">
        <v>8326</v>
      </c>
      <c r="S74" s="16">
        <v>42293.809212962966</v>
      </c>
      <c r="T74" s="16">
        <v>42353.85087962963</v>
      </c>
    </row>
    <row r="75" spans="1:20" ht="84" customHeight="1" x14ac:dyDescent="0.45">
      <c r="A75" s="10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11">
        <v>41</v>
      </c>
      <c r="Q75" s="13" t="s">
        <v>8323</v>
      </c>
      <c r="R75" t="s">
        <v>8326</v>
      </c>
      <c r="S75" s="16">
        <v>42770.290590277778</v>
      </c>
      <c r="T75" s="16">
        <v>42800.290590277778</v>
      </c>
    </row>
    <row r="76" spans="1:20" ht="84" customHeight="1" x14ac:dyDescent="0.45">
      <c r="A76" s="10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11">
        <v>66.67</v>
      </c>
      <c r="Q76" s="13" t="s">
        <v>8323</v>
      </c>
      <c r="R76" t="s">
        <v>8326</v>
      </c>
      <c r="S76" s="16">
        <v>42374.655081018514</v>
      </c>
      <c r="T76" s="16">
        <v>42403.784027777772</v>
      </c>
    </row>
    <row r="77" spans="1:20" ht="84" customHeight="1" x14ac:dyDescent="0.45">
      <c r="A77" s="10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11">
        <v>79.400000000000006</v>
      </c>
      <c r="Q77" s="13" t="s">
        <v>8323</v>
      </c>
      <c r="R77" t="s">
        <v>8326</v>
      </c>
      <c r="S77" s="16">
        <v>42151.905717592599</v>
      </c>
      <c r="T77" s="16">
        <v>42182.905717592599</v>
      </c>
    </row>
    <row r="78" spans="1:20" ht="84" customHeight="1" x14ac:dyDescent="0.45">
      <c r="A78" s="10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11">
        <v>72.400000000000006</v>
      </c>
      <c r="Q78" s="13" t="s">
        <v>8323</v>
      </c>
      <c r="R78" t="s">
        <v>8326</v>
      </c>
      <c r="S78" s="16">
        <v>42041.205000000002</v>
      </c>
      <c r="T78" s="16">
        <v>42086.16333333333</v>
      </c>
    </row>
    <row r="79" spans="1:20" ht="84" customHeight="1" x14ac:dyDescent="0.45">
      <c r="A79" s="10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11">
        <v>25.57</v>
      </c>
      <c r="Q79" s="13" t="s">
        <v>8323</v>
      </c>
      <c r="R79" t="s">
        <v>8326</v>
      </c>
      <c r="S79" s="16">
        <v>41833.089756944442</v>
      </c>
      <c r="T79" s="16">
        <v>41863.079143518517</v>
      </c>
    </row>
    <row r="80" spans="1:20" ht="84" customHeight="1" x14ac:dyDescent="0.45">
      <c r="A80" s="1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11">
        <v>29.17</v>
      </c>
      <c r="Q80" s="13" t="s">
        <v>8323</v>
      </c>
      <c r="R80" t="s">
        <v>8326</v>
      </c>
      <c r="S80" s="16">
        <v>42041.581307870365</v>
      </c>
      <c r="T80" s="16">
        <v>42071.539641203708</v>
      </c>
    </row>
    <row r="81" spans="1:20" ht="84" customHeight="1" x14ac:dyDescent="0.45">
      <c r="A81" s="10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11">
        <v>26.33</v>
      </c>
      <c r="Q81" s="13" t="s">
        <v>8323</v>
      </c>
      <c r="R81" t="s">
        <v>8326</v>
      </c>
      <c r="S81" s="16">
        <v>42278.664965277778</v>
      </c>
      <c r="T81" s="16">
        <v>42308.664965277778</v>
      </c>
    </row>
    <row r="82" spans="1:20" ht="84" customHeight="1" x14ac:dyDescent="0.45">
      <c r="A82" s="10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11">
        <v>23.92</v>
      </c>
      <c r="Q82" s="13" t="s">
        <v>8323</v>
      </c>
      <c r="R82" t="s">
        <v>8326</v>
      </c>
      <c r="S82" s="16">
        <v>41858.007071759261</v>
      </c>
      <c r="T82" s="16">
        <v>41888.007071759261</v>
      </c>
    </row>
    <row r="83" spans="1:20" ht="84" customHeight="1" x14ac:dyDescent="0.45">
      <c r="A83" s="10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11">
        <v>75.25</v>
      </c>
      <c r="Q83" s="1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84" customHeight="1" x14ac:dyDescent="0.45">
      <c r="A84" s="10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11">
        <v>60</v>
      </c>
      <c r="Q84" s="13" t="s">
        <v>8323</v>
      </c>
      <c r="R84" t="s">
        <v>8326</v>
      </c>
      <c r="S84" s="16">
        <v>42370.007766203707</v>
      </c>
      <c r="T84" s="16">
        <v>42398.981944444444</v>
      </c>
    </row>
    <row r="85" spans="1:20" ht="84" customHeight="1" x14ac:dyDescent="0.45">
      <c r="A85" s="10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11">
        <v>60</v>
      </c>
      <c r="Q85" s="13" t="s">
        <v>8323</v>
      </c>
      <c r="R85" t="s">
        <v>8326</v>
      </c>
      <c r="S85" s="16">
        <v>42305.670914351853</v>
      </c>
      <c r="T85" s="16">
        <v>42339.249305555553</v>
      </c>
    </row>
    <row r="86" spans="1:20" ht="84" customHeight="1" x14ac:dyDescent="0.45">
      <c r="A86" s="10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11">
        <v>24.33</v>
      </c>
      <c r="Q86" s="13" t="s">
        <v>8323</v>
      </c>
      <c r="R86" t="s">
        <v>8326</v>
      </c>
      <c r="S86" s="16">
        <v>41880.788842592592</v>
      </c>
      <c r="T86" s="16">
        <v>41910.788842592592</v>
      </c>
    </row>
    <row r="87" spans="1:20" ht="84" customHeight="1" x14ac:dyDescent="0.45">
      <c r="A87" s="10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11">
        <v>71.25</v>
      </c>
      <c r="Q87" s="13" t="s">
        <v>8323</v>
      </c>
      <c r="R87" t="s">
        <v>8326</v>
      </c>
      <c r="S87" s="16">
        <v>42414.235879629632</v>
      </c>
      <c r="T87" s="16">
        <v>42474.194212962961</v>
      </c>
    </row>
    <row r="88" spans="1:20" ht="84" customHeight="1" x14ac:dyDescent="0.45">
      <c r="A88" s="10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11">
        <v>27.3</v>
      </c>
      <c r="Q88" s="13" t="s">
        <v>8323</v>
      </c>
      <c r="R88" t="s">
        <v>8326</v>
      </c>
      <c r="S88" s="16">
        <v>42415.883425925931</v>
      </c>
      <c r="T88" s="16">
        <v>42475.84175925926</v>
      </c>
    </row>
    <row r="89" spans="1:20" ht="84" customHeight="1" x14ac:dyDescent="0.45">
      <c r="A89" s="10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11">
        <v>90.33</v>
      </c>
      <c r="Q89" s="13" t="s">
        <v>8323</v>
      </c>
      <c r="R89" t="s">
        <v>8326</v>
      </c>
      <c r="S89" s="16">
        <v>42722.84474537037</v>
      </c>
      <c r="T89" s="16">
        <v>42752.84474537037</v>
      </c>
    </row>
    <row r="90" spans="1:20" ht="84" customHeight="1" x14ac:dyDescent="0.45">
      <c r="A90" s="1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11">
        <v>29.56</v>
      </c>
      <c r="Q90" s="13" t="s">
        <v>8323</v>
      </c>
      <c r="R90" t="s">
        <v>8326</v>
      </c>
      <c r="S90" s="16">
        <v>42480.800648148142</v>
      </c>
      <c r="T90" s="16">
        <v>42540.800648148142</v>
      </c>
    </row>
    <row r="91" spans="1:20" ht="84" customHeight="1" x14ac:dyDescent="0.45">
      <c r="A91" s="10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11">
        <v>52.8</v>
      </c>
      <c r="Q91" s="13" t="s">
        <v>8323</v>
      </c>
      <c r="R91" t="s">
        <v>8326</v>
      </c>
      <c r="S91" s="16">
        <v>42499.731701388882</v>
      </c>
      <c r="T91" s="16">
        <v>42529.731701388882</v>
      </c>
    </row>
    <row r="92" spans="1:20" ht="84" customHeight="1" x14ac:dyDescent="0.45">
      <c r="A92" s="10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11">
        <v>65</v>
      </c>
      <c r="Q92" s="13" t="s">
        <v>8323</v>
      </c>
      <c r="R92" t="s">
        <v>8326</v>
      </c>
      <c r="S92" s="16">
        <v>41829.73715277778</v>
      </c>
      <c r="T92" s="16">
        <v>41852.716666666667</v>
      </c>
    </row>
    <row r="93" spans="1:20" ht="84" customHeight="1" x14ac:dyDescent="0.45">
      <c r="A93" s="10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11">
        <v>37.14</v>
      </c>
      <c r="Q93" s="13" t="s">
        <v>8323</v>
      </c>
      <c r="R93" t="s">
        <v>8326</v>
      </c>
      <c r="S93" s="16">
        <v>42056.1324537037</v>
      </c>
      <c r="T93" s="16">
        <v>42086.207638888889</v>
      </c>
    </row>
    <row r="94" spans="1:20" ht="84" customHeight="1" x14ac:dyDescent="0.45">
      <c r="A94" s="10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11">
        <v>63</v>
      </c>
      <c r="Q94" s="13" t="s">
        <v>8323</v>
      </c>
      <c r="R94" t="s">
        <v>8326</v>
      </c>
      <c r="S94" s="16">
        <v>42461.596273148149</v>
      </c>
      <c r="T94" s="16">
        <v>42491.596273148149</v>
      </c>
    </row>
    <row r="95" spans="1:20" ht="84" customHeight="1" x14ac:dyDescent="0.45">
      <c r="A95" s="10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11">
        <v>50.2</v>
      </c>
      <c r="Q95" s="13" t="s">
        <v>8323</v>
      </c>
      <c r="R95" t="s">
        <v>8326</v>
      </c>
      <c r="S95" s="16">
        <v>42509.814108796301</v>
      </c>
      <c r="T95" s="16">
        <v>42539.814108796301</v>
      </c>
    </row>
    <row r="96" spans="1:20" ht="84" customHeight="1" x14ac:dyDescent="0.45">
      <c r="A96" s="10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11">
        <v>30</v>
      </c>
      <c r="Q96" s="13" t="s">
        <v>8323</v>
      </c>
      <c r="R96" t="s">
        <v>8326</v>
      </c>
      <c r="S96" s="16">
        <v>42122.732499999998</v>
      </c>
      <c r="T96" s="16">
        <v>42155.732638888891</v>
      </c>
    </row>
    <row r="97" spans="1:20" ht="84" customHeight="1" x14ac:dyDescent="0.45">
      <c r="A97" s="10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11">
        <v>56.25</v>
      </c>
      <c r="Q97" s="13" t="s">
        <v>8323</v>
      </c>
      <c r="R97" t="s">
        <v>8326</v>
      </c>
      <c r="S97" s="16">
        <v>42074.219699074078</v>
      </c>
      <c r="T97" s="16">
        <v>42104.208333333328</v>
      </c>
    </row>
    <row r="98" spans="1:20" ht="84" customHeight="1" x14ac:dyDescent="0.45">
      <c r="A98" s="10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11">
        <v>30.71</v>
      </c>
      <c r="Q98" s="13" t="s">
        <v>8323</v>
      </c>
      <c r="R98" t="s">
        <v>8326</v>
      </c>
      <c r="S98" s="16">
        <v>42768.97084490741</v>
      </c>
      <c r="T98" s="16">
        <v>42789.041666666672</v>
      </c>
    </row>
    <row r="99" spans="1:20" ht="84" customHeight="1" x14ac:dyDescent="0.45">
      <c r="A99" s="10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11">
        <v>26.75</v>
      </c>
      <c r="Q99" s="13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84" customHeight="1" x14ac:dyDescent="0.45">
      <c r="A100" s="1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11">
        <v>35.17</v>
      </c>
      <c r="Q100" s="13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84" customHeight="1" x14ac:dyDescent="0.45">
      <c r="A101" s="10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11">
        <v>26.38</v>
      </c>
      <c r="Q101" s="13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84" customHeight="1" x14ac:dyDescent="0.45">
      <c r="A102" s="10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11">
        <v>25.5</v>
      </c>
      <c r="Q102" s="13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84" customHeight="1" x14ac:dyDescent="0.45">
      <c r="A103" s="10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11">
        <v>202</v>
      </c>
      <c r="Q103" s="1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84" customHeight="1" x14ac:dyDescent="0.45">
      <c r="A104" s="10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11">
        <v>100.5</v>
      </c>
      <c r="Q104" s="13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84" customHeight="1" x14ac:dyDescent="0.45">
      <c r="A105" s="10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11">
        <v>100</v>
      </c>
      <c r="Q105" s="13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84" customHeight="1" x14ac:dyDescent="0.45">
      <c r="A106" s="10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11">
        <v>39</v>
      </c>
      <c r="Q106" s="13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84" customHeight="1" x14ac:dyDescent="0.45">
      <c r="A107" s="10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11">
        <v>23.63</v>
      </c>
      <c r="Q107" s="13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84" customHeight="1" x14ac:dyDescent="0.45">
      <c r="A108" s="10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t="s">
        <v>7235</v>
      </c>
      <c r="P108" s="11">
        <v>46.25</v>
      </c>
      <c r="Q108" s="13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84" customHeight="1" x14ac:dyDescent="0.45">
      <c r="A109" s="10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11">
        <v>61.67</v>
      </c>
      <c r="Q109" s="13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84" customHeight="1" x14ac:dyDescent="0.45">
      <c r="A110" s="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11">
        <v>35.4</v>
      </c>
      <c r="Q110" s="13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84" customHeight="1" x14ac:dyDescent="0.45">
      <c r="A111" s="10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11">
        <v>42.5</v>
      </c>
      <c r="Q111" s="13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84" customHeight="1" x14ac:dyDescent="0.45">
      <c r="A112" s="10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11">
        <v>27.5</v>
      </c>
      <c r="Q112" s="13" t="s">
        <v>8323</v>
      </c>
      <c r="R112" t="s">
        <v>8326</v>
      </c>
      <c r="S112" s="16">
        <v>42031.666898148149</v>
      </c>
      <c r="T112" s="16">
        <v>42064.125</v>
      </c>
    </row>
    <row r="113" spans="1:20" ht="84" customHeight="1" x14ac:dyDescent="0.45">
      <c r="A113" s="10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11">
        <v>38.25</v>
      </c>
      <c r="Q113" s="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84" customHeight="1" x14ac:dyDescent="0.45">
      <c r="A114" s="10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11">
        <v>37.5</v>
      </c>
      <c r="Q114" s="13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84" customHeight="1" x14ac:dyDescent="0.45">
      <c r="A115" s="10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11">
        <v>24.33</v>
      </c>
      <c r="Q115" s="13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84" customHeight="1" x14ac:dyDescent="0.45">
      <c r="A116" s="10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11">
        <v>22.83</v>
      </c>
      <c r="Q116" s="13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84" customHeight="1" x14ac:dyDescent="0.45">
      <c r="A117" s="10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11">
        <v>22.67</v>
      </c>
      <c r="Q117" s="13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84" customHeight="1" x14ac:dyDescent="0.45">
      <c r="A118" s="10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t="s">
        <v>7235</v>
      </c>
      <c r="P118" s="11">
        <v>33.75</v>
      </c>
      <c r="Q118" s="13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84" customHeight="1" x14ac:dyDescent="0.45">
      <c r="A119" s="10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11">
        <v>27</v>
      </c>
      <c r="Q119" s="13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84" customHeight="1" x14ac:dyDescent="0.45">
      <c r="A120" s="1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11">
        <v>26</v>
      </c>
      <c r="Q120" s="13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84" customHeight="1" x14ac:dyDescent="0.45">
      <c r="A121" s="10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11">
        <v>42</v>
      </c>
      <c r="Q121" s="13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84" customHeight="1" x14ac:dyDescent="0.45">
      <c r="A122" s="10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11">
        <v>62.5</v>
      </c>
      <c r="Q122" s="13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84" customHeight="1" x14ac:dyDescent="0.45">
      <c r="A123" s="10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11">
        <v>62.5</v>
      </c>
      <c r="Q123" s="13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84" customHeight="1" x14ac:dyDescent="0.45">
      <c r="A124" s="10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11">
        <v>13.11</v>
      </c>
      <c r="Q124" s="13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84" customHeight="1" x14ac:dyDescent="0.45">
      <c r="A125" s="10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11">
        <v>27.5</v>
      </c>
      <c r="Q125" s="13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84" customHeight="1" x14ac:dyDescent="0.45">
      <c r="A126" s="10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11">
        <v>52.5</v>
      </c>
      <c r="Q126" s="13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84" customHeight="1" x14ac:dyDescent="0.45">
      <c r="A127" s="10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11">
        <v>50.5</v>
      </c>
      <c r="Q127" s="13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84" customHeight="1" x14ac:dyDescent="0.45">
      <c r="A128" s="10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11">
        <v>25</v>
      </c>
      <c r="Q128" s="13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84" customHeight="1" x14ac:dyDescent="0.45">
      <c r="A129" s="10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11">
        <v>100</v>
      </c>
      <c r="Q129" s="13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84" customHeight="1" x14ac:dyDescent="0.45">
      <c r="A130" s="1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11">
        <v>100</v>
      </c>
      <c r="Q130" s="13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84" customHeight="1" x14ac:dyDescent="0.45">
      <c r="A131" s="10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11">
        <v>16.670000000000002</v>
      </c>
      <c r="Q131" s="13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84" customHeight="1" x14ac:dyDescent="0.45">
      <c r="A132" s="10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11">
        <v>33.33</v>
      </c>
      <c r="Q132" s="13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84" customHeight="1" x14ac:dyDescent="0.45">
      <c r="A133" s="10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11">
        <v>100</v>
      </c>
      <c r="Q133" s="13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84" customHeight="1" x14ac:dyDescent="0.45">
      <c r="A134" s="10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11">
        <v>15.83</v>
      </c>
      <c r="Q134" s="13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84" customHeight="1" x14ac:dyDescent="0.45">
      <c r="A135" s="10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11">
        <v>23.75</v>
      </c>
      <c r="Q135" s="13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84" customHeight="1" x14ac:dyDescent="0.45">
      <c r="A136" s="10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11">
        <v>15.67</v>
      </c>
      <c r="Q136" s="13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84" customHeight="1" x14ac:dyDescent="0.45">
      <c r="A137" s="10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11">
        <v>40</v>
      </c>
      <c r="Q137" s="13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84" customHeight="1" x14ac:dyDescent="0.45">
      <c r="A138" s="10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t="s">
        <v>7235</v>
      </c>
      <c r="P138" s="11">
        <v>23.33</v>
      </c>
      <c r="Q138" s="13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84" customHeight="1" x14ac:dyDescent="0.45">
      <c r="A139" s="10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11">
        <v>16.25</v>
      </c>
      <c r="Q139" s="13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84" customHeight="1" x14ac:dyDescent="0.45">
      <c r="A140" s="1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11">
        <v>10.17</v>
      </c>
      <c r="Q140" s="13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84" customHeight="1" x14ac:dyDescent="0.45">
      <c r="A141" s="10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11">
        <v>20</v>
      </c>
      <c r="Q141" s="13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84" customHeight="1" x14ac:dyDescent="0.45">
      <c r="A142" s="10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11">
        <v>59</v>
      </c>
      <c r="Q142" s="13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84" customHeight="1" x14ac:dyDescent="0.45">
      <c r="A143" s="10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t="s">
        <v>7235</v>
      </c>
      <c r="P143" s="11">
        <v>18.329999999999998</v>
      </c>
      <c r="Q143" s="1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84" customHeight="1" x14ac:dyDescent="0.45">
      <c r="A144" s="10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11">
        <v>8.5</v>
      </c>
      <c r="Q144" s="13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84" customHeight="1" x14ac:dyDescent="0.45">
      <c r="A145" s="10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11">
        <v>25</v>
      </c>
      <c r="Q145" s="13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84" customHeight="1" x14ac:dyDescent="0.45">
      <c r="A146" s="10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11">
        <v>50</v>
      </c>
      <c r="Q146" s="13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84" customHeight="1" x14ac:dyDescent="0.45">
      <c r="A147" s="10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11">
        <v>50</v>
      </c>
      <c r="Q147" s="13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84" customHeight="1" x14ac:dyDescent="0.45">
      <c r="A148" s="10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11">
        <v>9.4</v>
      </c>
      <c r="Q148" s="13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84" customHeight="1" x14ac:dyDescent="0.45">
      <c r="A149" s="10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11">
        <v>22.5</v>
      </c>
      <c r="Q149" s="13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84" customHeight="1" x14ac:dyDescent="0.45">
      <c r="A150" s="1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84" customHeight="1" x14ac:dyDescent="0.45">
      <c r="A151" s="10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11">
        <v>11.25</v>
      </c>
      <c r="Q151" s="13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84" customHeight="1" x14ac:dyDescent="0.45">
      <c r="A152" s="10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11">
        <v>10.25</v>
      </c>
      <c r="Q152" s="13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84" customHeight="1" x14ac:dyDescent="0.45">
      <c r="A153" s="10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11">
        <v>20</v>
      </c>
      <c r="Q153" s="1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84" customHeight="1" x14ac:dyDescent="0.45">
      <c r="A154" s="10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11">
        <v>9.75</v>
      </c>
      <c r="Q154" s="13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84" customHeight="1" x14ac:dyDescent="0.45">
      <c r="A155" s="10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11">
        <v>9.5</v>
      </c>
      <c r="Q155" s="13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84" customHeight="1" x14ac:dyDescent="0.45">
      <c r="A156" s="10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11">
        <v>18.5</v>
      </c>
      <c r="Q156" s="13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84" customHeight="1" x14ac:dyDescent="0.45">
      <c r="A157" s="10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11">
        <v>34.950000000000003</v>
      </c>
      <c r="Q157" s="13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84" customHeight="1" x14ac:dyDescent="0.45">
      <c r="A158" s="10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11">
        <v>8</v>
      </c>
      <c r="Q158" s="13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84" customHeight="1" x14ac:dyDescent="0.45">
      <c r="A159" s="10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11">
        <v>10.67</v>
      </c>
      <c r="Q159" s="13" t="s">
        <v>8323</v>
      </c>
      <c r="R159" t="s">
        <v>8326</v>
      </c>
      <c r="S159" s="16">
        <v>42209.67288194444</v>
      </c>
      <c r="T159" s="16">
        <v>42223.625</v>
      </c>
    </row>
    <row r="160" spans="1:20" ht="84" customHeight="1" x14ac:dyDescent="0.45">
      <c r="A160" s="1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t="s">
        <v>7235</v>
      </c>
      <c r="P160" s="11">
        <v>29</v>
      </c>
      <c r="Q160" s="13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84" customHeight="1" x14ac:dyDescent="0.45">
      <c r="A161" s="10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11">
        <v>7.25</v>
      </c>
      <c r="Q161" s="13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84" customHeight="1" x14ac:dyDescent="0.45">
      <c r="A162" s="10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11">
        <v>6.75</v>
      </c>
      <c r="Q162" s="13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84" customHeight="1" x14ac:dyDescent="0.45">
      <c r="A163" s="10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t="s">
        <v>7235</v>
      </c>
      <c r="P163" s="11">
        <v>13</v>
      </c>
      <c r="Q163" s="1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84" customHeight="1" x14ac:dyDescent="0.45">
      <c r="A164" s="10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11">
        <v>13</v>
      </c>
      <c r="Q164" s="13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84" customHeight="1" x14ac:dyDescent="0.45">
      <c r="A165" s="10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t="s">
        <v>7235</v>
      </c>
      <c r="P165" s="11">
        <v>25</v>
      </c>
      <c r="Q165" s="13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84" customHeight="1" x14ac:dyDescent="0.45">
      <c r="A166" s="10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t="s">
        <v>7235</v>
      </c>
      <c r="P166" s="11">
        <v>25</v>
      </c>
      <c r="Q166" s="13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84" customHeight="1" x14ac:dyDescent="0.45">
      <c r="A167" s="10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t="s">
        <v>7235</v>
      </c>
      <c r="P167" s="11">
        <v>25</v>
      </c>
      <c r="Q167" s="13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84" customHeight="1" x14ac:dyDescent="0.45">
      <c r="A168" s="10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11">
        <v>12.5</v>
      </c>
      <c r="Q168" s="13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84" customHeight="1" x14ac:dyDescent="0.45">
      <c r="A169" s="10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11">
        <v>25</v>
      </c>
      <c r="Q169" s="13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84" customHeight="1" x14ac:dyDescent="0.45">
      <c r="A170" s="1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11">
        <v>25</v>
      </c>
      <c r="Q170" s="13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84" customHeight="1" x14ac:dyDescent="0.45">
      <c r="A171" s="10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11">
        <v>25</v>
      </c>
      <c r="Q171" s="13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84" customHeight="1" x14ac:dyDescent="0.45">
      <c r="A172" s="10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11">
        <v>5.75</v>
      </c>
      <c r="Q172" s="13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84" customHeight="1" x14ac:dyDescent="0.45">
      <c r="A173" s="10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11">
        <v>5.75</v>
      </c>
      <c r="Q173" s="13" t="s">
        <v>8323</v>
      </c>
      <c r="R173" t="s">
        <v>8326</v>
      </c>
      <c r="S173" s="16">
        <v>41811.555462962962</v>
      </c>
      <c r="T173" s="16">
        <v>41812.875</v>
      </c>
    </row>
    <row r="174" spans="1:20" ht="84" customHeight="1" x14ac:dyDescent="0.45">
      <c r="A174" s="10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t="s">
        <v>7235</v>
      </c>
      <c r="P174" s="11">
        <v>7</v>
      </c>
      <c r="Q174" s="13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84" customHeight="1" x14ac:dyDescent="0.45">
      <c r="A175" s="10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11">
        <v>7</v>
      </c>
      <c r="Q175" s="13" t="s">
        <v>8323</v>
      </c>
      <c r="R175" t="s">
        <v>8326</v>
      </c>
      <c r="S175" s="16">
        <v>41831.742962962962</v>
      </c>
      <c r="T175" s="16">
        <v>41860.125</v>
      </c>
    </row>
    <row r="176" spans="1:20" ht="84" customHeight="1" x14ac:dyDescent="0.45">
      <c r="A176" s="10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t="s">
        <v>7235</v>
      </c>
      <c r="P176" s="11">
        <v>20</v>
      </c>
      <c r="Q176" s="13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84" customHeight="1" x14ac:dyDescent="0.45">
      <c r="A177" s="10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t="s">
        <v>7235</v>
      </c>
      <c r="P177" s="11">
        <v>20</v>
      </c>
      <c r="Q177" s="13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84" customHeight="1" x14ac:dyDescent="0.45">
      <c r="A178" s="10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t="s">
        <v>7235</v>
      </c>
      <c r="P178" s="11">
        <v>20</v>
      </c>
      <c r="Q178" s="13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84" customHeight="1" x14ac:dyDescent="0.45">
      <c r="A179" s="10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t="s">
        <v>7235</v>
      </c>
      <c r="P179" s="11">
        <v>10</v>
      </c>
      <c r="Q179" s="13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84" customHeight="1" x14ac:dyDescent="0.45">
      <c r="A180" s="1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t="s">
        <v>7235</v>
      </c>
      <c r="P180" s="11">
        <v>16</v>
      </c>
      <c r="Q180" s="13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84" customHeight="1" x14ac:dyDescent="0.45">
      <c r="A181" s="10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11">
        <v>5</v>
      </c>
      <c r="Q181" s="13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84" customHeight="1" x14ac:dyDescent="0.45">
      <c r="A182" s="10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t="s">
        <v>7235</v>
      </c>
      <c r="P182" s="11">
        <v>5.5</v>
      </c>
      <c r="Q182" s="13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84" customHeight="1" x14ac:dyDescent="0.45">
      <c r="A183" s="10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t="s">
        <v>7235</v>
      </c>
      <c r="P183" s="11">
        <v>5.5</v>
      </c>
      <c r="Q183" s="1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84" customHeight="1" x14ac:dyDescent="0.45">
      <c r="A184" s="10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11">
        <v>5.5</v>
      </c>
      <c r="Q184" s="13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84" customHeight="1" x14ac:dyDescent="0.45">
      <c r="A185" s="10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t="s">
        <v>7235</v>
      </c>
      <c r="P185" s="11">
        <v>10</v>
      </c>
      <c r="Q185" s="13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84" customHeight="1" x14ac:dyDescent="0.45">
      <c r="A186" s="10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t="s">
        <v>7235</v>
      </c>
      <c r="P186" s="11">
        <v>10</v>
      </c>
      <c r="Q186" s="13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84" customHeight="1" x14ac:dyDescent="0.45">
      <c r="A187" s="10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11">
        <v>10</v>
      </c>
      <c r="Q187" s="13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84" customHeight="1" x14ac:dyDescent="0.45">
      <c r="A188" s="10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11">
        <v>10</v>
      </c>
      <c r="Q188" s="13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84" customHeight="1" x14ac:dyDescent="0.45">
      <c r="A189" s="10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11">
        <v>10</v>
      </c>
      <c r="Q189" s="13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84" customHeight="1" x14ac:dyDescent="0.45">
      <c r="A190" s="1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t="s">
        <v>7235</v>
      </c>
      <c r="P190" s="11">
        <v>7</v>
      </c>
      <c r="Q190" s="13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84" customHeight="1" x14ac:dyDescent="0.45">
      <c r="A191" s="10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t="s">
        <v>7235</v>
      </c>
      <c r="P191" s="11">
        <v>2.33</v>
      </c>
      <c r="Q191" s="13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84" customHeight="1" x14ac:dyDescent="0.45">
      <c r="A192" s="10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11">
        <v>3</v>
      </c>
      <c r="Q192" s="13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84" customHeight="1" x14ac:dyDescent="0.45">
      <c r="A193" s="10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t="s">
        <v>7235</v>
      </c>
      <c r="P193" s="11">
        <v>5</v>
      </c>
      <c r="Q193" s="1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84" customHeight="1" x14ac:dyDescent="0.45">
      <c r="A194" s="10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t="s">
        <v>7235</v>
      </c>
      <c r="P194" s="11">
        <v>5</v>
      </c>
      <c r="Q194" s="13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84" customHeight="1" x14ac:dyDescent="0.45">
      <c r="A195" s="10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t="s">
        <v>7235</v>
      </c>
      <c r="P195" s="11">
        <v>5</v>
      </c>
      <c r="Q195" s="13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84" customHeight="1" x14ac:dyDescent="0.45">
      <c r="A196" s="10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t="s">
        <v>7235</v>
      </c>
      <c r="P196" s="11">
        <v>5</v>
      </c>
      <c r="Q196" s="13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84" customHeight="1" x14ac:dyDescent="0.45">
      <c r="A197" s="10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t="s">
        <v>7235</v>
      </c>
      <c r="P197" s="11">
        <v>5</v>
      </c>
      <c r="Q197" s="13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84" customHeight="1" x14ac:dyDescent="0.45">
      <c r="A198" s="10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t="s">
        <v>7235</v>
      </c>
      <c r="P198" s="11">
        <v>3</v>
      </c>
      <c r="Q198" s="13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84" customHeight="1" x14ac:dyDescent="0.45">
      <c r="A199" s="10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t="s">
        <v>7235</v>
      </c>
      <c r="P199" s="11">
        <v>1.5</v>
      </c>
      <c r="Q199" s="13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84" customHeight="1" x14ac:dyDescent="0.45">
      <c r="A200" s="1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t="s">
        <v>7235</v>
      </c>
      <c r="P200" s="11">
        <v>1</v>
      </c>
      <c r="Q200" s="13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84" customHeight="1" x14ac:dyDescent="0.45">
      <c r="A201" s="10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11">
        <v>1.5</v>
      </c>
      <c r="Q201" s="13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84" customHeight="1" x14ac:dyDescent="0.45">
      <c r="A202" s="10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t="s">
        <v>7235</v>
      </c>
      <c r="P202" s="11">
        <v>2</v>
      </c>
      <c r="Q202" s="13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84" customHeight="1" x14ac:dyDescent="0.45">
      <c r="A203" s="10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t="s">
        <v>7235</v>
      </c>
      <c r="P203" s="11">
        <v>1</v>
      </c>
      <c r="Q203" s="1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84" customHeight="1" x14ac:dyDescent="0.45">
      <c r="A204" s="10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t="s">
        <v>7235</v>
      </c>
      <c r="P204" s="11">
        <v>1</v>
      </c>
      <c r="Q204" s="13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84" customHeight="1" x14ac:dyDescent="0.45">
      <c r="A205" s="10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t="s">
        <v>7235</v>
      </c>
      <c r="P205" s="11">
        <v>1</v>
      </c>
      <c r="Q205" s="13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84" customHeight="1" x14ac:dyDescent="0.45">
      <c r="A206" s="10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t="s">
        <v>7235</v>
      </c>
      <c r="P206" s="11">
        <v>1</v>
      </c>
      <c r="Q206" s="13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84" customHeight="1" x14ac:dyDescent="0.45">
      <c r="A207" s="10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t="s">
        <v>7235</v>
      </c>
      <c r="P207" s="11">
        <v>1</v>
      </c>
      <c r="Q207" s="13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84" customHeight="1" x14ac:dyDescent="0.45">
      <c r="A208" s="10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t="s">
        <v>7235</v>
      </c>
      <c r="P208" s="11">
        <v>1</v>
      </c>
      <c r="Q208" s="13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84" customHeight="1" x14ac:dyDescent="0.45">
      <c r="A209" s="10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t="s">
        <v>7235</v>
      </c>
      <c r="P209" s="11">
        <v>1</v>
      </c>
      <c r="Q209" s="13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84" customHeight="1" x14ac:dyDescent="0.45">
      <c r="A210" s="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t="s">
        <v>7235</v>
      </c>
      <c r="P210" s="11">
        <v>1</v>
      </c>
      <c r="Q210" s="13" t="s">
        <v>8323</v>
      </c>
      <c r="R210" t="s">
        <v>8326</v>
      </c>
      <c r="S210" s="16">
        <v>41789.893599537041</v>
      </c>
      <c r="T210" s="16">
        <v>41815.875</v>
      </c>
    </row>
    <row r="211" spans="1:20" ht="84" customHeight="1" x14ac:dyDescent="0.45">
      <c r="A211" s="10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t="s">
        <v>7235</v>
      </c>
      <c r="P211" s="11">
        <v>1</v>
      </c>
      <c r="Q211" s="13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84" customHeight="1" x14ac:dyDescent="0.45">
      <c r="A212" s="10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t="s">
        <v>7235</v>
      </c>
      <c r="P212" s="11">
        <v>1</v>
      </c>
      <c r="Q212" s="13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84" customHeight="1" x14ac:dyDescent="0.45">
      <c r="A213" s="10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t="s">
        <v>7235</v>
      </c>
      <c r="P213" s="11">
        <v>0</v>
      </c>
      <c r="Q213" s="13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84" customHeight="1" x14ac:dyDescent="0.45">
      <c r="A214" s="10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t="s">
        <v>7235</v>
      </c>
      <c r="P214" s="11">
        <v>0</v>
      </c>
      <c r="Q214" s="13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84" customHeight="1" x14ac:dyDescent="0.45">
      <c r="A215" s="10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t="s">
        <v>7235</v>
      </c>
      <c r="P215" s="11">
        <v>0</v>
      </c>
      <c r="Q215" s="13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84" customHeight="1" x14ac:dyDescent="0.45">
      <c r="A216" s="10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t="s">
        <v>7235</v>
      </c>
      <c r="P216" s="11">
        <v>0</v>
      </c>
      <c r="Q216" s="13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84" customHeight="1" x14ac:dyDescent="0.45">
      <c r="A217" s="10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t="s">
        <v>7235</v>
      </c>
      <c r="P217" s="11">
        <v>0</v>
      </c>
      <c r="Q217" s="13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84" customHeight="1" x14ac:dyDescent="0.45">
      <c r="A218" s="10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t="s">
        <v>7235</v>
      </c>
      <c r="P218" s="11">
        <v>0</v>
      </c>
      <c r="Q218" s="13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84" customHeight="1" x14ac:dyDescent="0.45">
      <c r="A219" s="10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t="s">
        <v>7235</v>
      </c>
      <c r="P219" s="11">
        <v>0</v>
      </c>
      <c r="Q219" s="13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84" customHeight="1" x14ac:dyDescent="0.45">
      <c r="A220" s="1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t="s">
        <v>7235</v>
      </c>
      <c r="P220" s="11">
        <v>0</v>
      </c>
      <c r="Q220" s="13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84" customHeight="1" x14ac:dyDescent="0.45">
      <c r="A221" s="10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t="s">
        <v>7235</v>
      </c>
      <c r="P221" s="11">
        <v>0</v>
      </c>
      <c r="Q221" s="13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84" customHeight="1" x14ac:dyDescent="0.45">
      <c r="A222" s="10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t="s">
        <v>7235</v>
      </c>
      <c r="P222" s="11">
        <v>0</v>
      </c>
      <c r="Q222" s="13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84" customHeight="1" x14ac:dyDescent="0.45">
      <c r="A223" s="10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t="s">
        <v>7235</v>
      </c>
      <c r="P223" s="11">
        <v>0</v>
      </c>
      <c r="Q223" s="13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84" customHeight="1" x14ac:dyDescent="0.45">
      <c r="A224" s="10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t="s">
        <v>7235</v>
      </c>
      <c r="P224" s="11">
        <v>0</v>
      </c>
      <c r="Q224" s="13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84" customHeight="1" x14ac:dyDescent="0.45">
      <c r="A225" s="10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t="s">
        <v>7235</v>
      </c>
      <c r="P225" s="11">
        <v>0</v>
      </c>
      <c r="Q225" s="13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84" customHeight="1" x14ac:dyDescent="0.45">
      <c r="A226" s="10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t="s">
        <v>7235</v>
      </c>
      <c r="P226" s="11">
        <v>0</v>
      </c>
      <c r="Q226" s="13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84" customHeight="1" x14ac:dyDescent="0.45">
      <c r="A227" s="10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t="s">
        <v>7235</v>
      </c>
      <c r="P227" s="11">
        <v>0</v>
      </c>
      <c r="Q227" s="13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84" customHeight="1" x14ac:dyDescent="0.45">
      <c r="A228" s="10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t="s">
        <v>7235</v>
      </c>
      <c r="P228" s="11">
        <v>0</v>
      </c>
      <c r="Q228" s="13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84" customHeight="1" x14ac:dyDescent="0.45">
      <c r="A229" s="10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t="s">
        <v>7235</v>
      </c>
      <c r="P229" s="11">
        <v>0</v>
      </c>
      <c r="Q229" s="13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84" customHeight="1" x14ac:dyDescent="0.45">
      <c r="A230" s="1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t="s">
        <v>7235</v>
      </c>
      <c r="P230" s="11">
        <v>0</v>
      </c>
      <c r="Q230" s="13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84" customHeight="1" x14ac:dyDescent="0.45">
      <c r="A231" s="10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t="s">
        <v>7235</v>
      </c>
      <c r="P231" s="11">
        <v>0</v>
      </c>
      <c r="Q231" s="13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84" customHeight="1" x14ac:dyDescent="0.45">
      <c r="A232" s="10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t="s">
        <v>7235</v>
      </c>
      <c r="P232" s="11">
        <v>0</v>
      </c>
      <c r="Q232" s="13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84" customHeight="1" x14ac:dyDescent="0.45">
      <c r="A233" s="10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t="s">
        <v>7235</v>
      </c>
      <c r="P233" s="11">
        <v>0</v>
      </c>
      <c r="Q233" s="13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84" customHeight="1" x14ac:dyDescent="0.45">
      <c r="A234" s="10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t="s">
        <v>7235</v>
      </c>
      <c r="P234" s="11">
        <v>0</v>
      </c>
      <c r="Q234" s="13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84" customHeight="1" x14ac:dyDescent="0.45">
      <c r="A235" s="10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t="s">
        <v>7235</v>
      </c>
      <c r="P235" s="11">
        <v>0</v>
      </c>
      <c r="Q235" s="13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84" customHeight="1" x14ac:dyDescent="0.45">
      <c r="A236" s="10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t="s">
        <v>7235</v>
      </c>
      <c r="P236" s="11">
        <v>0</v>
      </c>
      <c r="Q236" s="13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84" customHeight="1" x14ac:dyDescent="0.45">
      <c r="A237" s="10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t="s">
        <v>7235</v>
      </c>
      <c r="P237" s="11">
        <v>0</v>
      </c>
      <c r="Q237" s="13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84" customHeight="1" x14ac:dyDescent="0.45">
      <c r="A238" s="10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t="s">
        <v>7235</v>
      </c>
      <c r="P238" s="11">
        <v>0</v>
      </c>
      <c r="Q238" s="13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84" customHeight="1" x14ac:dyDescent="0.45">
      <c r="A239" s="10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t="s">
        <v>7235</v>
      </c>
      <c r="P239" s="11">
        <v>0</v>
      </c>
      <c r="Q239" s="13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84" customHeight="1" x14ac:dyDescent="0.45">
      <c r="A240" s="1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t="s">
        <v>7235</v>
      </c>
      <c r="P240" s="11">
        <v>0</v>
      </c>
      <c r="Q240" s="13" t="s">
        <v>8323</v>
      </c>
      <c r="R240" t="s">
        <v>8326</v>
      </c>
      <c r="S240" s="16">
        <v>42103.024398148147</v>
      </c>
      <c r="T240" s="16">
        <v>42112.9375</v>
      </c>
    </row>
    <row r="241" spans="1:20" ht="84" customHeight="1" x14ac:dyDescent="0.45">
      <c r="A241" s="10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t="s">
        <v>7235</v>
      </c>
      <c r="P241" s="11">
        <v>0</v>
      </c>
      <c r="Q241" s="13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84" customHeight="1" x14ac:dyDescent="0.45">
      <c r="A242" s="10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t="s">
        <v>7235</v>
      </c>
      <c r="P242" s="11">
        <v>0</v>
      </c>
      <c r="Q242" s="13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84" customHeight="1" x14ac:dyDescent="0.45">
      <c r="A243" s="10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t="s">
        <v>7235</v>
      </c>
      <c r="P243" s="11">
        <v>0</v>
      </c>
      <c r="Q243" s="13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84" customHeight="1" x14ac:dyDescent="0.45">
      <c r="A244" s="10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t="s">
        <v>7235</v>
      </c>
      <c r="P244" s="11">
        <v>0</v>
      </c>
      <c r="Q244" s="13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84" customHeight="1" x14ac:dyDescent="0.45">
      <c r="A245" s="10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t="s">
        <v>7235</v>
      </c>
      <c r="P245" s="11">
        <v>0</v>
      </c>
      <c r="Q245" s="13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84" customHeight="1" x14ac:dyDescent="0.45">
      <c r="A246" s="10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t="s">
        <v>7235</v>
      </c>
      <c r="P246" s="11">
        <v>0</v>
      </c>
      <c r="Q246" s="13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84" customHeight="1" x14ac:dyDescent="0.45">
      <c r="A247" s="10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t="s">
        <v>7235</v>
      </c>
      <c r="P247" s="11">
        <v>0</v>
      </c>
      <c r="Q247" s="13" t="s">
        <v>8323</v>
      </c>
      <c r="R247" t="s">
        <v>8326</v>
      </c>
      <c r="S247" s="16">
        <v>42534.866875</v>
      </c>
      <c r="T247" s="16">
        <v>42564.866875</v>
      </c>
    </row>
    <row r="248" spans="1:20" ht="84" customHeight="1" x14ac:dyDescent="0.45">
      <c r="A248" s="10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t="s">
        <v>7235</v>
      </c>
      <c r="P248" s="11">
        <v>0</v>
      </c>
      <c r="Q248" s="13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84" customHeight="1" x14ac:dyDescent="0.45">
      <c r="A249" s="10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t="s">
        <v>7235</v>
      </c>
      <c r="P249" s="11">
        <v>0</v>
      </c>
      <c r="Q249" s="13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84" customHeight="1" x14ac:dyDescent="0.45">
      <c r="A250" s="1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t="s">
        <v>7235</v>
      </c>
      <c r="P250" s="11">
        <v>0</v>
      </c>
      <c r="Q250" s="13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84" customHeight="1" x14ac:dyDescent="0.45">
      <c r="A251" s="10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t="s">
        <v>7235</v>
      </c>
      <c r="P251" s="11">
        <v>0</v>
      </c>
      <c r="Q251" s="13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073BB-234C-4172-9A62-4AD7B24DFC3D}">
  <dimension ref="A1:T413"/>
  <sheetViews>
    <sheetView workbookViewId="0">
      <selection activeCell="E5" sqref="E5"/>
    </sheetView>
  </sheetViews>
  <sheetFormatPr defaultRowHeight="70.900000000000006" customHeight="1" x14ac:dyDescent="0.45"/>
  <cols>
    <col min="3" max="3" width="23.796875" customWidth="1"/>
    <col min="4" max="4" width="13.73046875" customWidth="1"/>
    <col min="5" max="5" width="14.19921875" customWidth="1"/>
    <col min="9" max="9" width="12.3984375" customWidth="1"/>
    <col min="10" max="10" width="11.46484375" customWidth="1"/>
    <col min="11" max="11" width="9.59765625" customWidth="1"/>
    <col min="12" max="12" width="12.73046875" customWidth="1"/>
    <col min="14" max="14" width="23.3984375" customWidth="1"/>
    <col min="15" max="15" width="18.3984375" customWidth="1"/>
    <col min="16" max="16" width="18.33203125" customWidth="1"/>
    <col min="17" max="17" width="16" customWidth="1"/>
    <col min="18" max="18" width="13.19921875" customWidth="1"/>
    <col min="19" max="19" width="21.1328125" customWidth="1"/>
    <col min="20" max="20" width="23.53125" customWidth="1"/>
    <col min="21" max="21" width="13.53125" customWidth="1"/>
  </cols>
  <sheetData>
    <row r="1" spans="1:20" ht="27" customHeight="1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70.900000000000006" customHeight="1" x14ac:dyDescent="0.45">
      <c r="A2" s="10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1">
        <v>179.28</v>
      </c>
      <c r="Q2" s="13" t="s">
        <v>8323</v>
      </c>
      <c r="R2" t="s">
        <v>8326</v>
      </c>
      <c r="S2" s="16">
        <v>41730.276747685188</v>
      </c>
      <c r="T2" s="16">
        <v>41764.276747685188</v>
      </c>
    </row>
    <row r="3" spans="1:20" ht="70.900000000000006" customHeight="1" x14ac:dyDescent="0.45">
      <c r="A3" s="10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1">
        <v>60.3</v>
      </c>
      <c r="Q3" s="13" t="s">
        <v>8323</v>
      </c>
      <c r="R3" t="s">
        <v>8326</v>
      </c>
      <c r="S3" s="16">
        <v>41940.69158564815</v>
      </c>
      <c r="T3" s="16">
        <v>41969.332638888889</v>
      </c>
    </row>
    <row r="4" spans="1:20" ht="70.900000000000006" customHeight="1" x14ac:dyDescent="0.45">
      <c r="A4" s="10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1">
        <v>186.8</v>
      </c>
      <c r="Q4" s="13" t="s">
        <v>8323</v>
      </c>
      <c r="R4" t="s">
        <v>8326</v>
      </c>
      <c r="S4" s="16">
        <v>42020.700567129628</v>
      </c>
      <c r="T4" s="16">
        <v>42065.207638888889</v>
      </c>
    </row>
    <row r="5" spans="1:20" ht="70.900000000000006" customHeight="1" x14ac:dyDescent="0.45">
      <c r="A5" s="10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1">
        <v>550.04</v>
      </c>
      <c r="Q5" s="13" t="s">
        <v>8323</v>
      </c>
      <c r="R5" t="s">
        <v>8326</v>
      </c>
      <c r="S5" s="16">
        <v>41887.292187500003</v>
      </c>
      <c r="T5" s="16">
        <v>41917.292187500003</v>
      </c>
    </row>
    <row r="6" spans="1:20" ht="70.900000000000006" customHeight="1" x14ac:dyDescent="0.45">
      <c r="A6" s="10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1">
        <v>119.18</v>
      </c>
      <c r="Q6" s="13" t="s">
        <v>8323</v>
      </c>
      <c r="R6" t="s">
        <v>8326</v>
      </c>
      <c r="S6" s="16">
        <v>42480.078715277778</v>
      </c>
      <c r="T6" s="16">
        <v>42504.165972222225</v>
      </c>
    </row>
    <row r="7" spans="1:20" ht="70.900000000000006" customHeight="1" x14ac:dyDescent="0.45">
      <c r="A7" s="10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1">
        <v>131.13999999999999</v>
      </c>
      <c r="Q7" s="13" t="s">
        <v>8323</v>
      </c>
      <c r="R7" t="s">
        <v>8326</v>
      </c>
      <c r="S7" s="16">
        <v>42252.474351851852</v>
      </c>
      <c r="T7" s="16">
        <v>42276.165972222225</v>
      </c>
    </row>
    <row r="8" spans="1:20" ht="70.900000000000006" customHeight="1" x14ac:dyDescent="0.45">
      <c r="A8" s="10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1">
        <v>262.11</v>
      </c>
      <c r="Q8" s="13" t="s">
        <v>8323</v>
      </c>
      <c r="R8" t="s">
        <v>8326</v>
      </c>
      <c r="S8" s="16">
        <v>42219.665173611109</v>
      </c>
      <c r="T8" s="16">
        <v>42257.165972222225</v>
      </c>
    </row>
    <row r="9" spans="1:20" ht="70.900000000000006" customHeight="1" x14ac:dyDescent="0.45">
      <c r="A9" s="10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1">
        <v>134.26</v>
      </c>
      <c r="Q9" s="13" t="s">
        <v>8323</v>
      </c>
      <c r="R9" t="s">
        <v>8326</v>
      </c>
      <c r="S9" s="16">
        <v>42445.19430555556</v>
      </c>
      <c r="T9" s="16">
        <v>42489.19430555556</v>
      </c>
    </row>
    <row r="10" spans="1:20" ht="70.900000000000006" customHeight="1" x14ac:dyDescent="0.45">
      <c r="A10" s="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1">
        <v>297.02999999999997</v>
      </c>
      <c r="Q10" s="13" t="s">
        <v>8323</v>
      </c>
      <c r="R10" t="s">
        <v>8326</v>
      </c>
      <c r="S10" s="16">
        <v>41884.617314814815</v>
      </c>
      <c r="T10" s="16">
        <v>41916.617314814815</v>
      </c>
    </row>
    <row r="11" spans="1:20" ht="70.900000000000006" customHeight="1" x14ac:dyDescent="0.45">
      <c r="A11" s="10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1">
        <v>141.71</v>
      </c>
      <c r="Q11" s="13" t="s">
        <v>8323</v>
      </c>
      <c r="R11" t="s">
        <v>8326</v>
      </c>
      <c r="S11" s="16">
        <v>42697.850844907407</v>
      </c>
      <c r="T11" s="16">
        <v>42745.208333333328</v>
      </c>
    </row>
    <row r="12" spans="1:20" ht="70.900000000000006" customHeight="1" x14ac:dyDescent="0.45">
      <c r="A12" s="10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1">
        <v>85.53</v>
      </c>
      <c r="Q12" s="13" t="s">
        <v>8323</v>
      </c>
      <c r="R12" t="s">
        <v>8326</v>
      </c>
      <c r="S12" s="16">
        <v>41834.586574074077</v>
      </c>
      <c r="T12" s="16">
        <v>41866.083333333336</v>
      </c>
    </row>
    <row r="13" spans="1:20" ht="70.900000000000006" customHeight="1" x14ac:dyDescent="0.45">
      <c r="A13" s="10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1">
        <v>119.19</v>
      </c>
      <c r="Q13" s="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70.900000000000006" customHeight="1" x14ac:dyDescent="0.45">
      <c r="A14" s="10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1">
        <v>251.74</v>
      </c>
      <c r="Q14" s="13" t="s">
        <v>8323</v>
      </c>
      <c r="R14" t="s">
        <v>8326</v>
      </c>
      <c r="S14" s="16">
        <v>42614.760937500003</v>
      </c>
      <c r="T14" s="16">
        <v>42644.165972222225</v>
      </c>
    </row>
    <row r="15" spans="1:20" ht="70.900000000000006" customHeight="1" x14ac:dyDescent="0.45">
      <c r="A15" s="10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1">
        <v>110.35</v>
      </c>
      <c r="Q15" s="13" t="s">
        <v>8323</v>
      </c>
      <c r="R15" t="s">
        <v>8326</v>
      </c>
      <c r="S15" s="16">
        <v>41909.969386574077</v>
      </c>
      <c r="T15" s="16">
        <v>41950.011053240742</v>
      </c>
    </row>
    <row r="16" spans="1:20" ht="70.900000000000006" customHeight="1" x14ac:dyDescent="0.45">
      <c r="A16" s="10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1">
        <v>92.04</v>
      </c>
      <c r="Q16" s="13" t="s">
        <v>8323</v>
      </c>
      <c r="R16" t="s">
        <v>8326</v>
      </c>
      <c r="S16" s="16">
        <v>42461.747199074074</v>
      </c>
      <c r="T16" s="16">
        <v>42491.747199074074</v>
      </c>
    </row>
    <row r="17" spans="1:20" ht="70.900000000000006" customHeight="1" x14ac:dyDescent="0.45">
      <c r="A17" s="10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1">
        <v>81.13</v>
      </c>
      <c r="Q17" s="13" t="s">
        <v>8323</v>
      </c>
      <c r="R17" t="s">
        <v>8326</v>
      </c>
      <c r="S17" s="16">
        <v>42135.60020833333</v>
      </c>
      <c r="T17" s="16">
        <v>42167.083333333328</v>
      </c>
    </row>
    <row r="18" spans="1:20" ht="70.900000000000006" customHeight="1" x14ac:dyDescent="0.45">
      <c r="A18" s="10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1">
        <v>106.8</v>
      </c>
      <c r="Q18" s="13" t="s">
        <v>8323</v>
      </c>
      <c r="R18" t="s">
        <v>8326</v>
      </c>
      <c r="S18" s="16">
        <v>41933.291643518518</v>
      </c>
      <c r="T18" s="16">
        <v>41963.333310185189</v>
      </c>
    </row>
    <row r="19" spans="1:20" ht="70.900000000000006" customHeight="1" x14ac:dyDescent="0.45">
      <c r="A19" s="10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1">
        <v>177.09</v>
      </c>
      <c r="Q19" s="13" t="s">
        <v>8323</v>
      </c>
      <c r="R19" t="s">
        <v>8326</v>
      </c>
      <c r="S19" s="16">
        <v>42602.576712962968</v>
      </c>
      <c r="T19" s="16">
        <v>42621.15625</v>
      </c>
    </row>
    <row r="20" spans="1:20" ht="70.900000000000006" customHeight="1" x14ac:dyDescent="0.45">
      <c r="A20" s="1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1">
        <v>182.91</v>
      </c>
      <c r="Q20" s="13" t="s">
        <v>8323</v>
      </c>
      <c r="R20" t="s">
        <v>8326</v>
      </c>
      <c r="S20" s="16">
        <v>42702.917048611111</v>
      </c>
      <c r="T20" s="16">
        <v>42732.917048611111</v>
      </c>
    </row>
    <row r="21" spans="1:20" ht="70.900000000000006" customHeight="1" x14ac:dyDescent="0.45">
      <c r="A21" s="10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1">
        <v>168.25</v>
      </c>
      <c r="Q21" s="13" t="s">
        <v>8323</v>
      </c>
      <c r="R21" t="s">
        <v>8326</v>
      </c>
      <c r="S21" s="16">
        <v>42050.983182870375</v>
      </c>
      <c r="T21" s="16">
        <v>42085.941516203704</v>
      </c>
    </row>
    <row r="22" spans="1:20" ht="70.900000000000006" customHeight="1" x14ac:dyDescent="0.45">
      <c r="A22" s="10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1">
        <v>71.489999999999995</v>
      </c>
      <c r="Q22" s="13" t="s">
        <v>8323</v>
      </c>
      <c r="R22" t="s">
        <v>8326</v>
      </c>
      <c r="S22" s="16">
        <v>41835.666354166664</v>
      </c>
      <c r="T22" s="16">
        <v>41855.666354166664</v>
      </c>
    </row>
    <row r="23" spans="1:20" ht="70.900000000000006" customHeight="1" x14ac:dyDescent="0.45">
      <c r="A23" s="10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1">
        <v>99.79</v>
      </c>
      <c r="Q23" s="13" t="s">
        <v>8323</v>
      </c>
      <c r="R23" t="s">
        <v>8326</v>
      </c>
      <c r="S23" s="16">
        <v>42290.61855324074</v>
      </c>
      <c r="T23" s="16">
        <v>42320.104861111111</v>
      </c>
    </row>
    <row r="24" spans="1:20" ht="70.900000000000006" customHeight="1" x14ac:dyDescent="0.45">
      <c r="A24" s="10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1">
        <v>54.91</v>
      </c>
      <c r="Q24" s="13" t="s">
        <v>8323</v>
      </c>
      <c r="R24" t="s">
        <v>8326</v>
      </c>
      <c r="S24" s="16">
        <v>42400.704537037032</v>
      </c>
      <c r="T24" s="16">
        <v>42444.875</v>
      </c>
    </row>
    <row r="25" spans="1:20" ht="70.900000000000006" customHeight="1" x14ac:dyDescent="0.45">
      <c r="A25" s="10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1">
        <v>89.59</v>
      </c>
      <c r="Q25" s="13" t="s">
        <v>8323</v>
      </c>
      <c r="R25" t="s">
        <v>8326</v>
      </c>
      <c r="S25" s="16">
        <v>42696.624444444446</v>
      </c>
      <c r="T25" s="16">
        <v>42726.624444444446</v>
      </c>
    </row>
    <row r="26" spans="1:20" ht="70.900000000000006" customHeight="1" x14ac:dyDescent="0.45">
      <c r="A26" s="10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1">
        <v>199.17</v>
      </c>
      <c r="Q26" s="13" t="s">
        <v>8323</v>
      </c>
      <c r="R26" t="s">
        <v>8326</v>
      </c>
      <c r="S26" s="16">
        <v>42265.022824074069</v>
      </c>
      <c r="T26" s="16">
        <v>42285.022824074069</v>
      </c>
    </row>
    <row r="27" spans="1:20" ht="70.900000000000006" customHeight="1" x14ac:dyDescent="0.45">
      <c r="A27" s="10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1">
        <v>85.53</v>
      </c>
      <c r="Q27" s="13" t="s">
        <v>8323</v>
      </c>
      <c r="R27" t="s">
        <v>8326</v>
      </c>
      <c r="S27" s="16">
        <v>42522.347812499997</v>
      </c>
      <c r="T27" s="16">
        <v>42552.347812499997</v>
      </c>
    </row>
    <row r="28" spans="1:20" ht="70.900000000000006" customHeight="1" x14ac:dyDescent="0.45">
      <c r="A28" s="10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1">
        <v>106.5</v>
      </c>
      <c r="Q28" s="13" t="s">
        <v>8323</v>
      </c>
      <c r="R28" t="s">
        <v>8326</v>
      </c>
      <c r="S28" s="16">
        <v>42284.500104166669</v>
      </c>
      <c r="T28" s="16">
        <v>42314.541770833333</v>
      </c>
    </row>
    <row r="29" spans="1:20" ht="70.900000000000006" customHeight="1" x14ac:dyDescent="0.45">
      <c r="A29" s="10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1">
        <v>127.79</v>
      </c>
      <c r="Q29" s="13" t="s">
        <v>8323</v>
      </c>
      <c r="R29" t="s">
        <v>8326</v>
      </c>
      <c r="S29" s="16">
        <v>42292.701053240744</v>
      </c>
      <c r="T29" s="16">
        <v>42322.742719907401</v>
      </c>
    </row>
    <row r="30" spans="1:20" ht="70.900000000000006" customHeight="1" x14ac:dyDescent="0.45">
      <c r="A30" s="1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1">
        <v>136.85</v>
      </c>
      <c r="Q30" s="13" t="s">
        <v>8323</v>
      </c>
      <c r="R30" t="s">
        <v>8326</v>
      </c>
      <c r="S30" s="16">
        <v>42769.574999999997</v>
      </c>
      <c r="T30" s="16">
        <v>42790.574999999997</v>
      </c>
    </row>
    <row r="31" spans="1:20" ht="70.900000000000006" customHeight="1" x14ac:dyDescent="0.45">
      <c r="A31" s="10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1">
        <v>53.18</v>
      </c>
      <c r="Q31" s="13" t="s">
        <v>8323</v>
      </c>
      <c r="R31" t="s">
        <v>8326</v>
      </c>
      <c r="S31" s="16">
        <v>42172.757638888885</v>
      </c>
      <c r="T31" s="16">
        <v>42202.757638888885</v>
      </c>
    </row>
    <row r="32" spans="1:20" ht="70.900000000000006" customHeight="1" x14ac:dyDescent="0.45">
      <c r="A32" s="10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1">
        <v>125.12</v>
      </c>
      <c r="Q32" s="13" t="s">
        <v>8323</v>
      </c>
      <c r="R32" t="s">
        <v>8326</v>
      </c>
      <c r="S32" s="16">
        <v>42567.840069444443</v>
      </c>
      <c r="T32" s="16">
        <v>42597.840069444443</v>
      </c>
    </row>
    <row r="33" spans="1:20" ht="70.900000000000006" customHeight="1" x14ac:dyDescent="0.45">
      <c r="A33" s="10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1">
        <v>256.37</v>
      </c>
      <c r="Q33" s="13" t="s">
        <v>8323</v>
      </c>
      <c r="R33" t="s">
        <v>8326</v>
      </c>
      <c r="S33" s="16">
        <v>42772.833379629628</v>
      </c>
      <c r="T33" s="16">
        <v>42806.875</v>
      </c>
    </row>
    <row r="34" spans="1:20" ht="70.900000000000006" customHeight="1" x14ac:dyDescent="0.45">
      <c r="A34" s="10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1">
        <v>252.02</v>
      </c>
      <c r="Q34" s="13" t="s">
        <v>8323</v>
      </c>
      <c r="R34" t="s">
        <v>8326</v>
      </c>
      <c r="S34" s="16">
        <v>42473.794710648144</v>
      </c>
      <c r="T34" s="16">
        <v>42503.794710648144</v>
      </c>
    </row>
    <row r="35" spans="1:20" ht="70.900000000000006" customHeight="1" x14ac:dyDescent="0.45">
      <c r="A35" s="10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1">
        <v>200.69</v>
      </c>
      <c r="Q35" s="13" t="s">
        <v>8323</v>
      </c>
      <c r="R35" t="s">
        <v>8326</v>
      </c>
      <c r="S35" s="16">
        <v>41775.753761574073</v>
      </c>
      <c r="T35" s="16">
        <v>41805.753761574073</v>
      </c>
    </row>
    <row r="36" spans="1:20" ht="70.900000000000006" customHeight="1" x14ac:dyDescent="0.45">
      <c r="A36" s="10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1">
        <v>72.760000000000005</v>
      </c>
      <c r="Q36" s="13" t="s">
        <v>8323</v>
      </c>
      <c r="R36" t="s">
        <v>8326</v>
      </c>
      <c r="S36" s="16">
        <v>42144.573807870373</v>
      </c>
      <c r="T36" s="16">
        <v>42166.165972222225</v>
      </c>
    </row>
    <row r="37" spans="1:20" ht="70.900000000000006" customHeight="1" x14ac:dyDescent="0.45">
      <c r="A37" s="10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1">
        <v>90.74</v>
      </c>
      <c r="Q37" s="13" t="s">
        <v>8323</v>
      </c>
      <c r="R37" t="s">
        <v>8326</v>
      </c>
      <c r="S37" s="16">
        <v>42158.065694444449</v>
      </c>
      <c r="T37" s="16">
        <v>42201</v>
      </c>
    </row>
    <row r="38" spans="1:20" ht="70.900000000000006" customHeight="1" x14ac:dyDescent="0.45">
      <c r="A38" s="10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1">
        <v>69.569999999999993</v>
      </c>
      <c r="Q38" s="13" t="s">
        <v>8323</v>
      </c>
      <c r="R38" t="s">
        <v>8326</v>
      </c>
      <c r="S38" s="16">
        <v>41871.755694444444</v>
      </c>
      <c r="T38" s="16">
        <v>41901.755694444444</v>
      </c>
    </row>
    <row r="39" spans="1:20" ht="70.900000000000006" customHeight="1" x14ac:dyDescent="0.45">
      <c r="A39" s="10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1">
        <v>93.81</v>
      </c>
      <c r="Q39" s="13" t="s">
        <v>8323</v>
      </c>
      <c r="R39" t="s">
        <v>8326</v>
      </c>
      <c r="S39" s="16">
        <v>41964.315532407403</v>
      </c>
      <c r="T39" s="16">
        <v>41995.166666666672</v>
      </c>
    </row>
    <row r="40" spans="1:20" ht="70.900000000000006" customHeight="1" x14ac:dyDescent="0.45">
      <c r="A40" s="1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1">
        <v>62.05</v>
      </c>
      <c r="Q40" s="13" t="s">
        <v>8323</v>
      </c>
      <c r="R40" t="s">
        <v>8326</v>
      </c>
      <c r="S40" s="16">
        <v>41802.574282407404</v>
      </c>
      <c r="T40" s="16">
        <v>41823.165972222225</v>
      </c>
    </row>
    <row r="41" spans="1:20" ht="70.900000000000006" customHeight="1" x14ac:dyDescent="0.45">
      <c r="A41" s="10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1">
        <v>71.239999999999995</v>
      </c>
      <c r="Q41" s="13" t="s">
        <v>8323</v>
      </c>
      <c r="R41" t="s">
        <v>8326</v>
      </c>
      <c r="S41" s="16">
        <v>42473.007037037038</v>
      </c>
      <c r="T41" s="16">
        <v>42503.007037037038</v>
      </c>
    </row>
    <row r="42" spans="1:20" ht="70.900000000000006" customHeight="1" x14ac:dyDescent="0.45">
      <c r="A42" s="10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1">
        <v>716.35</v>
      </c>
      <c r="Q42" s="13" t="s">
        <v>8323</v>
      </c>
      <c r="R42" t="s">
        <v>8326</v>
      </c>
      <c r="S42" s="16">
        <v>42605.765381944439</v>
      </c>
      <c r="T42" s="16">
        <v>42634.125</v>
      </c>
    </row>
    <row r="43" spans="1:20" ht="70.900000000000006" customHeight="1" x14ac:dyDescent="0.45">
      <c r="A43" s="10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1">
        <v>60.48</v>
      </c>
      <c r="Q43" s="1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70.900000000000006" customHeight="1" x14ac:dyDescent="0.45">
      <c r="A44" s="10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1">
        <v>1000</v>
      </c>
      <c r="Q44" s="13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0.900000000000006" customHeight="1" x14ac:dyDescent="0.45">
      <c r="A45" s="10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1">
        <v>93.98</v>
      </c>
      <c r="Q45" s="13" t="s">
        <v>8323</v>
      </c>
      <c r="R45" t="s">
        <v>8326</v>
      </c>
      <c r="S45" s="16">
        <v>41826.871238425927</v>
      </c>
      <c r="T45" s="16">
        <v>41859.57916666667</v>
      </c>
    </row>
    <row r="46" spans="1:20" ht="70.900000000000006" customHeight="1" x14ac:dyDescent="0.45">
      <c r="A46" s="10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1">
        <v>110.87</v>
      </c>
      <c r="Q46" s="13" t="s">
        <v>8323</v>
      </c>
      <c r="R46" t="s">
        <v>8326</v>
      </c>
      <c r="S46" s="16">
        <v>42134.172071759262</v>
      </c>
      <c r="T46" s="16">
        <v>42155.290972222225</v>
      </c>
    </row>
    <row r="47" spans="1:20" ht="70.900000000000006" customHeight="1" x14ac:dyDescent="0.45">
      <c r="A47" s="10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1">
        <v>184.68</v>
      </c>
      <c r="Q47" s="13" t="s">
        <v>8323</v>
      </c>
      <c r="R47" t="s">
        <v>8326</v>
      </c>
      <c r="S47" s="16">
        <v>42494.563449074078</v>
      </c>
      <c r="T47" s="16">
        <v>42524.563449074078</v>
      </c>
    </row>
    <row r="48" spans="1:20" ht="70.900000000000006" customHeight="1" x14ac:dyDescent="0.45">
      <c r="A48" s="10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1">
        <v>88.77</v>
      </c>
      <c r="Q48" s="13" t="s">
        <v>8323</v>
      </c>
      <c r="R48" t="s">
        <v>8326</v>
      </c>
      <c r="S48" s="16">
        <v>42233.738564814819</v>
      </c>
      <c r="T48" s="16">
        <v>42263.738564814819</v>
      </c>
    </row>
    <row r="49" spans="1:20" ht="70.900000000000006" customHeight="1" x14ac:dyDescent="0.45">
      <c r="A49" s="10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1">
        <v>50.16</v>
      </c>
      <c r="Q49" s="13" t="s">
        <v>8323</v>
      </c>
      <c r="R49" t="s">
        <v>8326</v>
      </c>
      <c r="S49" s="16">
        <v>41778.637245370373</v>
      </c>
      <c r="T49" s="16">
        <v>41810.958333333336</v>
      </c>
    </row>
    <row r="50" spans="1:20" ht="70.900000000000006" customHeight="1" x14ac:dyDescent="0.45">
      <c r="A50" s="1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1">
        <v>57.63</v>
      </c>
      <c r="Q50" s="13" t="s">
        <v>8323</v>
      </c>
      <c r="R50" t="s">
        <v>8326</v>
      </c>
      <c r="S50" s="16">
        <v>42230.472222222219</v>
      </c>
      <c r="T50" s="16">
        <v>42259.165972222225</v>
      </c>
    </row>
    <row r="51" spans="1:20" ht="70.900000000000006" customHeight="1" x14ac:dyDescent="0.45">
      <c r="A51" s="10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1">
        <v>56.07</v>
      </c>
      <c r="Q51" s="13" t="s">
        <v>8323</v>
      </c>
      <c r="R51" t="s">
        <v>8326</v>
      </c>
      <c r="S51" s="16">
        <v>42037.938206018516</v>
      </c>
      <c r="T51" s="16">
        <v>42068.166666666672</v>
      </c>
    </row>
    <row r="52" spans="1:20" ht="70.900000000000006" customHeight="1" x14ac:dyDescent="0.45">
      <c r="A52" s="10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1">
        <v>109.03</v>
      </c>
      <c r="Q52" s="13" t="s">
        <v>8323</v>
      </c>
      <c r="R52" t="s">
        <v>8326</v>
      </c>
      <c r="S52" s="16">
        <v>42157.470185185186</v>
      </c>
      <c r="T52" s="16">
        <v>42187.470185185186</v>
      </c>
    </row>
    <row r="53" spans="1:20" ht="70.900000000000006" customHeight="1" x14ac:dyDescent="0.45">
      <c r="A53" s="10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1">
        <v>103.95</v>
      </c>
      <c r="Q53" s="1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70.900000000000006" customHeight="1" x14ac:dyDescent="0.45">
      <c r="A54" s="10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1">
        <v>62.83</v>
      </c>
      <c r="Q54" s="13" t="s">
        <v>8323</v>
      </c>
      <c r="R54" t="s">
        <v>8326</v>
      </c>
      <c r="S54" s="16">
        <v>41800.380428240744</v>
      </c>
      <c r="T54" s="16">
        <v>41830.380428240744</v>
      </c>
    </row>
    <row r="55" spans="1:20" ht="70.900000000000006" customHeight="1" x14ac:dyDescent="0.45">
      <c r="A55" s="10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1">
        <v>145</v>
      </c>
      <c r="Q55" s="13" t="s">
        <v>8323</v>
      </c>
      <c r="R55" t="s">
        <v>8326</v>
      </c>
      <c r="S55" s="16">
        <v>42491.92288194444</v>
      </c>
      <c r="T55" s="16">
        <v>42521.92288194444</v>
      </c>
    </row>
    <row r="56" spans="1:20" ht="70.900000000000006" customHeight="1" x14ac:dyDescent="0.45">
      <c r="A56" s="10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1">
        <v>139.19</v>
      </c>
      <c r="Q56" s="13" t="s">
        <v>8323</v>
      </c>
      <c r="R56" t="s">
        <v>8326</v>
      </c>
      <c r="S56" s="16">
        <v>41878.878379629627</v>
      </c>
      <c r="T56" s="16">
        <v>41908.878379629627</v>
      </c>
    </row>
    <row r="57" spans="1:20" ht="70.900000000000006" customHeight="1" x14ac:dyDescent="0.45">
      <c r="A57" s="10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1">
        <v>63.57</v>
      </c>
      <c r="Q57" s="13" t="s">
        <v>8323</v>
      </c>
      <c r="R57" t="s">
        <v>8326</v>
      </c>
      <c r="S57" s="16">
        <v>41932.311099537037</v>
      </c>
      <c r="T57" s="16">
        <v>41962.352766203709</v>
      </c>
    </row>
    <row r="58" spans="1:20" ht="70.900000000000006" customHeight="1" x14ac:dyDescent="0.45">
      <c r="A58" s="10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1">
        <v>105.52</v>
      </c>
      <c r="Q58" s="13" t="s">
        <v>8323</v>
      </c>
      <c r="R58" t="s">
        <v>8326</v>
      </c>
      <c r="S58" s="16">
        <v>42118.556331018524</v>
      </c>
      <c r="T58" s="16">
        <v>42150.165972222225</v>
      </c>
    </row>
    <row r="59" spans="1:20" ht="70.900000000000006" customHeight="1" x14ac:dyDescent="0.45">
      <c r="A59" s="10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1">
        <v>141.29</v>
      </c>
      <c r="Q59" s="13" t="s">
        <v>8323</v>
      </c>
      <c r="R59" t="s">
        <v>8326</v>
      </c>
      <c r="S59" s="16">
        <v>42239.957962962959</v>
      </c>
      <c r="T59" s="16">
        <v>42260</v>
      </c>
    </row>
    <row r="60" spans="1:20" ht="70.900000000000006" customHeight="1" x14ac:dyDescent="0.45">
      <c r="A60" s="1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1">
        <v>137.24</v>
      </c>
      <c r="Q60" s="13" t="s">
        <v>8323</v>
      </c>
      <c r="R60" t="s">
        <v>8326</v>
      </c>
      <c r="S60" s="16">
        <v>41880.76357638889</v>
      </c>
      <c r="T60" s="16">
        <v>41895.166666666664</v>
      </c>
    </row>
    <row r="61" spans="1:20" ht="70.900000000000006" customHeight="1" x14ac:dyDescent="0.45">
      <c r="A61" s="10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1">
        <v>99.34</v>
      </c>
      <c r="Q61" s="13" t="s">
        <v>8323</v>
      </c>
      <c r="R61" t="s">
        <v>8326</v>
      </c>
      <c r="S61" s="16">
        <v>42561.783877314811</v>
      </c>
      <c r="T61" s="16">
        <v>42593.165972222225</v>
      </c>
    </row>
    <row r="62" spans="1:20" ht="70.900000000000006" customHeight="1" x14ac:dyDescent="0.45">
      <c r="A62" s="10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1">
        <v>103.21</v>
      </c>
      <c r="Q62" s="13" t="s">
        <v>8323</v>
      </c>
      <c r="R62" t="s">
        <v>8326</v>
      </c>
      <c r="S62" s="16">
        <v>42037.791238425925</v>
      </c>
      <c r="T62" s="16">
        <v>42067.791238425925</v>
      </c>
    </row>
    <row r="63" spans="1:20" ht="70.900000000000006" customHeight="1" x14ac:dyDescent="0.45">
      <c r="A63" s="10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1">
        <v>63.83</v>
      </c>
      <c r="Q63" s="1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70.900000000000006" customHeight="1" x14ac:dyDescent="0.45">
      <c r="A64" s="10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1">
        <v>41.77</v>
      </c>
      <c r="Q64" s="13" t="s">
        <v>8323</v>
      </c>
      <c r="R64" t="s">
        <v>8326</v>
      </c>
      <c r="S64" s="16">
        <v>40633.154363425929</v>
      </c>
      <c r="T64" s="16">
        <v>40664.207638888889</v>
      </c>
    </row>
    <row r="65" spans="1:20" ht="70.900000000000006" customHeight="1" x14ac:dyDescent="0.45">
      <c r="A65" s="10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1">
        <v>145.87</v>
      </c>
      <c r="Q65" s="13" t="s">
        <v>8323</v>
      </c>
      <c r="R65" t="s">
        <v>8326</v>
      </c>
      <c r="S65" s="16">
        <v>42626.7503125</v>
      </c>
      <c r="T65" s="16">
        <v>42656.7503125</v>
      </c>
    </row>
    <row r="66" spans="1:20" ht="70.900000000000006" customHeight="1" x14ac:dyDescent="0.45">
      <c r="A66" s="10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1">
        <v>118.13</v>
      </c>
      <c r="Q66" s="13" t="s">
        <v>8323</v>
      </c>
      <c r="R66" t="s">
        <v>8326</v>
      </c>
      <c r="S66" s="16">
        <v>41834.953865740739</v>
      </c>
      <c r="T66" s="16">
        <v>41879.953865740739</v>
      </c>
    </row>
    <row r="67" spans="1:20" ht="70.900000000000006" customHeight="1" x14ac:dyDescent="0.45">
      <c r="A67" s="10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1">
        <v>110.23</v>
      </c>
      <c r="Q67" s="13" t="s">
        <v>8323</v>
      </c>
      <c r="R67" t="s">
        <v>8326</v>
      </c>
      <c r="S67" s="16">
        <v>41791.492777777778</v>
      </c>
      <c r="T67" s="16">
        <v>41836.492777777778</v>
      </c>
    </row>
    <row r="68" spans="1:20" ht="70.900000000000006" customHeight="1" x14ac:dyDescent="0.45">
      <c r="A68" s="10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1">
        <v>58.69</v>
      </c>
      <c r="Q68" s="13" t="s">
        <v>8323</v>
      </c>
      <c r="R68" t="s">
        <v>8326</v>
      </c>
      <c r="S68" s="16">
        <v>41893.324884259258</v>
      </c>
      <c r="T68" s="16">
        <v>41926.290972222225</v>
      </c>
    </row>
    <row r="69" spans="1:20" ht="70.900000000000006" customHeight="1" x14ac:dyDescent="0.45">
      <c r="A69" s="10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1">
        <v>134.15</v>
      </c>
      <c r="Q69" s="13" t="s">
        <v>8323</v>
      </c>
      <c r="R69" t="s">
        <v>8326</v>
      </c>
      <c r="S69" s="16">
        <v>41776.063136574077</v>
      </c>
      <c r="T69" s="16">
        <v>41807.125</v>
      </c>
    </row>
    <row r="70" spans="1:20" ht="70.900000000000006" customHeight="1" x14ac:dyDescent="0.45">
      <c r="A70" s="1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1">
        <v>264.85000000000002</v>
      </c>
      <c r="Q70" s="13" t="s">
        <v>8323</v>
      </c>
      <c r="R70" t="s">
        <v>8326</v>
      </c>
      <c r="S70" s="16">
        <v>42341.818379629629</v>
      </c>
      <c r="T70" s="16">
        <v>42370.166666666672</v>
      </c>
    </row>
    <row r="71" spans="1:20" ht="70.900000000000006" customHeight="1" x14ac:dyDescent="0.45">
      <c r="A71" s="10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1">
        <v>177.62</v>
      </c>
      <c r="Q71" s="13" t="s">
        <v>8323</v>
      </c>
      <c r="R71" t="s">
        <v>8326</v>
      </c>
      <c r="S71" s="16">
        <v>42549.665717592594</v>
      </c>
      <c r="T71" s="16">
        <v>42579.665717592594</v>
      </c>
    </row>
    <row r="72" spans="1:20" ht="70.900000000000006" customHeight="1" x14ac:dyDescent="0.45">
      <c r="A72" s="10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1">
        <v>100.5</v>
      </c>
      <c r="Q72" s="13" t="s">
        <v>8323</v>
      </c>
      <c r="R72" t="s">
        <v>8326</v>
      </c>
      <c r="S72" s="16">
        <v>41591.737974537034</v>
      </c>
      <c r="T72" s="16">
        <v>41621.207638888889</v>
      </c>
    </row>
    <row r="73" spans="1:20" ht="70.900000000000006" customHeight="1" x14ac:dyDescent="0.45">
      <c r="A73" s="10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1">
        <v>115.87</v>
      </c>
      <c r="Q73" s="13" t="s">
        <v>8323</v>
      </c>
      <c r="R73" t="s">
        <v>8326</v>
      </c>
      <c r="S73" s="16">
        <v>42262.096782407403</v>
      </c>
      <c r="T73" s="16">
        <v>42286</v>
      </c>
    </row>
    <row r="74" spans="1:20" ht="70.900000000000006" customHeight="1" x14ac:dyDescent="0.45">
      <c r="A74" s="10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1">
        <v>151.97999999999999</v>
      </c>
      <c r="Q74" s="13" t="s">
        <v>8323</v>
      </c>
      <c r="R74" t="s">
        <v>8326</v>
      </c>
      <c r="S74" s="16">
        <v>42576.697569444441</v>
      </c>
      <c r="T74" s="16">
        <v>42636.697569444441</v>
      </c>
    </row>
    <row r="75" spans="1:20" ht="70.900000000000006" customHeight="1" x14ac:dyDescent="0.45">
      <c r="A75" s="10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1">
        <v>142.28</v>
      </c>
      <c r="Q75" s="13" t="s">
        <v>8323</v>
      </c>
      <c r="R75" t="s">
        <v>8326</v>
      </c>
      <c r="S75" s="16">
        <v>42041.714178240742</v>
      </c>
      <c r="T75" s="16">
        <v>42071.67251157407</v>
      </c>
    </row>
    <row r="76" spans="1:20" ht="70.900000000000006" customHeight="1" x14ac:dyDescent="0.45">
      <c r="A76" s="10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1">
        <v>70.88</v>
      </c>
      <c r="Q76" s="13" t="s">
        <v>8323</v>
      </c>
      <c r="R76" t="s">
        <v>8326</v>
      </c>
      <c r="S76" s="16">
        <v>41941.683865740742</v>
      </c>
      <c r="T76" s="16">
        <v>41970.125</v>
      </c>
    </row>
    <row r="77" spans="1:20" ht="70.900000000000006" customHeight="1" x14ac:dyDescent="0.45">
      <c r="A77" s="10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1">
        <v>421.11</v>
      </c>
      <c r="Q77" s="13" t="s">
        <v>8323</v>
      </c>
      <c r="R77" t="s">
        <v>8326</v>
      </c>
      <c r="S77" s="16">
        <v>42059.701319444444</v>
      </c>
      <c r="T77" s="16">
        <v>42119.659652777773</v>
      </c>
    </row>
    <row r="78" spans="1:20" ht="70.900000000000006" customHeight="1" x14ac:dyDescent="0.45">
      <c r="A78" s="10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1">
        <v>64.27</v>
      </c>
      <c r="Q78" s="13" t="s">
        <v>8323</v>
      </c>
      <c r="R78" t="s">
        <v>8326</v>
      </c>
      <c r="S78" s="16">
        <v>40970.875671296293</v>
      </c>
      <c r="T78" s="16">
        <v>41000.834004629629</v>
      </c>
    </row>
    <row r="79" spans="1:20" ht="70.900000000000006" customHeight="1" x14ac:dyDescent="0.45">
      <c r="A79" s="10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1">
        <v>48.33</v>
      </c>
      <c r="Q79" s="13" t="s">
        <v>8323</v>
      </c>
      <c r="R79" t="s">
        <v>8326</v>
      </c>
      <c r="S79" s="16">
        <v>42136.536134259266</v>
      </c>
      <c r="T79" s="16">
        <v>42167.875</v>
      </c>
    </row>
    <row r="80" spans="1:20" ht="70.900000000000006" customHeight="1" x14ac:dyDescent="0.45">
      <c r="A80" s="1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1">
        <v>302.31</v>
      </c>
      <c r="Q80" s="13" t="s">
        <v>8323</v>
      </c>
      <c r="R80" t="s">
        <v>8326</v>
      </c>
      <c r="S80" s="16">
        <v>41851.771354166667</v>
      </c>
      <c r="T80" s="16">
        <v>41870.666666666664</v>
      </c>
    </row>
    <row r="81" spans="1:20" ht="70.900000000000006" customHeight="1" x14ac:dyDescent="0.45">
      <c r="A81" s="10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1">
        <v>38.28</v>
      </c>
      <c r="Q81" s="13" t="s">
        <v>8323</v>
      </c>
      <c r="R81" t="s">
        <v>8326</v>
      </c>
      <c r="S81" s="16">
        <v>42243.6252662037</v>
      </c>
      <c r="T81" s="16">
        <v>42278.6252662037</v>
      </c>
    </row>
    <row r="82" spans="1:20" ht="70.900000000000006" customHeight="1" x14ac:dyDescent="0.45">
      <c r="A82" s="10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1">
        <v>98.2</v>
      </c>
      <c r="Q82" s="13" t="s">
        <v>8323</v>
      </c>
      <c r="R82" t="s">
        <v>8326</v>
      </c>
      <c r="S82" s="16">
        <v>41982.887280092589</v>
      </c>
      <c r="T82" s="16">
        <v>42012.887280092589</v>
      </c>
    </row>
    <row r="83" spans="1:20" ht="70.900000000000006" customHeight="1" x14ac:dyDescent="0.45">
      <c r="A83" s="10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1">
        <v>193.62</v>
      </c>
      <c r="Q83" s="13" t="s">
        <v>8323</v>
      </c>
      <c r="R83" t="s">
        <v>8326</v>
      </c>
      <c r="S83" s="16">
        <v>42323.70930555556</v>
      </c>
      <c r="T83" s="16">
        <v>42355.207638888889</v>
      </c>
    </row>
    <row r="84" spans="1:20" ht="70.900000000000006" customHeight="1" x14ac:dyDescent="0.45">
      <c r="A84" s="10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1">
        <v>66.11</v>
      </c>
      <c r="Q84" s="13" t="s">
        <v>8323</v>
      </c>
      <c r="R84" t="s">
        <v>8326</v>
      </c>
      <c r="S84" s="16">
        <v>41920.787534722222</v>
      </c>
      <c r="T84" s="16">
        <v>41941.787534722222</v>
      </c>
    </row>
    <row r="85" spans="1:20" ht="70.900000000000006" customHeight="1" x14ac:dyDescent="0.45">
      <c r="A85" s="10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1">
        <v>46.77</v>
      </c>
      <c r="Q85" s="13" t="s">
        <v>8323</v>
      </c>
      <c r="R85" t="s">
        <v>8326</v>
      </c>
      <c r="S85" s="16">
        <v>40883.949317129627</v>
      </c>
      <c r="T85" s="16">
        <v>40939.708333333336</v>
      </c>
    </row>
    <row r="86" spans="1:20" ht="70.900000000000006" customHeight="1" x14ac:dyDescent="0.45">
      <c r="A86" s="10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1">
        <v>81.569999999999993</v>
      </c>
      <c r="Q86" s="13" t="s">
        <v>8323</v>
      </c>
      <c r="R86" t="s">
        <v>8326</v>
      </c>
      <c r="S86" s="16">
        <v>42167.023206018523</v>
      </c>
      <c r="T86" s="16">
        <v>42196.165972222225</v>
      </c>
    </row>
    <row r="87" spans="1:20" ht="70.900000000000006" customHeight="1" x14ac:dyDescent="0.45">
      <c r="A87" s="10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1">
        <v>105.21</v>
      </c>
      <c r="Q87" s="13" t="s">
        <v>8323</v>
      </c>
      <c r="R87" t="s">
        <v>8326</v>
      </c>
      <c r="S87" s="16">
        <v>42431.102534722217</v>
      </c>
      <c r="T87" s="16">
        <v>42461.06086805556</v>
      </c>
    </row>
    <row r="88" spans="1:20" ht="70.900000000000006" customHeight="1" x14ac:dyDescent="0.45">
      <c r="A88" s="10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1">
        <v>209.84</v>
      </c>
      <c r="Q88" s="13" t="s">
        <v>8323</v>
      </c>
      <c r="R88" t="s">
        <v>8326</v>
      </c>
      <c r="S88" s="16">
        <v>42253.928530092591</v>
      </c>
      <c r="T88" s="16">
        <v>42283.928530092591</v>
      </c>
    </row>
    <row r="89" spans="1:20" ht="70.900000000000006" customHeight="1" x14ac:dyDescent="0.45">
      <c r="A89" s="10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1">
        <v>69.89</v>
      </c>
      <c r="Q89" s="13" t="s">
        <v>8323</v>
      </c>
      <c r="R89" t="s">
        <v>8326</v>
      </c>
      <c r="S89" s="16">
        <v>41808.669571759259</v>
      </c>
      <c r="T89" s="16">
        <v>41838.669571759259</v>
      </c>
    </row>
    <row r="90" spans="1:20" ht="70.900000000000006" customHeight="1" x14ac:dyDescent="0.45">
      <c r="A90" s="1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1">
        <v>67.739999999999995</v>
      </c>
      <c r="Q90" s="13" t="s">
        <v>8323</v>
      </c>
      <c r="R90" t="s">
        <v>8326</v>
      </c>
      <c r="S90" s="16">
        <v>42154.873124999998</v>
      </c>
      <c r="T90" s="16">
        <v>42184.873124999998</v>
      </c>
    </row>
    <row r="91" spans="1:20" ht="70.900000000000006" customHeight="1" x14ac:dyDescent="0.45">
      <c r="A91" s="10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1">
        <v>81.78</v>
      </c>
      <c r="Q91" s="13" t="s">
        <v>8323</v>
      </c>
      <c r="R91" t="s">
        <v>8326</v>
      </c>
      <c r="S91" s="16">
        <v>42018.676898148144</v>
      </c>
      <c r="T91" s="16">
        <v>42040.290972222225</v>
      </c>
    </row>
    <row r="92" spans="1:20" ht="70.900000000000006" customHeight="1" x14ac:dyDescent="0.45">
      <c r="A92" s="10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1">
        <v>136.78</v>
      </c>
      <c r="Q92" s="13" t="s">
        <v>8323</v>
      </c>
      <c r="R92" t="s">
        <v>8326</v>
      </c>
      <c r="S92" s="16">
        <v>41926.942685185182</v>
      </c>
      <c r="T92" s="16">
        <v>41956.984351851846</v>
      </c>
    </row>
    <row r="93" spans="1:20" ht="70.900000000000006" customHeight="1" x14ac:dyDescent="0.45">
      <c r="A93" s="10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1">
        <v>78.209999999999994</v>
      </c>
      <c r="Q93" s="1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70.900000000000006" customHeight="1" x14ac:dyDescent="0.45">
      <c r="A94" s="10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1">
        <v>129.36000000000001</v>
      </c>
      <c r="Q94" s="13" t="s">
        <v>8323</v>
      </c>
      <c r="R94" t="s">
        <v>8326</v>
      </c>
      <c r="S94" s="16">
        <v>42219.019733796296</v>
      </c>
      <c r="T94" s="16">
        <v>42249.019733796296</v>
      </c>
    </row>
    <row r="95" spans="1:20" ht="70.900000000000006" customHeight="1" x14ac:dyDescent="0.45">
      <c r="A95" s="10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1">
        <v>71.790000000000006</v>
      </c>
      <c r="Q95" s="13" t="s">
        <v>8323</v>
      </c>
      <c r="R95" t="s">
        <v>8326</v>
      </c>
      <c r="S95" s="16">
        <v>42238.13282407407</v>
      </c>
      <c r="T95" s="16">
        <v>42268.13282407407</v>
      </c>
    </row>
    <row r="96" spans="1:20" ht="70.900000000000006" customHeight="1" x14ac:dyDescent="0.45">
      <c r="A96" s="10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1">
        <v>93.76</v>
      </c>
      <c r="Q96" s="13" t="s">
        <v>8323</v>
      </c>
      <c r="R96" t="s">
        <v>8326</v>
      </c>
      <c r="S96" s="16">
        <v>42292.087592592594</v>
      </c>
      <c r="T96" s="16">
        <v>42329.125</v>
      </c>
    </row>
    <row r="97" spans="1:20" ht="70.900000000000006" customHeight="1" x14ac:dyDescent="0.45">
      <c r="A97" s="10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1">
        <v>63.83</v>
      </c>
      <c r="Q97" s="13" t="s">
        <v>8323</v>
      </c>
      <c r="R97" t="s">
        <v>8326</v>
      </c>
      <c r="S97" s="16">
        <v>42060.683935185181</v>
      </c>
      <c r="T97" s="16">
        <v>42090.642268518524</v>
      </c>
    </row>
    <row r="98" spans="1:20" ht="70.900000000000006" customHeight="1" x14ac:dyDescent="0.45">
      <c r="A98" s="10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1">
        <v>72.290000000000006</v>
      </c>
      <c r="Q98" s="13" t="s">
        <v>8323</v>
      </c>
      <c r="R98" t="s">
        <v>8326</v>
      </c>
      <c r="S98" s="16">
        <v>41809.860300925924</v>
      </c>
      <c r="T98" s="16">
        <v>41839.860300925924</v>
      </c>
    </row>
    <row r="99" spans="1:20" ht="70.900000000000006" customHeight="1" x14ac:dyDescent="0.45">
      <c r="A99" s="10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1">
        <v>97.38</v>
      </c>
      <c r="Q99" s="13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70.900000000000006" customHeight="1" x14ac:dyDescent="0.45">
      <c r="A100" s="1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1">
        <v>56.2</v>
      </c>
      <c r="Q100" s="13" t="s">
        <v>8323</v>
      </c>
      <c r="R100" t="s">
        <v>8326</v>
      </c>
      <c r="S100" s="16">
        <v>42196.028703703705</v>
      </c>
      <c r="T100" s="16">
        <v>42228</v>
      </c>
    </row>
    <row r="101" spans="1:20" ht="70.900000000000006" customHeight="1" x14ac:dyDescent="0.45">
      <c r="A101" s="10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1">
        <v>73.58</v>
      </c>
      <c r="Q101" s="13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70.900000000000006" customHeight="1" x14ac:dyDescent="0.45">
      <c r="A102" s="10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1">
        <v>65.58</v>
      </c>
      <c r="Q102" s="13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70.900000000000006" customHeight="1" x14ac:dyDescent="0.45">
      <c r="A103" s="10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1">
        <v>358.69</v>
      </c>
      <c r="Q103" s="1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70.900000000000006" customHeight="1" x14ac:dyDescent="0.45">
      <c r="A104" s="10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1">
        <v>82.61</v>
      </c>
      <c r="Q104" s="13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70.900000000000006" customHeight="1" x14ac:dyDescent="0.45">
      <c r="A105" s="10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1">
        <v>80.23</v>
      </c>
      <c r="Q105" s="13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70.900000000000006" customHeight="1" x14ac:dyDescent="0.45">
      <c r="A106" s="10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1">
        <v>83.43</v>
      </c>
      <c r="Q106" s="13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70.900000000000006" customHeight="1" x14ac:dyDescent="0.45">
      <c r="A107" s="10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1">
        <v>107</v>
      </c>
      <c r="Q107" s="13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70.900000000000006" customHeight="1" x14ac:dyDescent="0.45">
      <c r="A108" s="10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1">
        <v>66.150000000000006</v>
      </c>
      <c r="Q108" s="13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70.900000000000006" customHeight="1" x14ac:dyDescent="0.45">
      <c r="A109" s="10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1">
        <v>69.19</v>
      </c>
      <c r="Q109" s="13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70.900000000000006" customHeight="1" x14ac:dyDescent="0.45">
      <c r="A110" s="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1">
        <v>62.92</v>
      </c>
      <c r="Q110" s="13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70.900000000000006" customHeight="1" x14ac:dyDescent="0.45">
      <c r="A111" s="10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1">
        <v>40.630000000000003</v>
      </c>
      <c r="Q111" s="13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70.900000000000006" customHeight="1" x14ac:dyDescent="0.45">
      <c r="A112" s="10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1">
        <v>69.819999999999993</v>
      </c>
      <c r="Q112" s="13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70.900000000000006" customHeight="1" x14ac:dyDescent="0.45">
      <c r="A113" s="10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1">
        <v>50.75</v>
      </c>
      <c r="Q113" s="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70.900000000000006" customHeight="1" x14ac:dyDescent="0.45">
      <c r="A114" s="10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1">
        <v>91.3</v>
      </c>
      <c r="Q114" s="13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70.900000000000006" customHeight="1" x14ac:dyDescent="0.45">
      <c r="A115" s="10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1">
        <v>74.819999999999993</v>
      </c>
      <c r="Q115" s="13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70.900000000000006" customHeight="1" x14ac:dyDescent="0.45">
      <c r="A116" s="10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1">
        <v>116.65</v>
      </c>
      <c r="Q116" s="13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70.900000000000006" customHeight="1" x14ac:dyDescent="0.45">
      <c r="A117" s="10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1">
        <v>40.29</v>
      </c>
      <c r="Q117" s="13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70.900000000000006" customHeight="1" x14ac:dyDescent="0.45">
      <c r="A118" s="10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1">
        <v>143.11000000000001</v>
      </c>
      <c r="Q118" s="13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70.900000000000006" customHeight="1" x14ac:dyDescent="0.45">
      <c r="A119" s="10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1">
        <v>41.94</v>
      </c>
      <c r="Q119" s="13" t="s">
        <v>8323</v>
      </c>
      <c r="R119" t="s">
        <v>8326</v>
      </c>
      <c r="S119" s="16">
        <v>41753.593275462961</v>
      </c>
      <c r="T119" s="16">
        <v>41778.875</v>
      </c>
    </row>
    <row r="120" spans="1:20" ht="70.900000000000006" customHeight="1" x14ac:dyDescent="0.45">
      <c r="A120" s="1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1">
        <v>107.57</v>
      </c>
      <c r="Q120" s="13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70.900000000000006" customHeight="1" x14ac:dyDescent="0.45">
      <c r="A121" s="10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1">
        <v>64.16</v>
      </c>
      <c r="Q121" s="13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70.900000000000006" customHeight="1" x14ac:dyDescent="0.45">
      <c r="A122" s="10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1">
        <v>36.86</v>
      </c>
      <c r="Q122" s="13" t="s">
        <v>8323</v>
      </c>
      <c r="R122" t="s">
        <v>8326</v>
      </c>
      <c r="S122" s="16">
        <v>42558.189432870371</v>
      </c>
      <c r="T122" s="16">
        <v>42587.875</v>
      </c>
    </row>
    <row r="123" spans="1:20" ht="70.900000000000006" customHeight="1" x14ac:dyDescent="0.45">
      <c r="A123" s="10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1">
        <v>93.43</v>
      </c>
      <c r="Q123" s="1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70.900000000000006" customHeight="1" x14ac:dyDescent="0.45">
      <c r="A124" s="10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1">
        <v>80.400000000000006</v>
      </c>
      <c r="Q124" s="13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70.900000000000006" customHeight="1" x14ac:dyDescent="0.45">
      <c r="A125" s="10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1">
        <v>50.2</v>
      </c>
      <c r="Q125" s="13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70.900000000000006" customHeight="1" x14ac:dyDescent="0.45">
      <c r="A126" s="10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1">
        <v>63.11</v>
      </c>
      <c r="Q126" s="13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70.900000000000006" customHeight="1" x14ac:dyDescent="0.45">
      <c r="A127" s="10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1">
        <v>55.01</v>
      </c>
      <c r="Q127" s="13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70.900000000000006" customHeight="1" x14ac:dyDescent="0.45">
      <c r="A128" s="10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1">
        <v>58.62</v>
      </c>
      <c r="Q128" s="13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70.900000000000006" customHeight="1" x14ac:dyDescent="0.45">
      <c r="A129" s="10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1">
        <v>82.26</v>
      </c>
      <c r="Q129" s="13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70.900000000000006" customHeight="1" x14ac:dyDescent="0.45">
      <c r="A130" s="1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1">
        <v>80.73</v>
      </c>
      <c r="Q130" s="13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70.900000000000006" customHeight="1" x14ac:dyDescent="0.45">
      <c r="A131" s="10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1">
        <v>110.22</v>
      </c>
      <c r="Q131" s="13" t="s">
        <v>8323</v>
      </c>
      <c r="R131" t="s">
        <v>8326</v>
      </c>
      <c r="S131" s="16">
        <v>41993.824340277773</v>
      </c>
      <c r="T131" s="16">
        <v>42010.25</v>
      </c>
    </row>
    <row r="132" spans="1:20" ht="70.900000000000006" customHeight="1" x14ac:dyDescent="0.45">
      <c r="A132" s="10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1">
        <v>53.72</v>
      </c>
      <c r="Q132" s="13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70.900000000000006" customHeight="1" x14ac:dyDescent="0.45">
      <c r="A133" s="10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1">
        <v>114.55</v>
      </c>
      <c r="Q133" s="1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70.900000000000006" customHeight="1" x14ac:dyDescent="0.45">
      <c r="A134" s="10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1">
        <v>25.69</v>
      </c>
      <c r="Q134" s="13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70.900000000000006" customHeight="1" x14ac:dyDescent="0.45">
      <c r="A135" s="10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1">
        <v>122.54</v>
      </c>
      <c r="Q135" s="13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70.900000000000006" customHeight="1" x14ac:dyDescent="0.45">
      <c r="A136" s="10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1">
        <v>200.49</v>
      </c>
      <c r="Q136" s="13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70.900000000000006" customHeight="1" x14ac:dyDescent="0.45">
      <c r="A137" s="10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1">
        <v>178.57</v>
      </c>
      <c r="Q137" s="13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70.900000000000006" customHeight="1" x14ac:dyDescent="0.45">
      <c r="A138" s="10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1">
        <v>148.47999999999999</v>
      </c>
      <c r="Q138" s="13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70.900000000000006" customHeight="1" x14ac:dyDescent="0.45">
      <c r="A139" s="10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1">
        <v>77.34</v>
      </c>
      <c r="Q139" s="13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70.900000000000006" customHeight="1" x14ac:dyDescent="0.45">
      <c r="A140" s="1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1">
        <v>83.14</v>
      </c>
      <c r="Q140" s="13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70.900000000000006" customHeight="1" x14ac:dyDescent="0.45">
      <c r="A141" s="10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1">
        <v>100.22</v>
      </c>
      <c r="Q141" s="13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70.900000000000006" customHeight="1" x14ac:dyDescent="0.45">
      <c r="A142" s="10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1">
        <v>80.16</v>
      </c>
      <c r="Q142" s="13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70.900000000000006" customHeight="1" x14ac:dyDescent="0.45">
      <c r="A143" s="10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1">
        <v>114.13</v>
      </c>
      <c r="Q143" s="1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70.900000000000006" customHeight="1" x14ac:dyDescent="0.45">
      <c r="A144" s="10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1">
        <v>65.38</v>
      </c>
      <c r="Q144" s="13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70.900000000000006" customHeight="1" x14ac:dyDescent="0.45">
      <c r="A145" s="10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1">
        <v>72.95</v>
      </c>
      <c r="Q145" s="13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70.900000000000006" customHeight="1" x14ac:dyDescent="0.45">
      <c r="A146" s="10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1">
        <v>68.349999999999994</v>
      </c>
      <c r="Q146" s="13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70.900000000000006" customHeight="1" x14ac:dyDescent="0.45">
      <c r="A147" s="10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1">
        <v>104.07</v>
      </c>
      <c r="Q147" s="13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70.900000000000006" customHeight="1" x14ac:dyDescent="0.45">
      <c r="A148" s="10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1">
        <v>135.63</v>
      </c>
      <c r="Q148" s="13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70.900000000000006" customHeight="1" x14ac:dyDescent="0.45">
      <c r="A149" s="10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1">
        <v>204.57</v>
      </c>
      <c r="Q149" s="13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70.900000000000006" customHeight="1" x14ac:dyDescent="0.45">
      <c r="A150" s="1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1">
        <v>75.09</v>
      </c>
      <c r="Q150" s="13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70.900000000000006" customHeight="1" x14ac:dyDescent="0.45">
      <c r="A151" s="10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1">
        <v>184.78</v>
      </c>
      <c r="Q151" s="13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70.900000000000006" customHeight="1" x14ac:dyDescent="0.45">
      <c r="A152" s="10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1">
        <v>136</v>
      </c>
      <c r="Q152" s="13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70.900000000000006" customHeight="1" x14ac:dyDescent="0.45">
      <c r="A153" s="10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1">
        <v>62.33</v>
      </c>
      <c r="Q153" s="1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70.900000000000006" customHeight="1" x14ac:dyDescent="0.45">
      <c r="A154" s="10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1">
        <v>109.08</v>
      </c>
      <c r="Q154" s="13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70.900000000000006" customHeight="1" x14ac:dyDescent="0.45">
      <c r="A155" s="10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1">
        <v>85.21</v>
      </c>
      <c r="Q155" s="13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70.900000000000006" customHeight="1" x14ac:dyDescent="0.45">
      <c r="A156" s="10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1">
        <v>46.42</v>
      </c>
      <c r="Q156" s="13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70.900000000000006" customHeight="1" x14ac:dyDescent="0.45">
      <c r="A157" s="10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1">
        <v>204.05</v>
      </c>
      <c r="Q157" s="13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70.900000000000006" customHeight="1" x14ac:dyDescent="0.45">
      <c r="A158" s="10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1">
        <v>46.61</v>
      </c>
      <c r="Q158" s="13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70.900000000000006" customHeight="1" x14ac:dyDescent="0.45">
      <c r="A159" s="10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1">
        <v>176.09</v>
      </c>
      <c r="Q159" s="13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70.900000000000006" customHeight="1" x14ac:dyDescent="0.45">
      <c r="A160" s="1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1">
        <v>168.75</v>
      </c>
      <c r="Q160" s="13" t="s">
        <v>8323</v>
      </c>
      <c r="R160" t="s">
        <v>8326</v>
      </c>
      <c r="S160" s="16">
        <v>42483.675208333334</v>
      </c>
      <c r="T160" s="16">
        <v>42522.789583333331</v>
      </c>
    </row>
    <row r="161" spans="1:20" ht="70.900000000000006" customHeight="1" x14ac:dyDescent="0.45">
      <c r="A161" s="10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1">
        <v>98.54</v>
      </c>
      <c r="Q161" s="13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70.900000000000006" customHeight="1" x14ac:dyDescent="0.45">
      <c r="A162" s="10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1">
        <v>72.05</v>
      </c>
      <c r="Q162" s="13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70.900000000000006" customHeight="1" x14ac:dyDescent="0.45">
      <c r="A163" s="10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1">
        <v>65.87</v>
      </c>
      <c r="Q163" s="1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70.900000000000006" customHeight="1" x14ac:dyDescent="0.45">
      <c r="A164" s="10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1">
        <v>121.36</v>
      </c>
      <c r="Q164" s="13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70.900000000000006" customHeight="1" x14ac:dyDescent="0.45">
      <c r="A165" s="10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1">
        <v>57.2</v>
      </c>
      <c r="Q165" s="13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70.900000000000006" customHeight="1" x14ac:dyDescent="0.45">
      <c r="A166" s="10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1">
        <v>81.67</v>
      </c>
      <c r="Q166" s="13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70.900000000000006" customHeight="1" x14ac:dyDescent="0.45">
      <c r="A167" s="10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1">
        <v>114.29</v>
      </c>
      <c r="Q167" s="13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70.900000000000006" customHeight="1" x14ac:dyDescent="0.45">
      <c r="A168" s="10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1">
        <v>129.03</v>
      </c>
      <c r="Q168" s="13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70.900000000000006" customHeight="1" x14ac:dyDescent="0.45">
      <c r="A169" s="10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1">
        <v>125.81</v>
      </c>
      <c r="Q169" s="13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70.900000000000006" customHeight="1" x14ac:dyDescent="0.45">
      <c r="A170" s="1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1">
        <v>58.79</v>
      </c>
      <c r="Q170" s="13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70.900000000000006" customHeight="1" x14ac:dyDescent="0.45">
      <c r="A171" s="10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1">
        <v>44.19</v>
      </c>
      <c r="Q171" s="13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70.900000000000006" customHeight="1" x14ac:dyDescent="0.45">
      <c r="A172" s="10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1">
        <v>62.88</v>
      </c>
      <c r="Q172" s="13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70.900000000000006" customHeight="1" x14ac:dyDescent="0.45">
      <c r="A173" s="10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1">
        <v>62.67</v>
      </c>
      <c r="Q173" s="1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70.900000000000006" customHeight="1" x14ac:dyDescent="0.45">
      <c r="A174" s="10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1">
        <v>47.85</v>
      </c>
      <c r="Q174" s="13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70.900000000000006" customHeight="1" x14ac:dyDescent="0.45">
      <c r="A175" s="10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1">
        <v>78.94</v>
      </c>
      <c r="Q175" s="13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70.900000000000006" customHeight="1" x14ac:dyDescent="0.45">
      <c r="A176" s="10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1">
        <v>126.55</v>
      </c>
      <c r="Q176" s="13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70.900000000000006" customHeight="1" x14ac:dyDescent="0.45">
      <c r="A177" s="10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1">
        <v>32.97</v>
      </c>
      <c r="Q177" s="13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70.900000000000006" customHeight="1" x14ac:dyDescent="0.45">
      <c r="A178" s="10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1">
        <v>79.540000000000006</v>
      </c>
      <c r="Q178" s="13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70.900000000000006" customHeight="1" x14ac:dyDescent="0.45">
      <c r="A179" s="10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1">
        <v>125.38</v>
      </c>
      <c r="Q179" s="13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70.900000000000006" customHeight="1" x14ac:dyDescent="0.45">
      <c r="A180" s="1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1">
        <v>37.21</v>
      </c>
      <c r="Q180" s="13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70.900000000000006" customHeight="1" x14ac:dyDescent="0.45">
      <c r="A181" s="10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1">
        <v>57.26</v>
      </c>
      <c r="Q181" s="13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70.900000000000006" customHeight="1" x14ac:dyDescent="0.45">
      <c r="A182" s="10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1">
        <v>33.99</v>
      </c>
      <c r="Q182" s="13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70.900000000000006" customHeight="1" x14ac:dyDescent="0.45">
      <c r="A183" s="10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1">
        <v>88.25</v>
      </c>
      <c r="Q183" s="1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70.900000000000006" customHeight="1" x14ac:dyDescent="0.45">
      <c r="A184" s="10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1">
        <v>103.35</v>
      </c>
      <c r="Q184" s="13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70.900000000000006" customHeight="1" x14ac:dyDescent="0.45">
      <c r="A185" s="10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1">
        <v>100.17</v>
      </c>
      <c r="Q185" s="13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70.900000000000006" customHeight="1" x14ac:dyDescent="0.45">
      <c r="A186" s="10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1">
        <v>55.33</v>
      </c>
      <c r="Q186" s="13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70.900000000000006" customHeight="1" x14ac:dyDescent="0.45">
      <c r="A187" s="10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1">
        <v>63.36</v>
      </c>
      <c r="Q187" s="13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70.900000000000006" customHeight="1" x14ac:dyDescent="0.45">
      <c r="A188" s="10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1">
        <v>86.23</v>
      </c>
      <c r="Q188" s="13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70.900000000000006" customHeight="1" x14ac:dyDescent="0.45">
      <c r="A189" s="10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1">
        <v>110.97</v>
      </c>
      <c r="Q189" s="13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70.900000000000006" customHeight="1" x14ac:dyDescent="0.45">
      <c r="A190" s="1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1">
        <v>113.57</v>
      </c>
      <c r="Q190" s="13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70.900000000000006" customHeight="1" x14ac:dyDescent="0.45">
      <c r="A191" s="10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1">
        <v>45.88</v>
      </c>
      <c r="Q191" s="13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70.900000000000006" customHeight="1" x14ac:dyDescent="0.45">
      <c r="A192" s="10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1">
        <v>49.06</v>
      </c>
      <c r="Q192" s="13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70.900000000000006" customHeight="1" x14ac:dyDescent="0.45">
      <c r="A193" s="10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1">
        <v>99.5</v>
      </c>
      <c r="Q193" s="1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70.900000000000006" customHeight="1" x14ac:dyDescent="0.45">
      <c r="A194" s="10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1">
        <v>99</v>
      </c>
      <c r="Q194" s="13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70.900000000000006" customHeight="1" x14ac:dyDescent="0.45">
      <c r="A195" s="10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1">
        <v>145.65</v>
      </c>
      <c r="Q195" s="13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70.900000000000006" customHeight="1" x14ac:dyDescent="0.45">
      <c r="A196" s="10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1">
        <v>92.5</v>
      </c>
      <c r="Q196" s="13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70.900000000000006" customHeight="1" x14ac:dyDescent="0.45">
      <c r="A197" s="10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1">
        <v>63.85</v>
      </c>
      <c r="Q197" s="13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70.900000000000006" customHeight="1" x14ac:dyDescent="0.45">
      <c r="A198" s="10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1">
        <v>77.19</v>
      </c>
      <c r="Q198" s="13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70.900000000000006" customHeight="1" x14ac:dyDescent="0.45">
      <c r="A199" s="10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1">
        <v>67.650000000000006</v>
      </c>
      <c r="Q199" s="13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70.900000000000006" customHeight="1" x14ac:dyDescent="0.45">
      <c r="A200" s="1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1">
        <v>75.34</v>
      </c>
      <c r="Q200" s="13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70.900000000000006" customHeight="1" x14ac:dyDescent="0.45">
      <c r="A201" s="10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1">
        <v>47.03</v>
      </c>
      <c r="Q201" s="13" t="s">
        <v>8323</v>
      </c>
      <c r="R201" t="s">
        <v>8326</v>
      </c>
      <c r="S201" s="16">
        <v>42619.935694444444</v>
      </c>
      <c r="T201" s="16">
        <v>42643.875</v>
      </c>
    </row>
    <row r="202" spans="1:20" ht="70.900000000000006" customHeight="1" x14ac:dyDescent="0.45">
      <c r="A202" s="10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1">
        <v>136.46</v>
      </c>
      <c r="Q202" s="13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70.900000000000006" customHeight="1" x14ac:dyDescent="0.45">
      <c r="A203" s="10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1">
        <v>81.38</v>
      </c>
      <c r="Q203" s="1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70.900000000000006" customHeight="1" x14ac:dyDescent="0.45">
      <c r="A204" s="10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1">
        <v>135.63</v>
      </c>
      <c r="Q204" s="13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70.900000000000006" customHeight="1" x14ac:dyDescent="0.45">
      <c r="A205" s="10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1">
        <v>74.53</v>
      </c>
      <c r="Q205" s="13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70.900000000000006" customHeight="1" x14ac:dyDescent="0.45">
      <c r="A206" s="10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1">
        <v>96.67</v>
      </c>
      <c r="Q206" s="13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70.900000000000006" customHeight="1" x14ac:dyDescent="0.45">
      <c r="A207" s="10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1">
        <v>50.4</v>
      </c>
      <c r="Q207" s="13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70.900000000000006" customHeight="1" x14ac:dyDescent="0.45">
      <c r="A208" s="10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1">
        <v>47.88</v>
      </c>
      <c r="Q208" s="13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0.900000000000006" customHeight="1" x14ac:dyDescent="0.45">
      <c r="A209" s="10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1">
        <v>80.72</v>
      </c>
      <c r="Q209" s="13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70.900000000000006" customHeight="1" x14ac:dyDescent="0.45">
      <c r="A210" s="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1">
        <v>111.89</v>
      </c>
      <c r="Q210" s="13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70.900000000000006" customHeight="1" x14ac:dyDescent="0.45">
      <c r="A211" s="10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1">
        <v>37.14</v>
      </c>
      <c r="Q211" s="13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70.900000000000006" customHeight="1" x14ac:dyDescent="0.45">
      <c r="A212" s="10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1">
        <v>70.569999999999993</v>
      </c>
      <c r="Q212" s="13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70.900000000000006" customHeight="1" x14ac:dyDescent="0.45">
      <c r="A213" s="10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1">
        <v>50.9</v>
      </c>
      <c r="Q213" s="13" t="s">
        <v>8323</v>
      </c>
      <c r="R213" t="s">
        <v>8326</v>
      </c>
      <c r="S213" s="16">
        <v>41772.105937500004</v>
      </c>
      <c r="T213" s="16">
        <v>41803.916666666664</v>
      </c>
    </row>
    <row r="214" spans="1:20" ht="70.900000000000006" customHeight="1" x14ac:dyDescent="0.45">
      <c r="A214" s="10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1">
        <v>49.69</v>
      </c>
      <c r="Q214" s="13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70.900000000000006" customHeight="1" x14ac:dyDescent="0.45">
      <c r="A215" s="10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1">
        <v>66.959999999999994</v>
      </c>
      <c r="Q215" s="13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70.900000000000006" customHeight="1" x14ac:dyDescent="0.45">
      <c r="A216" s="10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1">
        <v>235.46</v>
      </c>
      <c r="Q216" s="13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70.900000000000006" customHeight="1" x14ac:dyDescent="0.45">
      <c r="A217" s="10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1">
        <v>55.6</v>
      </c>
      <c r="Q217" s="13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70.900000000000006" customHeight="1" x14ac:dyDescent="0.45">
      <c r="A218" s="10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1">
        <v>203.2</v>
      </c>
      <c r="Q218" s="13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70.900000000000006" customHeight="1" x14ac:dyDescent="0.45">
      <c r="A219" s="10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1">
        <v>105</v>
      </c>
      <c r="Q219" s="13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70.900000000000006" customHeight="1" x14ac:dyDescent="0.45">
      <c r="A220" s="1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1">
        <v>126.46</v>
      </c>
      <c r="Q220" s="13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70.900000000000006" customHeight="1" x14ac:dyDescent="0.45">
      <c r="A221" s="10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1">
        <v>131.91</v>
      </c>
      <c r="Q221" s="13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70.900000000000006" customHeight="1" x14ac:dyDescent="0.45">
      <c r="A222" s="10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1">
        <v>84.17</v>
      </c>
      <c r="Q222" s="13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70.900000000000006" customHeight="1" x14ac:dyDescent="0.45">
      <c r="A223" s="10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1">
        <v>64.47</v>
      </c>
      <c r="Q223" s="1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70.900000000000006" customHeight="1" x14ac:dyDescent="0.45">
      <c r="A224" s="10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1">
        <v>272.73</v>
      </c>
      <c r="Q224" s="13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70.900000000000006" customHeight="1" x14ac:dyDescent="0.45">
      <c r="A225" s="10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1">
        <v>88.24</v>
      </c>
      <c r="Q225" s="13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70.900000000000006" customHeight="1" x14ac:dyDescent="0.45">
      <c r="A226" s="10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1">
        <v>57.55</v>
      </c>
      <c r="Q226" s="13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70.900000000000006" customHeight="1" x14ac:dyDescent="0.45">
      <c r="A227" s="10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1">
        <v>83.57</v>
      </c>
      <c r="Q227" s="13" t="s">
        <v>8323</v>
      </c>
      <c r="R227" t="s">
        <v>8326</v>
      </c>
      <c r="S227" s="16">
        <v>41792.542986111112</v>
      </c>
      <c r="T227" s="16">
        <v>41813.75</v>
      </c>
    </row>
    <row r="228" spans="1:20" ht="70.900000000000006" customHeight="1" x14ac:dyDescent="0.45">
      <c r="A228" s="10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1">
        <v>83.51</v>
      </c>
      <c r="Q228" s="13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70.900000000000006" customHeight="1" x14ac:dyDescent="0.45">
      <c r="A229" s="10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1">
        <v>62.59</v>
      </c>
      <c r="Q229" s="13" t="s">
        <v>8323</v>
      </c>
      <c r="R229" t="s">
        <v>8326</v>
      </c>
      <c r="S229" s="16">
        <v>42462.140868055561</v>
      </c>
      <c r="T229" s="16">
        <v>42489.875</v>
      </c>
    </row>
    <row r="230" spans="1:20" ht="70.900000000000006" customHeight="1" x14ac:dyDescent="0.45">
      <c r="A230" s="1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1">
        <v>58.57</v>
      </c>
      <c r="Q230" s="13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70.900000000000006" customHeight="1" x14ac:dyDescent="0.45">
      <c r="A231" s="10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1">
        <v>77.22</v>
      </c>
      <c r="Q231" s="13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70.900000000000006" customHeight="1" x14ac:dyDescent="0.45">
      <c r="A232" s="10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1">
        <v>64.91</v>
      </c>
      <c r="Q232" s="13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70.900000000000006" customHeight="1" x14ac:dyDescent="0.45">
      <c r="A233" s="10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1">
        <v>41.24</v>
      </c>
      <c r="Q233" s="13" t="s">
        <v>8323</v>
      </c>
      <c r="R233" t="s">
        <v>8326</v>
      </c>
      <c r="S233" s="16">
        <v>42284.516064814816</v>
      </c>
      <c r="T233" s="16">
        <v>42307.875</v>
      </c>
    </row>
    <row r="234" spans="1:20" ht="70.900000000000006" customHeight="1" x14ac:dyDescent="0.45">
      <c r="A234" s="10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1">
        <v>50.98</v>
      </c>
      <c r="Q234" s="13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70.900000000000006" customHeight="1" x14ac:dyDescent="0.45">
      <c r="A235" s="10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1">
        <v>61.02</v>
      </c>
      <c r="Q235" s="13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70.900000000000006" customHeight="1" x14ac:dyDescent="0.45">
      <c r="A236" s="10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1">
        <v>40.07</v>
      </c>
      <c r="Q236" s="13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70.900000000000006" customHeight="1" x14ac:dyDescent="0.45">
      <c r="A237" s="10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1">
        <v>47.46</v>
      </c>
      <c r="Q237" s="13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70.900000000000006" customHeight="1" x14ac:dyDescent="0.45">
      <c r="A238" s="10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1">
        <v>37.590000000000003</v>
      </c>
      <c r="Q238" s="13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70.900000000000006" customHeight="1" x14ac:dyDescent="0.45">
      <c r="A239" s="10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1">
        <v>64.63</v>
      </c>
      <c r="Q239" s="13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70.900000000000006" customHeight="1" x14ac:dyDescent="0.45">
      <c r="A240" s="1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1">
        <v>292.77999999999997</v>
      </c>
      <c r="Q240" s="13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70.900000000000006" customHeight="1" x14ac:dyDescent="0.45">
      <c r="A241" s="10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1">
        <v>48.7</v>
      </c>
      <c r="Q241" s="13" t="s">
        <v>8323</v>
      </c>
      <c r="R241" t="s">
        <v>8326</v>
      </c>
      <c r="S241" s="16">
        <v>42493.219236111108</v>
      </c>
      <c r="T241" s="16">
        <v>42531.125</v>
      </c>
    </row>
    <row r="242" spans="1:20" ht="70.900000000000006" customHeight="1" x14ac:dyDescent="0.45">
      <c r="A242" s="10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1">
        <v>866.67</v>
      </c>
      <c r="Q242" s="13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70.900000000000006" customHeight="1" x14ac:dyDescent="0.45">
      <c r="A243" s="10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1">
        <v>66.510000000000005</v>
      </c>
      <c r="Q243" s="1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70.900000000000006" customHeight="1" x14ac:dyDescent="0.45">
      <c r="A244" s="10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1">
        <v>52.55</v>
      </c>
      <c r="Q244" s="13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70.900000000000006" customHeight="1" x14ac:dyDescent="0.45">
      <c r="A245" s="10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1">
        <v>59.65</v>
      </c>
      <c r="Q245" s="13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70.900000000000006" customHeight="1" x14ac:dyDescent="0.45">
      <c r="A246" s="10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1">
        <v>77.73</v>
      </c>
      <c r="Q246" s="13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70.900000000000006" customHeight="1" x14ac:dyDescent="0.45">
      <c r="A247" s="10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1">
        <v>121.9</v>
      </c>
      <c r="Q247" s="13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70.900000000000006" customHeight="1" x14ac:dyDescent="0.45">
      <c r="A248" s="10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1">
        <v>47.41</v>
      </c>
      <c r="Q248" s="13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70.900000000000006" customHeight="1" x14ac:dyDescent="0.45">
      <c r="A249" s="10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1">
        <v>60.95</v>
      </c>
      <c r="Q249" s="13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70.900000000000006" customHeight="1" x14ac:dyDescent="0.45">
      <c r="A250" s="1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1">
        <v>44.91</v>
      </c>
      <c r="Q250" s="13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70.900000000000006" customHeight="1" x14ac:dyDescent="0.45">
      <c r="A251" s="10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1">
        <v>72.709999999999994</v>
      </c>
      <c r="Q251" s="13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70.900000000000006" customHeight="1" x14ac:dyDescent="0.45">
      <c r="A252" s="10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1">
        <v>66.45</v>
      </c>
      <c r="Q252" s="13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70.900000000000006" customHeight="1" x14ac:dyDescent="0.45">
      <c r="A253" s="10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1">
        <v>35.49</v>
      </c>
      <c r="Q253" s="1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70.900000000000006" customHeight="1" x14ac:dyDescent="0.45">
      <c r="A254" s="10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1">
        <v>63</v>
      </c>
      <c r="Q254" s="13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70.900000000000006" customHeight="1" x14ac:dyDescent="0.45">
      <c r="A255" s="10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1">
        <v>61</v>
      </c>
      <c r="Q255" s="13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70.900000000000006" customHeight="1" x14ac:dyDescent="0.45">
      <c r="A256" s="10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1">
        <v>50</v>
      </c>
      <c r="Q256" s="13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70.900000000000006" customHeight="1" x14ac:dyDescent="0.45">
      <c r="A257" s="10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1">
        <v>227.27</v>
      </c>
      <c r="Q257" s="13" t="s">
        <v>8323</v>
      </c>
      <c r="R257" t="s">
        <v>8326</v>
      </c>
      <c r="S257" s="16">
        <v>41856.010069444441</v>
      </c>
      <c r="T257" s="16">
        <v>41890.125</v>
      </c>
    </row>
    <row r="258" spans="1:20" ht="70.900000000000006" customHeight="1" x14ac:dyDescent="0.45">
      <c r="A258" s="10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1">
        <v>104.17</v>
      </c>
      <c r="Q258" s="13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70.900000000000006" customHeight="1" x14ac:dyDescent="0.45">
      <c r="A259" s="10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1">
        <v>40.85</v>
      </c>
      <c r="Q259" s="13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70.900000000000006" customHeight="1" x14ac:dyDescent="0.45">
      <c r="A260" s="1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1">
        <v>104.57</v>
      </c>
      <c r="Q260" s="13" t="s">
        <v>8323</v>
      </c>
      <c r="R260" t="s">
        <v>8326</v>
      </c>
      <c r="S260" s="16">
        <v>42494.683634259258</v>
      </c>
      <c r="T260" s="16">
        <v>42524.6875</v>
      </c>
    </row>
    <row r="261" spans="1:20" ht="70.900000000000006" customHeight="1" x14ac:dyDescent="0.45">
      <c r="A261" s="10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1">
        <v>44.54</v>
      </c>
      <c r="Q261" s="13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70.900000000000006" customHeight="1" x14ac:dyDescent="0.45">
      <c r="A262" s="10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1">
        <v>41.42</v>
      </c>
      <c r="Q262" s="13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70.900000000000006" customHeight="1" x14ac:dyDescent="0.45">
      <c r="A263" s="10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1">
        <v>80.03</v>
      </c>
      <c r="Q263" s="1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70.900000000000006" customHeight="1" x14ac:dyDescent="0.45">
      <c r="A264" s="10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1">
        <v>51.22</v>
      </c>
      <c r="Q264" s="13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70.900000000000006" customHeight="1" x14ac:dyDescent="0.45">
      <c r="A265" s="10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1">
        <v>79.31</v>
      </c>
      <c r="Q265" s="13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70.900000000000006" customHeight="1" x14ac:dyDescent="0.45">
      <c r="A266" s="10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1">
        <v>87.96</v>
      </c>
      <c r="Q266" s="13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70.900000000000006" customHeight="1" x14ac:dyDescent="0.4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8323</v>
      </c>
      <c r="R267" t="s">
        <v>8326</v>
      </c>
      <c r="S267" s="16">
        <v>42053.916921296302</v>
      </c>
      <c r="T267" s="16">
        <v>42079.875</v>
      </c>
    </row>
    <row r="268" spans="1:20" ht="70.900000000000006" customHeight="1" x14ac:dyDescent="0.45">
      <c r="A268" s="10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1">
        <v>31.62</v>
      </c>
      <c r="Q268" s="13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70.900000000000006" customHeight="1" x14ac:dyDescent="0.45">
      <c r="A269" s="10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1">
        <v>73.400000000000006</v>
      </c>
      <c r="Q269" s="13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70.900000000000006" customHeight="1" x14ac:dyDescent="0.45">
      <c r="A270" s="1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1">
        <v>52.21</v>
      </c>
      <c r="Q270" s="13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70.900000000000006" customHeight="1" x14ac:dyDescent="0.45">
      <c r="A271" s="10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1">
        <v>39.67</v>
      </c>
      <c r="Q271" s="13" t="s">
        <v>8323</v>
      </c>
      <c r="R271" t="s">
        <v>8326</v>
      </c>
      <c r="S271" s="16">
        <v>41477.930914351848</v>
      </c>
      <c r="T271" s="16">
        <v>41504.625</v>
      </c>
    </row>
    <row r="272" spans="1:20" ht="70.900000000000006" customHeight="1" x14ac:dyDescent="0.45">
      <c r="A272" s="10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1">
        <v>113.42</v>
      </c>
      <c r="Q272" s="13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70.900000000000006" customHeight="1" x14ac:dyDescent="0.45">
      <c r="A273" s="10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1">
        <v>89.67</v>
      </c>
      <c r="Q273" s="1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70.900000000000006" customHeight="1" x14ac:dyDescent="0.45">
      <c r="A274" s="10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1">
        <v>107.25</v>
      </c>
      <c r="Q274" s="13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70.900000000000006" customHeight="1" x14ac:dyDescent="0.45">
      <c r="A275" s="10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1">
        <v>164.62</v>
      </c>
      <c r="Q275" s="13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70.900000000000006" customHeight="1" x14ac:dyDescent="0.45">
      <c r="A276" s="10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1">
        <v>164.62</v>
      </c>
      <c r="Q276" s="13" t="s">
        <v>8323</v>
      </c>
      <c r="R276" t="s">
        <v>8326</v>
      </c>
      <c r="S276" s="16">
        <v>42171.317442129628</v>
      </c>
      <c r="T276" s="16">
        <v>42195.875</v>
      </c>
    </row>
    <row r="277" spans="1:20" ht="70.900000000000006" customHeight="1" x14ac:dyDescent="0.45">
      <c r="A277" s="10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1">
        <v>78.52</v>
      </c>
      <c r="Q277" s="13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70.900000000000006" customHeight="1" x14ac:dyDescent="0.45">
      <c r="A278" s="10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1">
        <v>60.29</v>
      </c>
      <c r="Q278" s="13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70.900000000000006" customHeight="1" x14ac:dyDescent="0.45">
      <c r="A279" s="10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1">
        <v>123.94</v>
      </c>
      <c r="Q279" s="13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70.900000000000006" customHeight="1" x14ac:dyDescent="0.45">
      <c r="A280" s="1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1">
        <v>61.82</v>
      </c>
      <c r="Q280" s="13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70.900000000000006" customHeight="1" x14ac:dyDescent="0.45">
      <c r="A281" s="10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1">
        <v>51.22</v>
      </c>
      <c r="Q281" s="13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70.900000000000006" customHeight="1" x14ac:dyDescent="0.45">
      <c r="A282" s="10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1">
        <v>53.85</v>
      </c>
      <c r="Q282" s="13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70.900000000000006" customHeight="1" x14ac:dyDescent="0.45">
      <c r="A283" s="10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1">
        <v>59.6</v>
      </c>
      <c r="Q283" s="1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70.900000000000006" customHeight="1" x14ac:dyDescent="0.45">
      <c r="A284" s="10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1">
        <v>53.23</v>
      </c>
      <c r="Q284" s="13" t="s">
        <v>8323</v>
      </c>
      <c r="R284" t="s">
        <v>8326</v>
      </c>
      <c r="S284" s="16">
        <v>42128.736608796295</v>
      </c>
      <c r="T284" s="16">
        <v>42141.125</v>
      </c>
    </row>
    <row r="285" spans="1:20" ht="70.900000000000006" customHeight="1" x14ac:dyDescent="0.45">
      <c r="A285" s="10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1">
        <v>68.67</v>
      </c>
      <c r="Q285" s="13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70.900000000000006" customHeight="1" x14ac:dyDescent="0.45">
      <c r="A286" s="10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1">
        <v>70.86</v>
      </c>
      <c r="Q286" s="13" t="s">
        <v>8323</v>
      </c>
      <c r="R286" t="s">
        <v>8326</v>
      </c>
      <c r="S286" s="16">
        <v>42195.749745370369</v>
      </c>
      <c r="T286" s="16">
        <v>42206.125</v>
      </c>
    </row>
    <row r="287" spans="1:20" ht="70.900000000000006" customHeight="1" x14ac:dyDescent="0.45">
      <c r="A287" s="10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1">
        <v>102.5</v>
      </c>
      <c r="Q287" s="13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70.900000000000006" customHeight="1" x14ac:dyDescent="0.45">
      <c r="A288" s="10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1">
        <v>73.209999999999994</v>
      </c>
      <c r="Q288" s="13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70.900000000000006" customHeight="1" x14ac:dyDescent="0.45">
      <c r="A289" s="10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1">
        <v>52.49</v>
      </c>
      <c r="Q289" s="13" t="s">
        <v>8323</v>
      </c>
      <c r="R289" t="s">
        <v>8326</v>
      </c>
      <c r="S289" s="16">
        <v>42503.559467592597</v>
      </c>
      <c r="T289" s="16">
        <v>42524.875</v>
      </c>
    </row>
    <row r="290" spans="1:20" ht="70.900000000000006" customHeight="1" x14ac:dyDescent="0.45">
      <c r="A290" s="1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1">
        <v>88.74</v>
      </c>
      <c r="Q290" s="13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70.900000000000006" customHeight="1" x14ac:dyDescent="0.45">
      <c r="A291" s="10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1">
        <v>106.84</v>
      </c>
      <c r="Q291" s="13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70.900000000000006" customHeight="1" x14ac:dyDescent="0.45">
      <c r="A292" s="10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1">
        <v>63.28</v>
      </c>
      <c r="Q292" s="13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70.900000000000006" customHeight="1" x14ac:dyDescent="0.45">
      <c r="A293" s="10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1">
        <v>65.16</v>
      </c>
      <c r="Q293" s="1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70.900000000000006" customHeight="1" x14ac:dyDescent="0.45">
      <c r="A294" s="10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1">
        <v>61.06</v>
      </c>
      <c r="Q294" s="13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70.900000000000006" customHeight="1" x14ac:dyDescent="0.45">
      <c r="A295" s="10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1">
        <v>55.97</v>
      </c>
      <c r="Q295" s="13" t="s">
        <v>8323</v>
      </c>
      <c r="R295" t="s">
        <v>8326</v>
      </c>
      <c r="S295" s="16">
        <v>42592.066921296297</v>
      </c>
      <c r="T295" s="16">
        <v>42617.066921296297</v>
      </c>
    </row>
    <row r="296" spans="1:20" ht="70.900000000000006" customHeight="1" x14ac:dyDescent="0.45">
      <c r="A296" s="10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1">
        <v>38.5</v>
      </c>
      <c r="Q296" s="13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70.900000000000006" customHeight="1" x14ac:dyDescent="0.45">
      <c r="A297" s="10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1">
        <v>133.33000000000001</v>
      </c>
      <c r="Q297" s="13" t="s">
        <v>8323</v>
      </c>
      <c r="R297" t="s">
        <v>8326</v>
      </c>
      <c r="S297" s="16">
        <v>41953.8675</v>
      </c>
      <c r="T297" s="16">
        <v>41983.8675</v>
      </c>
    </row>
    <row r="298" spans="1:20" ht="70.900000000000006" customHeight="1" x14ac:dyDescent="0.45">
      <c r="A298" s="10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1">
        <v>95.24</v>
      </c>
      <c r="Q298" s="13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70.900000000000006" customHeight="1" x14ac:dyDescent="0.45">
      <c r="A299" s="10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1">
        <v>68.97</v>
      </c>
      <c r="Q299" s="13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70.900000000000006" customHeight="1" x14ac:dyDescent="0.45">
      <c r="A300" s="1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1">
        <v>65.17</v>
      </c>
      <c r="Q300" s="13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70.900000000000006" customHeight="1" x14ac:dyDescent="0.45">
      <c r="A301" s="10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1">
        <v>36.08</v>
      </c>
      <c r="Q301" s="13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70.900000000000006" customHeight="1" x14ac:dyDescent="0.45">
      <c r="A302" s="10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1">
        <v>80.87</v>
      </c>
      <c r="Q302" s="13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70.900000000000006" customHeight="1" x14ac:dyDescent="0.45">
      <c r="A303" s="10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1">
        <v>41.22</v>
      </c>
      <c r="Q303" s="1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70.900000000000006" customHeight="1" x14ac:dyDescent="0.45">
      <c r="A304" s="10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1">
        <v>67.959999999999994</v>
      </c>
      <c r="Q304" s="13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70.900000000000006" customHeight="1" x14ac:dyDescent="0.45">
      <c r="A305" s="10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1">
        <v>70.23</v>
      </c>
      <c r="Q305" s="13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70.900000000000006" customHeight="1" x14ac:dyDescent="0.45">
      <c r="A306" s="10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1">
        <v>140</v>
      </c>
      <c r="Q306" s="13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70.900000000000006" customHeight="1" x14ac:dyDescent="0.45">
      <c r="A307" s="10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1">
        <v>150.41999999999999</v>
      </c>
      <c r="Q307" s="13" t="s">
        <v>8323</v>
      </c>
      <c r="R307" t="s">
        <v>8326</v>
      </c>
      <c r="S307" s="16">
        <v>42017.88045138889</v>
      </c>
      <c r="T307" s="16">
        <v>42044.1875</v>
      </c>
    </row>
    <row r="308" spans="1:20" ht="70.900000000000006" customHeight="1" x14ac:dyDescent="0.45">
      <c r="A308" s="10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1">
        <v>58.06</v>
      </c>
      <c r="Q308" s="13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70.900000000000006" customHeight="1" x14ac:dyDescent="0.45">
      <c r="A309" s="10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1">
        <v>48.34</v>
      </c>
      <c r="Q309" s="13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70.900000000000006" customHeight="1" x14ac:dyDescent="0.45">
      <c r="A310" s="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1">
        <v>67.92</v>
      </c>
      <c r="Q310" s="13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70.900000000000006" customHeight="1" x14ac:dyDescent="0.45">
      <c r="A311" s="10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1">
        <v>37.78</v>
      </c>
      <c r="Q311" s="13" t="s">
        <v>8323</v>
      </c>
      <c r="R311" t="s">
        <v>8326</v>
      </c>
      <c r="S311" s="16">
        <v>41894.91375</v>
      </c>
      <c r="T311" s="16">
        <v>41938.029861111114</v>
      </c>
    </row>
    <row r="312" spans="1:20" ht="70.900000000000006" customHeight="1" x14ac:dyDescent="0.45">
      <c r="A312" s="10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1">
        <v>34.409999999999997</v>
      </c>
      <c r="Q312" s="13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70.900000000000006" customHeight="1" x14ac:dyDescent="0.45">
      <c r="A313" s="10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1">
        <v>83.05</v>
      </c>
      <c r="Q313" s="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70.900000000000006" customHeight="1" x14ac:dyDescent="0.45">
      <c r="A314" s="10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1">
        <v>55.33</v>
      </c>
      <c r="Q314" s="13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70.900000000000006" customHeight="1" x14ac:dyDescent="0.45">
      <c r="A315" s="10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1">
        <v>50.02</v>
      </c>
      <c r="Q315" s="13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70.900000000000006" customHeight="1" x14ac:dyDescent="0.45">
      <c r="A316" s="10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1">
        <v>91.67</v>
      </c>
      <c r="Q316" s="13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70.900000000000006" customHeight="1" x14ac:dyDescent="0.45">
      <c r="A317" s="10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1">
        <v>41.92</v>
      </c>
      <c r="Q317" s="13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70.900000000000006" customHeight="1" x14ac:dyDescent="0.45">
      <c r="A318" s="10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1">
        <v>89.79</v>
      </c>
      <c r="Q318" s="13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70.900000000000006" customHeight="1" x14ac:dyDescent="0.45">
      <c r="A319" s="10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1">
        <v>57.5</v>
      </c>
      <c r="Q319" s="13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70.900000000000006" customHeight="1" x14ac:dyDescent="0.45">
      <c r="A320" s="1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1">
        <v>36.07</v>
      </c>
      <c r="Q320" s="13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70.900000000000006" customHeight="1" x14ac:dyDescent="0.45">
      <c r="A321" s="10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1">
        <v>55.89</v>
      </c>
      <c r="Q321" s="13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70.900000000000006" customHeight="1" x14ac:dyDescent="0.45">
      <c r="A322" s="10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1">
        <v>69.819999999999993</v>
      </c>
      <c r="Q322" s="13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70.900000000000006" customHeight="1" x14ac:dyDescent="0.45">
      <c r="A323" s="10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1">
        <v>109.57</v>
      </c>
      <c r="Q323" s="1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70.900000000000006" customHeight="1" x14ac:dyDescent="0.45">
      <c r="A324" s="10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1">
        <v>41.41</v>
      </c>
      <c r="Q324" s="13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70.900000000000006" customHeight="1" x14ac:dyDescent="0.45">
      <c r="A325" s="10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1">
        <v>61.1</v>
      </c>
      <c r="Q325" s="13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70.900000000000006" customHeight="1" x14ac:dyDescent="0.45">
      <c r="A326" s="10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1">
        <v>75.5</v>
      </c>
      <c r="Q326" s="13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70.900000000000006" customHeight="1" x14ac:dyDescent="0.45">
      <c r="A327" s="10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1">
        <v>51.72</v>
      </c>
      <c r="Q327" s="13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70.900000000000006" customHeight="1" x14ac:dyDescent="0.45">
      <c r="A328" s="10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1">
        <v>68.25</v>
      </c>
      <c r="Q328" s="13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70.900000000000006" customHeight="1" x14ac:dyDescent="0.45">
      <c r="A329" s="10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1">
        <v>44.33</v>
      </c>
      <c r="Q329" s="13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70.900000000000006" customHeight="1" x14ac:dyDescent="0.45">
      <c r="A330" s="1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1">
        <v>47</v>
      </c>
      <c r="Q330" s="13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70.900000000000006" customHeight="1" x14ac:dyDescent="0.45">
      <c r="A331" s="10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1">
        <v>50.46</v>
      </c>
      <c r="Q331" s="13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70.900000000000006" customHeight="1" x14ac:dyDescent="0.45">
      <c r="A332" s="10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1">
        <v>52</v>
      </c>
      <c r="Q332" s="13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70.900000000000006" customHeight="1" x14ac:dyDescent="0.45">
      <c r="A333" s="10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1">
        <v>43.2</v>
      </c>
      <c r="Q333" s="1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70.900000000000006" customHeight="1" x14ac:dyDescent="0.45">
      <c r="A334" s="10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1">
        <v>49.23</v>
      </c>
      <c r="Q334" s="13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70.900000000000006" customHeight="1" x14ac:dyDescent="0.45">
      <c r="A335" s="10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1">
        <v>47.22</v>
      </c>
      <c r="Q335" s="13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70.900000000000006" customHeight="1" x14ac:dyDescent="0.45">
      <c r="A336" s="10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1">
        <v>74.12</v>
      </c>
      <c r="Q336" s="13" t="s">
        <v>8323</v>
      </c>
      <c r="R336" t="s">
        <v>8326</v>
      </c>
      <c r="S336" s="16">
        <v>41891.96503472222</v>
      </c>
      <c r="T336" s="16">
        <v>41901</v>
      </c>
    </row>
    <row r="337" spans="1:20" ht="70.900000000000006" customHeight="1" x14ac:dyDescent="0.45">
      <c r="A337" s="10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1">
        <v>139.56</v>
      </c>
      <c r="Q337" s="13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70.900000000000006" customHeight="1" x14ac:dyDescent="0.45">
      <c r="A338" s="10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1">
        <v>62.5</v>
      </c>
      <c r="Q338" s="13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70.900000000000006" customHeight="1" x14ac:dyDescent="0.45">
      <c r="A339" s="10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1">
        <v>51.92</v>
      </c>
      <c r="Q339" s="13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70.900000000000006" customHeight="1" x14ac:dyDescent="0.45">
      <c r="A340" s="1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1">
        <v>68.06</v>
      </c>
      <c r="Q340" s="13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70.900000000000006" customHeight="1" x14ac:dyDescent="0.45">
      <c r="A341" s="10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1">
        <v>58.1</v>
      </c>
      <c r="Q341" s="13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70.900000000000006" customHeight="1" x14ac:dyDescent="0.45">
      <c r="A342" s="10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1">
        <v>60.9</v>
      </c>
      <c r="Q342" s="13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70.900000000000006" customHeight="1" x14ac:dyDescent="0.45">
      <c r="A343" s="10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1">
        <v>45.04</v>
      </c>
      <c r="Q343" s="1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70.900000000000006" customHeight="1" x14ac:dyDescent="0.45">
      <c r="A344" s="10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1">
        <v>31.58</v>
      </c>
      <c r="Q344" s="13" t="s">
        <v>8323</v>
      </c>
      <c r="R344" t="s">
        <v>8326</v>
      </c>
      <c r="S344" s="16">
        <v>41822.90488425926</v>
      </c>
      <c r="T344" s="16">
        <v>41844.291666666664</v>
      </c>
    </row>
    <row r="345" spans="1:20" ht="70.900000000000006" customHeight="1" x14ac:dyDescent="0.45">
      <c r="A345" s="10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1">
        <v>66.67</v>
      </c>
      <c r="Q345" s="13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70.900000000000006" customHeight="1" x14ac:dyDescent="0.45">
      <c r="A346" s="10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1">
        <v>31.5</v>
      </c>
      <c r="Q346" s="13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70.900000000000006" customHeight="1" x14ac:dyDescent="0.45">
      <c r="A347" s="10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1">
        <v>97.92</v>
      </c>
      <c r="Q347" s="13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70.900000000000006" customHeight="1" x14ac:dyDescent="0.45">
      <c r="A348" s="10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1">
        <v>42.3</v>
      </c>
      <c r="Q348" s="13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70.900000000000006" customHeight="1" x14ac:dyDescent="0.45">
      <c r="A349" s="10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1">
        <v>66.47</v>
      </c>
      <c r="Q349" s="13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70.900000000000006" customHeight="1" x14ac:dyDescent="0.45">
      <c r="A350" s="1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1">
        <v>59.21</v>
      </c>
      <c r="Q350" s="13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70.900000000000006" customHeight="1" x14ac:dyDescent="0.45">
      <c r="A351" s="10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1">
        <v>58.95</v>
      </c>
      <c r="Q351" s="13" t="s">
        <v>8323</v>
      </c>
      <c r="R351" t="s">
        <v>8326</v>
      </c>
      <c r="S351" s="16">
        <v>42572.61681712963</v>
      </c>
      <c r="T351" s="16">
        <v>42589.125</v>
      </c>
    </row>
    <row r="352" spans="1:20" ht="70.900000000000006" customHeight="1" x14ac:dyDescent="0.45">
      <c r="A352" s="10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1">
        <v>62.17</v>
      </c>
      <c r="Q352" s="13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70.900000000000006" customHeight="1" x14ac:dyDescent="0.45">
      <c r="A353" s="10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1">
        <v>61.94</v>
      </c>
      <c r="Q353" s="1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70.900000000000006" customHeight="1" x14ac:dyDescent="0.45">
      <c r="A354" s="10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1">
        <v>61.94</v>
      </c>
      <c r="Q354" s="13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70.900000000000006" customHeight="1" x14ac:dyDescent="0.45">
      <c r="A355" s="10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1">
        <v>58.42</v>
      </c>
      <c r="Q355" s="13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70.900000000000006" customHeight="1" x14ac:dyDescent="0.45">
      <c r="A356" s="10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1">
        <v>61.39</v>
      </c>
      <c r="Q356" s="13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70.900000000000006" customHeight="1" x14ac:dyDescent="0.45">
      <c r="A357" s="10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1">
        <v>40.78</v>
      </c>
      <c r="Q357" s="13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70.900000000000006" customHeight="1" x14ac:dyDescent="0.45">
      <c r="A358" s="10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1">
        <v>54.5</v>
      </c>
      <c r="Q358" s="13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70.900000000000006" customHeight="1" x14ac:dyDescent="0.45">
      <c r="A359" s="10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1">
        <v>77</v>
      </c>
      <c r="Q359" s="13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70.900000000000006" customHeight="1" x14ac:dyDescent="0.45">
      <c r="A360" s="1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1">
        <v>53.34</v>
      </c>
      <c r="Q360" s="13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70.900000000000006" customHeight="1" x14ac:dyDescent="0.45">
      <c r="A361" s="10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1">
        <v>40.92</v>
      </c>
      <c r="Q361" s="13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70.900000000000006" customHeight="1" x14ac:dyDescent="0.45">
      <c r="A362" s="10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1">
        <v>25.31</v>
      </c>
      <c r="Q362" s="13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70.900000000000006" customHeight="1" x14ac:dyDescent="0.45">
      <c r="A363" s="10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1">
        <v>58.61</v>
      </c>
      <c r="Q363" s="1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70.900000000000006" customHeight="1" x14ac:dyDescent="0.45">
      <c r="A364" s="10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1">
        <v>45.48</v>
      </c>
      <c r="Q364" s="13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70.900000000000006" customHeight="1" x14ac:dyDescent="0.45">
      <c r="A365" s="10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1">
        <v>45.35</v>
      </c>
      <c r="Q365" s="13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70.900000000000006" customHeight="1" x14ac:dyDescent="0.45">
      <c r="A366" s="10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1">
        <v>38.33</v>
      </c>
      <c r="Q366" s="13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70.900000000000006" customHeight="1" x14ac:dyDescent="0.45">
      <c r="A367" s="10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1">
        <v>36.96</v>
      </c>
      <c r="Q367" s="13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70.900000000000006" customHeight="1" x14ac:dyDescent="0.45">
      <c r="A368" s="10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1">
        <v>64.38</v>
      </c>
      <c r="Q368" s="13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70.900000000000006" customHeight="1" x14ac:dyDescent="0.45">
      <c r="A369" s="10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1">
        <v>37.96</v>
      </c>
      <c r="Q369" s="13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70.900000000000006" customHeight="1" x14ac:dyDescent="0.45">
      <c r="A370" s="1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1">
        <v>59.41</v>
      </c>
      <c r="Q370" s="13" t="s">
        <v>8323</v>
      </c>
      <c r="R370" t="s">
        <v>8326</v>
      </c>
      <c r="S370" s="16">
        <v>42220.79487268519</v>
      </c>
      <c r="T370" s="16">
        <v>42246</v>
      </c>
    </row>
    <row r="371" spans="1:20" ht="70.900000000000006" customHeight="1" x14ac:dyDescent="0.45">
      <c r="A371" s="10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1">
        <v>47.67</v>
      </c>
      <c r="Q371" s="13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70.900000000000006" customHeight="1" x14ac:dyDescent="0.45">
      <c r="A372" s="10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1">
        <v>125</v>
      </c>
      <c r="Q372" s="13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70.900000000000006" customHeight="1" x14ac:dyDescent="0.45">
      <c r="A373" s="10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1">
        <v>60.69</v>
      </c>
      <c r="Q373" s="1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70.900000000000006" customHeight="1" x14ac:dyDescent="0.45">
      <c r="A374" s="10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1">
        <v>60.33</v>
      </c>
      <c r="Q374" s="13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70.900000000000006" customHeight="1" x14ac:dyDescent="0.45">
      <c r="A375" s="10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1">
        <v>64.290000000000006</v>
      </c>
      <c r="Q375" s="13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70.900000000000006" customHeight="1" x14ac:dyDescent="0.45">
      <c r="A376" s="10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1">
        <v>46.05</v>
      </c>
      <c r="Q376" s="13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70.900000000000006" customHeight="1" x14ac:dyDescent="0.45">
      <c r="A377" s="10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1">
        <v>79.099999999999994</v>
      </c>
      <c r="Q377" s="13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70.900000000000006" customHeight="1" x14ac:dyDescent="0.45">
      <c r="A378" s="10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1">
        <v>28.89</v>
      </c>
      <c r="Q378" s="13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70.900000000000006" customHeight="1" x14ac:dyDescent="0.45">
      <c r="A379" s="10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1">
        <v>50.67</v>
      </c>
      <c r="Q379" s="13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70.900000000000006" customHeight="1" x14ac:dyDescent="0.45">
      <c r="A380" s="1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1">
        <v>36.5</v>
      </c>
      <c r="Q380" s="13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70.900000000000006" customHeight="1" x14ac:dyDescent="0.45">
      <c r="A381" s="10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1">
        <v>55.23</v>
      </c>
      <c r="Q381" s="13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70.900000000000006" customHeight="1" x14ac:dyDescent="0.45">
      <c r="A382" s="10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1">
        <v>57.92</v>
      </c>
      <c r="Q382" s="13" t="s">
        <v>8323</v>
      </c>
      <c r="R382" t="s">
        <v>8326</v>
      </c>
      <c r="S382" s="16">
        <v>42643.632858796293</v>
      </c>
      <c r="T382" s="16">
        <v>42672.125</v>
      </c>
    </row>
    <row r="383" spans="1:20" ht="70.900000000000006" customHeight="1" x14ac:dyDescent="0.45">
      <c r="A383" s="10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1">
        <v>36.67</v>
      </c>
      <c r="Q383" s="1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70.900000000000006" customHeight="1" x14ac:dyDescent="0.45">
      <c r="A384" s="10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1">
        <v>41.13</v>
      </c>
      <c r="Q384" s="13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70.900000000000006" customHeight="1" x14ac:dyDescent="0.45">
      <c r="A385" s="10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1">
        <v>50</v>
      </c>
      <c r="Q385" s="13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70.900000000000006" customHeight="1" x14ac:dyDescent="0.45">
      <c r="A386" s="10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1">
        <v>46.43</v>
      </c>
      <c r="Q386" s="13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70.900000000000006" customHeight="1" x14ac:dyDescent="0.45">
      <c r="A387" s="10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1">
        <v>78.88</v>
      </c>
      <c r="Q387" s="13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70.900000000000006" customHeight="1" x14ac:dyDescent="0.45">
      <c r="A388" s="10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1">
        <v>203.33</v>
      </c>
      <c r="Q388" s="13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70.900000000000006" customHeight="1" x14ac:dyDescent="0.45">
      <c r="A389" s="10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1">
        <v>33.67</v>
      </c>
      <c r="Q389" s="13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70.900000000000006" customHeight="1" x14ac:dyDescent="0.45">
      <c r="A390" s="1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1">
        <v>45.62</v>
      </c>
      <c r="Q390" s="13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70.900000000000006" customHeight="1" x14ac:dyDescent="0.45">
      <c r="A391" s="10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1">
        <v>40.71</v>
      </c>
      <c r="Q391" s="13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70.900000000000006" customHeight="1" x14ac:dyDescent="0.45">
      <c r="A392" s="10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1">
        <v>27.14</v>
      </c>
      <c r="Q392" s="13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70.900000000000006" customHeight="1" x14ac:dyDescent="0.45">
      <c r="A393" s="10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1">
        <v>57</v>
      </c>
      <c r="Q393" s="1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70.900000000000006" customHeight="1" x14ac:dyDescent="0.45">
      <c r="A394" s="10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1">
        <v>55</v>
      </c>
      <c r="Q394" s="13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70.900000000000006" customHeight="1" x14ac:dyDescent="0.45">
      <c r="A395" s="10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1">
        <v>35.799999999999997</v>
      </c>
      <c r="Q395" s="13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70.900000000000006" customHeight="1" x14ac:dyDescent="0.45">
      <c r="A396" s="10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1">
        <v>58.9</v>
      </c>
      <c r="Q396" s="13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70.900000000000006" customHeight="1" x14ac:dyDescent="0.45">
      <c r="A397" s="10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1">
        <v>75.709999999999994</v>
      </c>
      <c r="Q397" s="13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70.900000000000006" customHeight="1" x14ac:dyDescent="0.45">
      <c r="A398" s="10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1">
        <v>57.78</v>
      </c>
      <c r="Q398" s="13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70.900000000000006" customHeight="1" x14ac:dyDescent="0.45">
      <c r="A399" s="10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1">
        <v>29.71</v>
      </c>
      <c r="Q399" s="13" t="s">
        <v>8323</v>
      </c>
      <c r="R399" t="s">
        <v>8326</v>
      </c>
      <c r="S399" s="16">
        <v>42179.898472222223</v>
      </c>
      <c r="T399" s="16">
        <v>42195.75</v>
      </c>
    </row>
    <row r="400" spans="1:20" ht="70.900000000000006" customHeight="1" x14ac:dyDescent="0.45">
      <c r="A400" s="1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1">
        <v>62.63</v>
      </c>
      <c r="Q400" s="13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70.900000000000006" customHeight="1" x14ac:dyDescent="0.45">
      <c r="A401" s="10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1">
        <v>44.09</v>
      </c>
      <c r="Q401" s="13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70.900000000000006" customHeight="1" x14ac:dyDescent="0.45">
      <c r="A402" s="10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1">
        <v>30.77</v>
      </c>
      <c r="Q402" s="13" t="s">
        <v>8323</v>
      </c>
      <c r="R402" t="s">
        <v>8326</v>
      </c>
      <c r="S402" s="16">
        <v>42689.214988425927</v>
      </c>
      <c r="T402" s="16">
        <v>42700.25</v>
      </c>
    </row>
    <row r="403" spans="1:20" ht="70.900000000000006" customHeight="1" x14ac:dyDescent="0.45">
      <c r="A403" s="10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1">
        <v>41.67</v>
      </c>
      <c r="Q403" s="1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70.900000000000006" customHeight="1" x14ac:dyDescent="0.45">
      <c r="A404" s="10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1">
        <v>59.17</v>
      </c>
      <c r="Q404" s="13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70.900000000000006" customHeight="1" x14ac:dyDescent="0.45">
      <c r="A405" s="10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1">
        <v>35</v>
      </c>
      <c r="Q405" s="13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70.900000000000006" customHeight="1" x14ac:dyDescent="0.45">
      <c r="A406" s="10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1">
        <v>52</v>
      </c>
      <c r="Q406" s="13" t="s">
        <v>8323</v>
      </c>
      <c r="R406" t="s">
        <v>8326</v>
      </c>
      <c r="S406" s="16">
        <v>41921.279976851853</v>
      </c>
      <c r="T406" s="16">
        <v>41939.125</v>
      </c>
    </row>
    <row r="407" spans="1:20" ht="70.900000000000006" customHeight="1" x14ac:dyDescent="0.45">
      <c r="A407" s="10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1">
        <v>30.78</v>
      </c>
      <c r="Q407" s="13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70.900000000000006" customHeight="1" x14ac:dyDescent="0.45">
      <c r="A408" s="10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31.38</v>
      </c>
      <c r="Q408" s="13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70.900000000000006" customHeight="1" x14ac:dyDescent="0.45">
      <c r="A409" s="10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1">
        <v>31.25</v>
      </c>
      <c r="Q409" s="13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70.900000000000006" customHeight="1" x14ac:dyDescent="0.45">
      <c r="A410" s="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1">
        <v>75</v>
      </c>
      <c r="Q410" s="13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70.900000000000006" customHeight="1" x14ac:dyDescent="0.45">
      <c r="A411" s="10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1">
        <v>22.22</v>
      </c>
      <c r="Q411" s="13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70.900000000000006" customHeight="1" x14ac:dyDescent="0.45">
      <c r="A412" s="10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1">
        <v>20</v>
      </c>
      <c r="Q412" s="13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70.900000000000006" customHeight="1" x14ac:dyDescent="0.45">
      <c r="A413" s="10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1">
        <v>3.25</v>
      </c>
      <c r="Q413" s="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8677-AAD3-4DB0-B67D-6EAD5143E78D}">
  <dimension ref="A1:F6"/>
  <sheetViews>
    <sheetView workbookViewId="0">
      <selection activeCell="F2" sqref="F2"/>
    </sheetView>
  </sheetViews>
  <sheetFormatPr defaultRowHeight="14.25" x14ac:dyDescent="0.45"/>
  <cols>
    <col min="1" max="1" width="32.06640625" customWidth="1"/>
    <col min="2" max="2" width="113.3984375" customWidth="1"/>
    <col min="3" max="3" width="10.1328125" style="6" customWidth="1"/>
    <col min="4" max="4" width="10.59765625" style="6" customWidth="1"/>
    <col min="5" max="5" width="16.53125" style="11" customWidth="1"/>
    <col min="6" max="6" width="12" customWidth="1"/>
  </cols>
  <sheetData>
    <row r="1" spans="1:6" ht="16.149999999999999" customHeight="1" x14ac:dyDescent="0.45">
      <c r="A1" t="s">
        <v>8380</v>
      </c>
      <c r="B1" t="s">
        <v>4110</v>
      </c>
      <c r="C1" s="6" t="s">
        <v>8382</v>
      </c>
      <c r="D1" s="6" t="s">
        <v>8383</v>
      </c>
      <c r="E1" s="11" t="s">
        <v>8307</v>
      </c>
      <c r="F1" t="s">
        <v>8384</v>
      </c>
    </row>
    <row r="2" spans="1:6" ht="14.25" customHeight="1" x14ac:dyDescent="0.45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11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11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11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1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F04E-6123-4AFF-8465-8BA2030A61B2}">
  <dimension ref="A1:F6"/>
  <sheetViews>
    <sheetView topLeftCell="C1" workbookViewId="0">
      <selection activeCell="B5" sqref="B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7.86328125" bestFit="1" customWidth="1"/>
    <col min="5" max="5" width="5.26562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8364</v>
      </c>
      <c r="B3" s="14" t="s">
        <v>8360</v>
      </c>
    </row>
    <row r="4" spans="1:6" x14ac:dyDescent="0.45">
      <c r="A4" s="14" t="s">
        <v>8362</v>
      </c>
      <c r="B4" t="s">
        <v>8218</v>
      </c>
      <c r="C4" t="s">
        <v>8221</v>
      </c>
      <c r="D4" t="s">
        <v>8219</v>
      </c>
      <c r="E4" t="s">
        <v>8220</v>
      </c>
      <c r="F4" t="s">
        <v>8361</v>
      </c>
    </row>
    <row r="5" spans="1:6" x14ac:dyDescent="0.45">
      <c r="A5" s="15" t="s">
        <v>8323</v>
      </c>
      <c r="B5" s="10">
        <v>525</v>
      </c>
      <c r="C5" s="10">
        <v>12</v>
      </c>
      <c r="D5" s="10">
        <v>26</v>
      </c>
      <c r="E5" s="10">
        <v>349</v>
      </c>
      <c r="F5" s="10">
        <v>912</v>
      </c>
    </row>
    <row r="6" spans="1:6" x14ac:dyDescent="0.45">
      <c r="A6" s="15" t="s">
        <v>8361</v>
      </c>
      <c r="B6" s="10">
        <v>525</v>
      </c>
      <c r="C6" s="10">
        <v>12</v>
      </c>
      <c r="D6" s="10">
        <v>26</v>
      </c>
      <c r="E6" s="10">
        <v>349</v>
      </c>
      <c r="F6" s="10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49CB1-556D-4F57-BD4A-F39F6119C6EB}">
  <dimension ref="A1:E7"/>
  <sheetViews>
    <sheetView topLeftCell="C10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5.265625" bestFit="1" customWidth="1"/>
    <col min="5" max="6" width="10.19921875" bestFit="1" customWidth="1"/>
  </cols>
  <sheetData>
    <row r="1" spans="1:5" x14ac:dyDescent="0.45">
      <c r="A1" s="14" t="s">
        <v>8222</v>
      </c>
      <c r="B1" t="s">
        <v>8224</v>
      </c>
    </row>
    <row r="2" spans="1:5" x14ac:dyDescent="0.45">
      <c r="A2" s="14" t="s">
        <v>8358</v>
      </c>
      <c r="B2" t="s">
        <v>8363</v>
      </c>
    </row>
    <row r="4" spans="1:5" x14ac:dyDescent="0.45">
      <c r="A4" s="14" t="s">
        <v>8364</v>
      </c>
      <c r="B4" s="14" t="s">
        <v>8360</v>
      </c>
    </row>
    <row r="5" spans="1:5" x14ac:dyDescent="0.45">
      <c r="A5" s="14" t="s">
        <v>8362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45">
      <c r="A6" s="15" t="s">
        <v>8326</v>
      </c>
      <c r="B6" s="10">
        <v>238</v>
      </c>
      <c r="C6" s="10">
        <v>6</v>
      </c>
      <c r="D6" s="10">
        <v>70</v>
      </c>
      <c r="E6" s="10">
        <v>314</v>
      </c>
    </row>
    <row r="7" spans="1:5" x14ac:dyDescent="0.45">
      <c r="A7" s="15" t="s">
        <v>8361</v>
      </c>
      <c r="B7" s="10">
        <v>238</v>
      </c>
      <c r="C7" s="10">
        <v>6</v>
      </c>
      <c r="D7" s="10">
        <v>70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 Based on Launch Date</vt:lpstr>
      <vt:lpstr>Outcome Based on Launch Length</vt:lpstr>
      <vt:lpstr>Outcomed Bases on Goals</vt:lpstr>
      <vt:lpstr>Descriptive Statistics</vt:lpstr>
      <vt:lpstr>Box and Whisker Plot</vt:lpstr>
      <vt:lpstr>Failed U.S. Kickstarters</vt:lpstr>
      <vt:lpstr>Successful U.S. Kickstarters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Yanet Mora</cp:lastModifiedBy>
  <dcterms:created xsi:type="dcterms:W3CDTF">2017-04-20T15:17:24Z</dcterms:created>
  <dcterms:modified xsi:type="dcterms:W3CDTF">2020-05-17T03:43:07Z</dcterms:modified>
</cp:coreProperties>
</file>