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yash2\Downloads\"/>
    </mc:Choice>
  </mc:AlternateContent>
  <xr:revisionPtr revIDLastSave="0" documentId="13_ncr:1_{325D8518-406D-447E-81A8-53B57F8EC7DA}" xr6:coauthVersionLast="47" xr6:coauthVersionMax="47" xr10:uidLastSave="{00000000-0000-0000-0000-000000000000}"/>
  <bookViews>
    <workbookView xWindow="-108" yWindow="-108" windowWidth="23256" windowHeight="12456" xr2:uid="{00000000-000D-0000-FFFF-FFFF00000000}"/>
  </bookViews>
  <sheets>
    <sheet name="Worksheet" sheetId="3" r:id="rId1"/>
    <sheet name="Sheet1" sheetId="4" r:id="rId2"/>
  </sheets>
  <definedNames>
    <definedName name="_xlnm._FilterDatabase" localSheetId="0" hidden="1">Worksheet!$A$1:$E$1</definedName>
    <definedName name="solver_adj" localSheetId="0" hidden="1">Worksheet!$O$1</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lhs0" localSheetId="0" hidden="1">Worksheet!$L$2:$L$57</definedName>
    <definedName name="solver_lhs1" localSheetId="0" hidden="1">Worksheet!$L$2:$L$57</definedName>
    <definedName name="solver_lhs2" localSheetId="0" hidden="1">Worksheet!$L$2:$L$57</definedName>
    <definedName name="solver_lhs3" localSheetId="0" hidden="1">Worksheet!$L$2:$L$57</definedName>
    <definedName name="solver_lhs4" localSheetId="0" hidden="1">Worksheet!$L$2:$L$57</definedName>
    <definedName name="solver_lhs5" localSheetId="0" hidden="1">Worksheet!$L$2:$L$57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2</definedName>
    <definedName name="solver_nod" localSheetId="0" hidden="1">2147483647</definedName>
    <definedName name="solver_num" localSheetId="0" hidden="1">2</definedName>
    <definedName name="solver_nwt" localSheetId="0" hidden="1">1</definedName>
    <definedName name="solver_opt" localSheetId="0" hidden="1">Worksheet!$O$5</definedName>
    <definedName name="solver_pre" localSheetId="0" hidden="1">0.1</definedName>
    <definedName name="solver_rbv" localSheetId="0" hidden="1">1</definedName>
    <definedName name="solver_rel0" localSheetId="0" hidden="1">3</definedName>
    <definedName name="solver_rel1" localSheetId="0" hidden="1">1</definedName>
    <definedName name="solver_rel2" localSheetId="0" hidden="1">3</definedName>
    <definedName name="solver_rel3" localSheetId="0" hidden="1">3</definedName>
    <definedName name="solver_rel4" localSheetId="0" hidden="1">1</definedName>
    <definedName name="solver_rel5" localSheetId="0" hidden="1">3</definedName>
    <definedName name="solver_rhs0" localSheetId="0" hidden="1">Worksheet!$J$2:$J$57</definedName>
    <definedName name="solver_rhs1" localSheetId="0" hidden="1">Worksheet!$K$2:$K$57</definedName>
    <definedName name="solver_rhs2" localSheetId="0" hidden="1">Worksheet!$J$2:$J$57</definedName>
    <definedName name="solver_rhs3" localSheetId="0" hidden="1">Worksheet!$J$2:$J$57</definedName>
    <definedName name="solver_rhs4" localSheetId="0" hidden="1">Worksheet!$K$2:$K$57</definedName>
    <definedName name="solver_rhs5" localSheetId="0" hidden="1">Worksheet!$J$2:$J$57</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25796942.9</definedName>
    <definedName name="solver_ver" localSheetId="0"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7" i="4" l="1"/>
  <c r="F57" i="4"/>
  <c r="G56" i="4"/>
  <c r="F56" i="4"/>
  <c r="G55" i="4"/>
  <c r="F55" i="4"/>
  <c r="G54" i="4"/>
  <c r="F54" i="4"/>
  <c r="G53" i="4"/>
  <c r="F53" i="4"/>
  <c r="G52" i="4"/>
  <c r="F52" i="4"/>
  <c r="G51" i="4"/>
  <c r="F51" i="4"/>
  <c r="G50" i="4"/>
  <c r="F50" i="4"/>
  <c r="G49" i="4"/>
  <c r="F49" i="4"/>
  <c r="G48" i="4"/>
  <c r="F48" i="4"/>
  <c r="G47" i="4"/>
  <c r="F47" i="4"/>
  <c r="G46" i="4"/>
  <c r="F46" i="4"/>
  <c r="G45" i="4"/>
  <c r="F45" i="4"/>
  <c r="G44" i="4"/>
  <c r="F44" i="4"/>
  <c r="G43" i="4"/>
  <c r="F43" i="4"/>
  <c r="G42" i="4"/>
  <c r="F42" i="4"/>
  <c r="G41" i="4"/>
  <c r="F41" i="4"/>
  <c r="G40" i="4"/>
  <c r="F40" i="4"/>
  <c r="G39" i="4"/>
  <c r="F39" i="4"/>
  <c r="G38" i="4"/>
  <c r="F38" i="4"/>
  <c r="G37" i="4"/>
  <c r="F37" i="4"/>
  <c r="G36" i="4"/>
  <c r="F36" i="4"/>
  <c r="G35" i="4"/>
  <c r="F35" i="4"/>
  <c r="G34" i="4"/>
  <c r="F34" i="4"/>
  <c r="G33" i="4"/>
  <c r="F33" i="4"/>
  <c r="G32" i="4"/>
  <c r="F32" i="4"/>
  <c r="G31" i="4"/>
  <c r="F31" i="4"/>
  <c r="G30" i="4"/>
  <c r="F30" i="4"/>
  <c r="G29" i="4"/>
  <c r="F29" i="4"/>
  <c r="G28" i="4"/>
  <c r="F28" i="4"/>
  <c r="G27" i="4"/>
  <c r="F27" i="4"/>
  <c r="G26" i="4"/>
  <c r="F26" i="4"/>
  <c r="G25" i="4"/>
  <c r="F25" i="4"/>
  <c r="G24" i="4"/>
  <c r="F24" i="4"/>
  <c r="G23" i="4"/>
  <c r="F23" i="4"/>
  <c r="G22" i="4"/>
  <c r="F22" i="4"/>
  <c r="G21" i="4"/>
  <c r="F21" i="4"/>
  <c r="G20" i="4"/>
  <c r="F20" i="4"/>
  <c r="G19" i="4"/>
  <c r="F19" i="4"/>
  <c r="G18" i="4"/>
  <c r="F18" i="4"/>
  <c r="G17" i="4"/>
  <c r="F17" i="4"/>
  <c r="G16" i="4"/>
  <c r="F16" i="4"/>
  <c r="G15" i="4"/>
  <c r="F15" i="4"/>
  <c r="G14" i="4"/>
  <c r="F14" i="4"/>
  <c r="G13" i="4"/>
  <c r="F13" i="4"/>
  <c r="G12" i="4"/>
  <c r="F12" i="4"/>
  <c r="G11" i="4"/>
  <c r="F11" i="4"/>
  <c r="G10" i="4"/>
  <c r="F10" i="4"/>
  <c r="G9" i="4"/>
  <c r="F9" i="4"/>
  <c r="G8" i="4"/>
  <c r="F8" i="4"/>
  <c r="G7" i="4"/>
  <c r="F7" i="4"/>
  <c r="G6" i="4"/>
  <c r="F6" i="4"/>
  <c r="G5" i="4"/>
  <c r="F5" i="4"/>
  <c r="G4" i="4"/>
  <c r="F4" i="4"/>
  <c r="G3" i="4"/>
  <c r="F3" i="4"/>
  <c r="G2" i="4"/>
  <c r="F2" i="4"/>
  <c r="P2" i="3"/>
  <c r="Q2" i="3" s="1"/>
  <c r="O7" i="3" s="1"/>
  <c r="O8" i="3" s="1"/>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P3" i="3"/>
  <c r="P4" i="3"/>
  <c r="P5" i="3"/>
  <c r="P13" i="3"/>
  <c r="P14" i="3"/>
  <c r="P15" i="3"/>
  <c r="P16" i="3"/>
  <c r="P17" i="3"/>
  <c r="P18" i="3"/>
  <c r="P19" i="3"/>
  <c r="P20" i="3"/>
  <c r="P21" i="3"/>
  <c r="P22" i="3"/>
  <c r="P23" i="3"/>
  <c r="P24" i="3"/>
  <c r="P25" i="3"/>
  <c r="P33" i="3"/>
  <c r="P34" i="3"/>
  <c r="P35" i="3"/>
  <c r="P36" i="3"/>
  <c r="P37" i="3"/>
  <c r="P38" i="3"/>
  <c r="P39" i="3"/>
  <c r="P40" i="3"/>
  <c r="P41" i="3"/>
  <c r="P42" i="3"/>
  <c r="P43" i="3"/>
  <c r="P44" i="3"/>
  <c r="P45" i="3"/>
  <c r="P53" i="3"/>
  <c r="P54" i="3"/>
  <c r="P55" i="3"/>
  <c r="P56" i="3"/>
  <c r="P57" i="3"/>
  <c r="L3" i="3"/>
  <c r="L4" i="3"/>
  <c r="M4" i="3" s="1"/>
  <c r="L5" i="3"/>
  <c r="M5" i="3" s="1"/>
  <c r="L6" i="3"/>
  <c r="M6" i="3" s="1"/>
  <c r="L7" i="3"/>
  <c r="M7" i="3" s="1"/>
  <c r="L8" i="3"/>
  <c r="M8" i="3" s="1"/>
  <c r="L9" i="3"/>
  <c r="P9" i="3" s="1"/>
  <c r="L10" i="3"/>
  <c r="M10" i="3" s="1"/>
  <c r="L11" i="3"/>
  <c r="M11" i="3" s="1"/>
  <c r="L12" i="3"/>
  <c r="M12" i="3" s="1"/>
  <c r="L13" i="3"/>
  <c r="M13" i="3" s="1"/>
  <c r="L14" i="3"/>
  <c r="M14" i="3" s="1"/>
  <c r="L15" i="3"/>
  <c r="M15" i="3" s="1"/>
  <c r="L16" i="3"/>
  <c r="M16" i="3" s="1"/>
  <c r="L17" i="3"/>
  <c r="M17" i="3" s="1"/>
  <c r="L18" i="3"/>
  <c r="M18" i="3" s="1"/>
  <c r="L19" i="3"/>
  <c r="M19" i="3" s="1"/>
  <c r="L20" i="3"/>
  <c r="M20" i="3" s="1"/>
  <c r="L21" i="3"/>
  <c r="M21" i="3" s="1"/>
  <c r="L22" i="3"/>
  <c r="M22" i="3" s="1"/>
  <c r="L23" i="3"/>
  <c r="M23" i="3" s="1"/>
  <c r="L24" i="3"/>
  <c r="M24" i="3" s="1"/>
  <c r="L25" i="3"/>
  <c r="M25" i="3" s="1"/>
  <c r="L26" i="3"/>
  <c r="M26" i="3" s="1"/>
  <c r="L27" i="3"/>
  <c r="M27" i="3" s="1"/>
  <c r="L28" i="3"/>
  <c r="M28" i="3" s="1"/>
  <c r="L29" i="3"/>
  <c r="M29" i="3" s="1"/>
  <c r="L30" i="3"/>
  <c r="M30" i="3" s="1"/>
  <c r="L31" i="3"/>
  <c r="M31" i="3" s="1"/>
  <c r="L32" i="3"/>
  <c r="M32" i="3" s="1"/>
  <c r="L33" i="3"/>
  <c r="M33" i="3" s="1"/>
  <c r="L34" i="3"/>
  <c r="M34" i="3" s="1"/>
  <c r="L35" i="3"/>
  <c r="M35" i="3" s="1"/>
  <c r="L36" i="3"/>
  <c r="M36" i="3" s="1"/>
  <c r="L37" i="3"/>
  <c r="M37" i="3" s="1"/>
  <c r="L38" i="3"/>
  <c r="M38" i="3" s="1"/>
  <c r="L39" i="3"/>
  <c r="M39" i="3" s="1"/>
  <c r="L40" i="3"/>
  <c r="M40" i="3" s="1"/>
  <c r="L41" i="3"/>
  <c r="M41" i="3" s="1"/>
  <c r="L42" i="3"/>
  <c r="M42" i="3" s="1"/>
  <c r="L43" i="3"/>
  <c r="M43" i="3" s="1"/>
  <c r="L44" i="3"/>
  <c r="M44" i="3" s="1"/>
  <c r="L45" i="3"/>
  <c r="M45" i="3" s="1"/>
  <c r="L46" i="3"/>
  <c r="M46" i="3" s="1"/>
  <c r="L47" i="3"/>
  <c r="M47" i="3" s="1"/>
  <c r="L48" i="3"/>
  <c r="M48" i="3" s="1"/>
  <c r="L49" i="3"/>
  <c r="M49" i="3" s="1"/>
  <c r="L50" i="3"/>
  <c r="M50" i="3" s="1"/>
  <c r="L51" i="3"/>
  <c r="M51" i="3" s="1"/>
  <c r="L52" i="3"/>
  <c r="M52" i="3" s="1"/>
  <c r="L53" i="3"/>
  <c r="M53" i="3" s="1"/>
  <c r="L54" i="3"/>
  <c r="M54" i="3" s="1"/>
  <c r="L55" i="3"/>
  <c r="M55" i="3" s="1"/>
  <c r="L56" i="3"/>
  <c r="M56" i="3" s="1"/>
  <c r="L57" i="3"/>
  <c r="M57" i="3" s="1"/>
  <c r="L2" i="3"/>
  <c r="M2" i="3" s="1"/>
  <c r="M3" i="3"/>
  <c r="K3" i="3"/>
  <c r="K4" i="3"/>
  <c r="K5" i="3"/>
  <c r="K6" i="3"/>
  <c r="P6" i="3" s="1"/>
  <c r="K7" i="3"/>
  <c r="P7" i="3" s="1"/>
  <c r="K8" i="3"/>
  <c r="P8" i="3" s="1"/>
  <c r="K9" i="3"/>
  <c r="K10" i="3"/>
  <c r="K11" i="3"/>
  <c r="K12" i="3"/>
  <c r="K13" i="3"/>
  <c r="K14" i="3"/>
  <c r="K15" i="3"/>
  <c r="K16" i="3"/>
  <c r="K17" i="3"/>
  <c r="K18" i="3"/>
  <c r="K19" i="3"/>
  <c r="K20" i="3"/>
  <c r="K21" i="3"/>
  <c r="K22" i="3"/>
  <c r="K23" i="3"/>
  <c r="K24" i="3"/>
  <c r="K25" i="3"/>
  <c r="K26" i="3"/>
  <c r="P26" i="3" s="1"/>
  <c r="K27" i="3"/>
  <c r="P27" i="3" s="1"/>
  <c r="K28" i="3"/>
  <c r="P28" i="3" s="1"/>
  <c r="K29" i="3"/>
  <c r="K30" i="3"/>
  <c r="K31" i="3"/>
  <c r="K32" i="3"/>
  <c r="K33" i="3"/>
  <c r="K34" i="3"/>
  <c r="K35" i="3"/>
  <c r="K36" i="3"/>
  <c r="K37" i="3"/>
  <c r="K38" i="3"/>
  <c r="K39" i="3"/>
  <c r="K40" i="3"/>
  <c r="K41" i="3"/>
  <c r="K42" i="3"/>
  <c r="K43" i="3"/>
  <c r="K44" i="3"/>
  <c r="K45" i="3"/>
  <c r="K46" i="3"/>
  <c r="P46" i="3" s="1"/>
  <c r="K47" i="3"/>
  <c r="P47" i="3" s="1"/>
  <c r="K48" i="3"/>
  <c r="P48" i="3" s="1"/>
  <c r="K49" i="3"/>
  <c r="K50" i="3"/>
  <c r="K51" i="3"/>
  <c r="K52" i="3"/>
  <c r="K53" i="3"/>
  <c r="K54" i="3"/>
  <c r="K55" i="3"/>
  <c r="K56" i="3"/>
  <c r="K57" i="3"/>
  <c r="K2" i="3"/>
  <c r="J3" i="3"/>
  <c r="J4" i="3"/>
  <c r="J5" i="3"/>
  <c r="J6" i="3"/>
  <c r="J7" i="3"/>
  <c r="J8" i="3"/>
  <c r="J9" i="3"/>
  <c r="J10" i="3"/>
  <c r="P10" i="3" s="1"/>
  <c r="J11" i="3"/>
  <c r="P11" i="3" s="1"/>
  <c r="J12" i="3"/>
  <c r="P12" i="3" s="1"/>
  <c r="J13" i="3"/>
  <c r="J14" i="3"/>
  <c r="J15" i="3"/>
  <c r="J16" i="3"/>
  <c r="J17" i="3"/>
  <c r="J18" i="3"/>
  <c r="J19" i="3"/>
  <c r="J20" i="3"/>
  <c r="J21" i="3"/>
  <c r="J22" i="3"/>
  <c r="J23" i="3"/>
  <c r="J24" i="3"/>
  <c r="J25" i="3"/>
  <c r="J26" i="3"/>
  <c r="J27" i="3"/>
  <c r="J28" i="3"/>
  <c r="J29" i="3"/>
  <c r="J30" i="3"/>
  <c r="P30" i="3" s="1"/>
  <c r="J31" i="3"/>
  <c r="P31" i="3" s="1"/>
  <c r="J32" i="3"/>
  <c r="P32" i="3" s="1"/>
  <c r="J33" i="3"/>
  <c r="J34" i="3"/>
  <c r="J35" i="3"/>
  <c r="J36" i="3"/>
  <c r="J37" i="3"/>
  <c r="J38" i="3"/>
  <c r="J39" i="3"/>
  <c r="J40" i="3"/>
  <c r="J41" i="3"/>
  <c r="J42" i="3"/>
  <c r="J43" i="3"/>
  <c r="J44" i="3"/>
  <c r="J45" i="3"/>
  <c r="J46" i="3"/>
  <c r="J47" i="3"/>
  <c r="J48" i="3"/>
  <c r="J49" i="3"/>
  <c r="J50" i="3"/>
  <c r="P50" i="3" s="1"/>
  <c r="J51" i="3"/>
  <c r="P51" i="3" s="1"/>
  <c r="J52" i="3"/>
  <c r="P52" i="3" s="1"/>
  <c r="J53" i="3"/>
  <c r="J54" i="3"/>
  <c r="J55" i="3"/>
  <c r="J56" i="3"/>
  <c r="J57" i="3"/>
  <c r="J2" i="3"/>
  <c r="I3" i="3"/>
  <c r="I4" i="3"/>
  <c r="I5" i="3"/>
  <c r="I6" i="3"/>
  <c r="I7" i="3"/>
  <c r="O3" i="3" s="1"/>
  <c r="O4" i="3" s="1"/>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2" i="3"/>
  <c r="P29" i="3" l="1"/>
  <c r="M9" i="3"/>
  <c r="P49" i="3"/>
  <c r="O5" i="3"/>
</calcChain>
</file>

<file path=xl/sharedStrings.xml><?xml version="1.0" encoding="utf-8"?>
<sst xmlns="http://schemas.openxmlformats.org/spreadsheetml/2006/main" count="141" uniqueCount="22">
  <si>
    <t>Product</t>
  </si>
  <si>
    <t>Part #</t>
  </si>
  <si>
    <t>Difference</t>
  </si>
  <si>
    <t>ABC</t>
  </si>
  <si>
    <t>Competitor Price</t>
  </si>
  <si>
    <t>Index</t>
  </si>
  <si>
    <t>Our Blue Price</t>
  </si>
  <si>
    <t>TTM Quantity</t>
  </si>
  <si>
    <t>assignment: We want to target a weighted 2.2% price increase from our past blue price. However during this increase we want to minimize our variance between our blue price and Donaldson's Blue price (a competitor). Ideally we do not move any specific price +/- 15% from our "Past Blue Price.</t>
  </si>
  <si>
    <t>New recommended price</t>
  </si>
  <si>
    <t>Original Revenue</t>
  </si>
  <si>
    <t>Min Price</t>
  </si>
  <si>
    <t>Max Price</t>
  </si>
  <si>
    <t>Closeness Factor</t>
  </si>
  <si>
    <t>New Recommended Price</t>
  </si>
  <si>
    <t>New Revenue</t>
  </si>
  <si>
    <t>Total Original Revenue</t>
  </si>
  <si>
    <t>Target Revenue</t>
  </si>
  <si>
    <t>Archieved New Revenue</t>
  </si>
  <si>
    <t>Final Price</t>
  </si>
  <si>
    <t>Final Revenue</t>
  </si>
  <si>
    <t>Archieved Final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</si>
</sst>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quot;$&quot;* #,##0.00_);_(&quot;$&quot;* \(#,##0.00\);_(&quot;$&quot;* &quot;-&quot;??_);_(@_)"/>
    <numFmt numFmtId="165" formatCode="_(* #,##0.00_);_(* \(#,##0.00\);_(* &quot;-&quot;??_);_(@_)"/>
    <numFmt numFmtId="166" formatCode="_(* #,##0_);_(* \(#,##0\);_(* &quot;-&quot;??_);_(@_)"/>
  </numFmts>
  <fonts count="4" x14ac:knownFonts="1">
    <font>
      <sz val="11"/>
      <color indexed="8"/>
      <name val="Aptos Narrow"/>
      <family val="2"/>
      <scheme val="minor"/>
    </font>
    <font>
      <sz val="11"/>
      <color indexed="8"/>
      <name val="Aptos Narrow"/>
      <family val="2"/>
      <scheme val="minor"/>
    </font>
    <font>
      <b/>
      <sz val="11"/>
      <color rgb="FFFFC000"/>
      <name val="Aptos Narrow"/>
      <family val="2"/>
      <scheme val="minor"/>
    </font>
    <font>
      <b/>
      <sz val="11"/>
      <color indexed="8"/>
      <name val="Aptos Narrow"/>
      <family val="2"/>
      <scheme val="minor"/>
    </font>
  </fonts>
  <fills count="4">
    <fill>
      <patternFill patternType="none"/>
    </fill>
    <fill>
      <patternFill patternType="gray125"/>
    </fill>
    <fill>
      <patternFill patternType="solid">
        <fgColor rgb="FF002060"/>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cellStyleXfs>
  <cellXfs count="25">
    <xf numFmtId="0" fontId="0" fillId="0" borderId="0" xfId="0"/>
    <xf numFmtId="0" fontId="0" fillId="0" borderId="0" xfId="0" applyAlignment="1">
      <alignment wrapText="1"/>
    </xf>
    <xf numFmtId="166" fontId="0" fillId="0" borderId="0" xfId="2" applyNumberFormat="1" applyFont="1"/>
    <xf numFmtId="164" fontId="0" fillId="0" borderId="0" xfId="3" applyFont="1"/>
    <xf numFmtId="0" fontId="2" fillId="2" borderId="0" xfId="0" applyFont="1" applyFill="1" applyAlignment="1">
      <alignment wrapText="1"/>
    </xf>
    <xf numFmtId="166" fontId="2" fillId="2" borderId="0" xfId="2" applyNumberFormat="1" applyFont="1" applyFill="1" applyAlignment="1">
      <alignment wrapText="1"/>
    </xf>
    <xf numFmtId="0" fontId="2" fillId="2" borderId="0" xfId="0" applyFont="1" applyFill="1" applyAlignment="1">
      <alignment horizontal="center" vertical="center" wrapText="1"/>
    </xf>
    <xf numFmtId="166" fontId="0" fillId="0" borderId="0" xfId="2" applyNumberFormat="1" applyFont="1" applyFill="1"/>
    <xf numFmtId="9" fontId="0" fillId="0" borderId="0" xfId="1" applyFont="1" applyFill="1"/>
    <xf numFmtId="0" fontId="3" fillId="3" borderId="0" xfId="0" applyFont="1" applyFill="1" applyAlignment="1">
      <alignment wrapText="1"/>
    </xf>
    <xf numFmtId="164" fontId="2" fillId="2" borderId="0" xfId="3" applyFont="1" applyFill="1" applyAlignment="1">
      <alignment horizontal="center" vertical="center" wrapText="1"/>
    </xf>
    <xf numFmtId="164" fontId="0" fillId="0" borderId="0" xfId="3" applyFont="1" applyFill="1"/>
    <xf numFmtId="166" fontId="0" fillId="3" borderId="0" xfId="2" applyNumberFormat="1" applyFont="1" applyFill="1"/>
    <xf numFmtId="43" fontId="0" fillId="0" borderId="0" xfId="0" applyNumberFormat="1"/>
    <xf numFmtId="10" fontId="0" fillId="0" borderId="0" xfId="0" applyNumberFormat="1"/>
    <xf numFmtId="2" fontId="0" fillId="0" borderId="0" xfId="0" applyNumberFormat="1"/>
    <xf numFmtId="0" fontId="2" fillId="2" borderId="1" xfId="0" applyFont="1" applyFill="1" applyBorder="1" applyAlignment="1">
      <alignment wrapText="1"/>
    </xf>
    <xf numFmtId="166" fontId="2" fillId="2" borderId="1" xfId="2" applyNumberFormat="1" applyFont="1" applyFill="1" applyBorder="1" applyAlignment="1">
      <alignment wrapText="1"/>
    </xf>
    <xf numFmtId="164" fontId="2" fillId="2" borderId="1" xfId="3" applyFont="1" applyFill="1" applyBorder="1" applyAlignment="1">
      <alignment horizontal="center" vertical="center" wrapText="1"/>
    </xf>
    <xf numFmtId="2" fontId="2" fillId="2" borderId="1" xfId="0" applyNumberFormat="1" applyFont="1" applyFill="1" applyBorder="1" applyAlignment="1">
      <alignment horizontal="center" vertical="center" wrapText="1"/>
    </xf>
    <xf numFmtId="0" fontId="0" fillId="0" borderId="1" xfId="0" applyBorder="1"/>
    <xf numFmtId="166" fontId="0" fillId="0" borderId="1" xfId="2" applyNumberFormat="1" applyFont="1" applyFill="1" applyBorder="1"/>
    <xf numFmtId="164" fontId="0" fillId="0" borderId="1" xfId="3" applyFont="1" applyFill="1" applyBorder="1"/>
    <xf numFmtId="9" fontId="0" fillId="0" borderId="1" xfId="1" applyFont="1" applyFill="1" applyBorder="1"/>
    <xf numFmtId="2" fontId="0" fillId="3" borderId="1" xfId="0" applyNumberFormat="1" applyFill="1" applyBorder="1"/>
  </cellXfs>
  <cellStyles count="4">
    <cellStyle name="Comma" xfId="2" builtinId="3"/>
    <cellStyle name="Currency" xfId="3" builtinId="4"/>
    <cellStyle name="Normal" xfId="0" builtinId="0"/>
    <cellStyle name="Percent" xfId="1" builtinId="5"/>
  </cellStyles>
  <dxfs count="0"/>
  <tableStyles count="0" defaultTableStyle="TableStyleMedium2" defaultPivotStyle="PivotStyleLight16"/>
  <colors>
    <mruColors>
      <color rgb="FFFFE07D"/>
      <color rgb="FFFFA7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F7BFF-6EA1-4B3B-B00F-4792A32F3C84}">
  <dimension ref="A1:R57"/>
  <sheetViews>
    <sheetView tabSelected="1" zoomScale="87" zoomScaleNormal="87" workbookViewId="0">
      <pane ySplit="1" topLeftCell="A2" activePane="bottomLeft" state="frozen"/>
      <selection pane="bottomLeft" activeCell="R14" sqref="R14"/>
    </sheetView>
  </sheetViews>
  <sheetFormatPr defaultRowHeight="14.4" x14ac:dyDescent="0.3"/>
  <cols>
    <col min="1" max="1" width="10" bestFit="1" customWidth="1"/>
    <col min="2" max="2" width="8.33203125" bestFit="1" customWidth="1"/>
    <col min="3" max="3" width="10.5546875" style="2" bestFit="1" customWidth="1"/>
    <col min="4" max="4" width="13.5546875" style="3" bestFit="1" customWidth="1"/>
    <col min="5" max="5" width="15.77734375" style="3" bestFit="1" customWidth="1"/>
    <col min="6" max="6" width="9.6640625" bestFit="1" customWidth="1"/>
    <col min="7" max="7" width="5.5546875" bestFit="1" customWidth="1"/>
    <col min="8" max="8" width="17.44140625" bestFit="1" customWidth="1"/>
    <col min="9" max="9" width="17.21875" customWidth="1"/>
    <col min="12" max="12" width="22.5546875" bestFit="1" customWidth="1"/>
    <col min="13" max="13" width="12.109375" bestFit="1" customWidth="1"/>
    <col min="14" max="14" width="19.6640625" customWidth="1"/>
    <col min="15" max="15" width="12.109375" bestFit="1" customWidth="1"/>
    <col min="16" max="16" width="9.5546875" bestFit="1" customWidth="1"/>
    <col min="17" max="17" width="12.44140625" bestFit="1" customWidth="1"/>
    <col min="18" max="18" width="128" bestFit="1" customWidth="1"/>
  </cols>
  <sheetData>
    <row r="1" spans="1:18" s="1" customFormat="1" ht="27" customHeight="1" x14ac:dyDescent="0.3">
      <c r="A1" s="4" t="s">
        <v>0</v>
      </c>
      <c r="B1" s="4" t="s">
        <v>1</v>
      </c>
      <c r="C1" s="5" t="s">
        <v>7</v>
      </c>
      <c r="D1" s="10" t="s">
        <v>6</v>
      </c>
      <c r="E1" s="10" t="s">
        <v>4</v>
      </c>
      <c r="F1" s="4" t="s">
        <v>2</v>
      </c>
      <c r="G1" s="4" t="s">
        <v>5</v>
      </c>
      <c r="H1" s="6" t="s">
        <v>9</v>
      </c>
      <c r="I1" s="1" t="s">
        <v>10</v>
      </c>
      <c r="J1" s="1" t="s">
        <v>11</v>
      </c>
      <c r="K1" s="1" t="s">
        <v>12</v>
      </c>
      <c r="L1" s="1" t="s">
        <v>14</v>
      </c>
      <c r="M1" s="1" t="s">
        <v>15</v>
      </c>
      <c r="N1" s="1" t="s">
        <v>13</v>
      </c>
      <c r="O1" s="1">
        <v>0.30689830844433647</v>
      </c>
      <c r="P1" s="1" t="s">
        <v>19</v>
      </c>
      <c r="Q1" s="1" t="s">
        <v>20</v>
      </c>
      <c r="R1" s="9" t="s">
        <v>8</v>
      </c>
    </row>
    <row r="2" spans="1:18" x14ac:dyDescent="0.3">
      <c r="A2" t="s">
        <v>3</v>
      </c>
      <c r="B2">
        <v>1</v>
      </c>
      <c r="C2" s="7">
        <v>7354</v>
      </c>
      <c r="D2" s="11">
        <v>58.99</v>
      </c>
      <c r="E2" s="11">
        <v>88.54</v>
      </c>
      <c r="F2" s="8">
        <f>(E2-D2)/D2</f>
        <v>0.50093236141718944</v>
      </c>
      <c r="G2" s="7">
        <f>D2/E2*100</f>
        <v>66.625254122430533</v>
      </c>
      <c r="H2" s="12"/>
      <c r="I2">
        <f>C2*D2</f>
        <v>433812.46</v>
      </c>
      <c r="J2">
        <f>D2*0.85</f>
        <v>50.141500000000001</v>
      </c>
      <c r="K2" s="13">
        <f>D2*1.15</f>
        <v>67.838499999999996</v>
      </c>
      <c r="L2" s="13">
        <f>D2+$O$1*(E2-D2)</f>
        <v>68.058845014530149</v>
      </c>
      <c r="M2" s="13">
        <f>L2*C2</f>
        <v>500504.7462368547</v>
      </c>
      <c r="P2" s="13">
        <f>MAX(J2, MIN(K2, L2))</f>
        <v>67.838499999999996</v>
      </c>
      <c r="Q2" s="13">
        <f>C2*P2</f>
        <v>498884.32899999997</v>
      </c>
    </row>
    <row r="3" spans="1:18" x14ac:dyDescent="0.3">
      <c r="A3" t="s">
        <v>3</v>
      </c>
      <c r="B3">
        <v>2</v>
      </c>
      <c r="C3" s="7">
        <v>4897</v>
      </c>
      <c r="D3" s="11">
        <v>322.31</v>
      </c>
      <c r="E3" s="11">
        <v>320.13</v>
      </c>
      <c r="F3" s="8">
        <f t="shared" ref="F3:F57" si="0">(E3-D3)/D3</f>
        <v>-6.7636747230926959E-3</v>
      </c>
      <c r="G3" s="7">
        <f t="shared" ref="G3:G57" si="1">D3/E3*100</f>
        <v>100.6809733545747</v>
      </c>
      <c r="H3" s="12"/>
      <c r="I3">
        <f t="shared" ref="I3:I57" si="2">C3*D3</f>
        <v>1578352.07</v>
      </c>
      <c r="J3">
        <f t="shared" ref="J3:J57" si="3">D3*0.85</f>
        <v>273.96350000000001</v>
      </c>
      <c r="K3" s="13">
        <f t="shared" ref="K3:K57" si="4">D3*1.15</f>
        <v>370.65649999999999</v>
      </c>
      <c r="L3" s="13">
        <f t="shared" ref="L3:L57" si="5">D3+$O$1*(E3-D3)</f>
        <v>321.64096168759136</v>
      </c>
      <c r="M3" s="13">
        <f t="shared" ref="M3:M57" si="6">L3*C3</f>
        <v>1575075.7893841348</v>
      </c>
      <c r="N3" t="s">
        <v>16</v>
      </c>
      <c r="O3">
        <f>SUM(I:I)</f>
        <v>25241627.140000001</v>
      </c>
      <c r="P3" s="13">
        <f t="shared" ref="P3:P57" si="7">MAX(J3, MIN(K3, L3))</f>
        <v>321.64096168759136</v>
      </c>
      <c r="Q3" s="13">
        <f t="shared" ref="Q3:Q57" si="8">C3*P3</f>
        <v>1575075.7893841348</v>
      </c>
    </row>
    <row r="4" spans="1:18" x14ac:dyDescent="0.3">
      <c r="A4" t="s">
        <v>3</v>
      </c>
      <c r="B4">
        <v>3</v>
      </c>
      <c r="C4" s="7">
        <v>4298</v>
      </c>
      <c r="D4" s="11">
        <v>87.65</v>
      </c>
      <c r="E4" s="11">
        <v>87.65</v>
      </c>
      <c r="F4" s="8">
        <f t="shared" si="0"/>
        <v>0</v>
      </c>
      <c r="G4" s="7">
        <f t="shared" si="1"/>
        <v>100</v>
      </c>
      <c r="H4" s="12"/>
      <c r="I4">
        <f t="shared" si="2"/>
        <v>376719.7</v>
      </c>
      <c r="J4">
        <f t="shared" si="3"/>
        <v>74.502499999999998</v>
      </c>
      <c r="K4" s="13">
        <f t="shared" si="4"/>
        <v>100.7975</v>
      </c>
      <c r="L4" s="13">
        <f t="shared" si="5"/>
        <v>87.65</v>
      </c>
      <c r="M4" s="13">
        <f t="shared" si="6"/>
        <v>376719.7</v>
      </c>
      <c r="N4" t="s">
        <v>17</v>
      </c>
      <c r="O4">
        <f>O3*1.022</f>
        <v>25796942.93708</v>
      </c>
      <c r="P4" s="13">
        <f t="shared" si="7"/>
        <v>87.65</v>
      </c>
      <c r="Q4" s="13">
        <f t="shared" si="8"/>
        <v>376719.7</v>
      </c>
    </row>
    <row r="5" spans="1:18" x14ac:dyDescent="0.3">
      <c r="A5" t="s">
        <v>3</v>
      </c>
      <c r="B5">
        <v>4</v>
      </c>
      <c r="C5" s="7">
        <v>2591</v>
      </c>
      <c r="D5" s="11">
        <v>188.95</v>
      </c>
      <c r="E5" s="11">
        <v>191.18</v>
      </c>
      <c r="F5" s="8">
        <f t="shared" si="0"/>
        <v>1.1802064038105416E-2</v>
      </c>
      <c r="G5" s="7">
        <f t="shared" si="1"/>
        <v>98.833559995815463</v>
      </c>
      <c r="H5" s="12"/>
      <c r="I5">
        <f t="shared" si="2"/>
        <v>489569.44999999995</v>
      </c>
      <c r="J5">
        <f t="shared" si="3"/>
        <v>160.60749999999999</v>
      </c>
      <c r="K5" s="13">
        <f t="shared" si="4"/>
        <v>217.29249999999996</v>
      </c>
      <c r="L5" s="13">
        <f t="shared" si="5"/>
        <v>189.63438322783085</v>
      </c>
      <c r="M5" s="13">
        <f t="shared" si="6"/>
        <v>491342.68694330973</v>
      </c>
      <c r="N5" t="s">
        <v>18</v>
      </c>
      <c r="O5">
        <f>SUM(M:M)</f>
        <v>25796942.940000013</v>
      </c>
      <c r="P5" s="13">
        <f t="shared" si="7"/>
        <v>189.63438322783085</v>
      </c>
      <c r="Q5" s="13">
        <f t="shared" si="8"/>
        <v>491342.68694330973</v>
      </c>
    </row>
    <row r="6" spans="1:18" x14ac:dyDescent="0.3">
      <c r="A6" t="s">
        <v>3</v>
      </c>
      <c r="B6">
        <v>5</v>
      </c>
      <c r="C6" s="7">
        <v>3561</v>
      </c>
      <c r="D6" s="11">
        <v>170.32</v>
      </c>
      <c r="E6" s="11">
        <v>169.55</v>
      </c>
      <c r="F6" s="8">
        <f t="shared" si="0"/>
        <v>-4.5209018318458308E-3</v>
      </c>
      <c r="G6" s="7">
        <f t="shared" si="1"/>
        <v>100.45414332055441</v>
      </c>
      <c r="H6" s="12"/>
      <c r="I6">
        <f t="shared" si="2"/>
        <v>606509.52</v>
      </c>
      <c r="J6">
        <f t="shared" si="3"/>
        <v>144.77199999999999</v>
      </c>
      <c r="K6" s="13">
        <f t="shared" si="4"/>
        <v>195.86799999999997</v>
      </c>
      <c r="L6" s="13">
        <f t="shared" si="5"/>
        <v>170.08368830249785</v>
      </c>
      <c r="M6" s="13">
        <f t="shared" si="6"/>
        <v>605668.01404519484</v>
      </c>
      <c r="P6" s="13">
        <f t="shared" si="7"/>
        <v>170.08368830249785</v>
      </c>
      <c r="Q6" s="13">
        <f t="shared" si="8"/>
        <v>605668.01404519484</v>
      </c>
    </row>
    <row r="7" spans="1:18" x14ac:dyDescent="0.3">
      <c r="A7" t="s">
        <v>3</v>
      </c>
      <c r="B7">
        <v>6</v>
      </c>
      <c r="C7" s="7">
        <v>3827</v>
      </c>
      <c r="D7" s="11">
        <v>63.37</v>
      </c>
      <c r="E7" s="11">
        <v>64.709999999999994</v>
      </c>
      <c r="F7" s="8">
        <f t="shared" si="0"/>
        <v>2.1145652516963806E-2</v>
      </c>
      <c r="G7" s="7">
        <f t="shared" si="1"/>
        <v>97.929222685829089</v>
      </c>
      <c r="H7" s="12"/>
      <c r="I7">
        <f t="shared" si="2"/>
        <v>242516.99</v>
      </c>
      <c r="J7">
        <f t="shared" si="3"/>
        <v>53.8645</v>
      </c>
      <c r="K7" s="13">
        <f t="shared" si="4"/>
        <v>72.875499999999988</v>
      </c>
      <c r="L7" s="13">
        <f t="shared" si="5"/>
        <v>63.781243733315407</v>
      </c>
      <c r="M7" s="13">
        <f t="shared" si="6"/>
        <v>244090.81976739806</v>
      </c>
      <c r="N7" t="s">
        <v>21</v>
      </c>
      <c r="O7">
        <f>SUM(Q:Q)</f>
        <v>25795322.522763159</v>
      </c>
      <c r="P7" s="13">
        <f t="shared" si="7"/>
        <v>63.781243733315407</v>
      </c>
      <c r="Q7" s="13">
        <f t="shared" si="8"/>
        <v>244090.81976739806</v>
      </c>
    </row>
    <row r="8" spans="1:18" x14ac:dyDescent="0.3">
      <c r="A8" t="s">
        <v>3</v>
      </c>
      <c r="B8">
        <v>7</v>
      </c>
      <c r="C8" s="7">
        <v>1070</v>
      </c>
      <c r="D8" s="11">
        <v>150.63</v>
      </c>
      <c r="E8" s="11">
        <v>160.19</v>
      </c>
      <c r="F8" s="8">
        <f t="shared" si="0"/>
        <v>6.3466772887207076E-2</v>
      </c>
      <c r="G8" s="7">
        <f t="shared" si="1"/>
        <v>94.032086896810043</v>
      </c>
      <c r="H8" s="12"/>
      <c r="I8">
        <f t="shared" si="2"/>
        <v>161174.1</v>
      </c>
      <c r="J8">
        <f t="shared" si="3"/>
        <v>128.03549999999998</v>
      </c>
      <c r="K8" s="13">
        <f t="shared" si="4"/>
        <v>173.22449999999998</v>
      </c>
      <c r="L8" s="13">
        <f t="shared" si="5"/>
        <v>153.56394782872786</v>
      </c>
      <c r="M8" s="13">
        <f t="shared" si="6"/>
        <v>164313.4241767388</v>
      </c>
      <c r="O8" s="14">
        <f>(O7 / O3) - 1</f>
        <v>2.1935803888241567E-2</v>
      </c>
      <c r="P8" s="13">
        <f t="shared" si="7"/>
        <v>153.56394782872786</v>
      </c>
      <c r="Q8" s="13">
        <f t="shared" si="8"/>
        <v>164313.4241767388</v>
      </c>
    </row>
    <row r="9" spans="1:18" x14ac:dyDescent="0.3">
      <c r="A9" t="s">
        <v>3</v>
      </c>
      <c r="B9">
        <v>8</v>
      </c>
      <c r="C9" s="7">
        <v>7836</v>
      </c>
      <c r="D9" s="11">
        <v>41.16</v>
      </c>
      <c r="E9" s="11">
        <v>43.69</v>
      </c>
      <c r="F9" s="8">
        <f t="shared" si="0"/>
        <v>6.146744412050538E-2</v>
      </c>
      <c r="G9" s="7">
        <f t="shared" si="1"/>
        <v>94.2092011902037</v>
      </c>
      <c r="H9" s="12"/>
      <c r="I9">
        <f t="shared" si="2"/>
        <v>322529.75999999995</v>
      </c>
      <c r="J9">
        <f t="shared" si="3"/>
        <v>34.985999999999997</v>
      </c>
      <c r="K9" s="13">
        <f t="shared" si="4"/>
        <v>47.333999999999989</v>
      </c>
      <c r="L9" s="13">
        <f t="shared" si="5"/>
        <v>41.936452720364166</v>
      </c>
      <c r="M9" s="13">
        <f t="shared" si="6"/>
        <v>328614.04351677361</v>
      </c>
      <c r="P9" s="13">
        <f t="shared" si="7"/>
        <v>41.936452720364166</v>
      </c>
      <c r="Q9" s="13">
        <f t="shared" si="8"/>
        <v>328614.04351677361</v>
      </c>
    </row>
    <row r="10" spans="1:18" x14ac:dyDescent="0.3">
      <c r="A10" t="s">
        <v>3</v>
      </c>
      <c r="B10">
        <v>9</v>
      </c>
      <c r="C10" s="7">
        <v>780</v>
      </c>
      <c r="D10" s="11">
        <v>133.31</v>
      </c>
      <c r="E10" s="11">
        <v>134.49</v>
      </c>
      <c r="F10" s="8">
        <f t="shared" si="0"/>
        <v>8.8515490210787397E-3</v>
      </c>
      <c r="G10" s="7">
        <f t="shared" si="1"/>
        <v>99.122611346568519</v>
      </c>
      <c r="H10" s="12"/>
      <c r="I10">
        <f t="shared" si="2"/>
        <v>103981.8</v>
      </c>
      <c r="J10">
        <f t="shared" si="3"/>
        <v>113.3135</v>
      </c>
      <c r="K10" s="13">
        <f t="shared" si="4"/>
        <v>153.3065</v>
      </c>
      <c r="L10" s="13">
        <f t="shared" si="5"/>
        <v>133.67214000396433</v>
      </c>
      <c r="M10" s="13">
        <f t="shared" si="6"/>
        <v>104264.26920309218</v>
      </c>
      <c r="P10" s="13">
        <f t="shared" si="7"/>
        <v>133.67214000396433</v>
      </c>
      <c r="Q10" s="13">
        <f t="shared" si="8"/>
        <v>104264.26920309218</v>
      </c>
    </row>
    <row r="11" spans="1:18" x14ac:dyDescent="0.3">
      <c r="A11" t="s">
        <v>3</v>
      </c>
      <c r="B11">
        <v>10</v>
      </c>
      <c r="C11" s="7">
        <v>3168</v>
      </c>
      <c r="D11" s="11">
        <v>85.71</v>
      </c>
      <c r="E11" s="11">
        <v>88.41</v>
      </c>
      <c r="F11" s="8">
        <f t="shared" si="0"/>
        <v>3.1501575078753973E-2</v>
      </c>
      <c r="G11" s="7">
        <f t="shared" si="1"/>
        <v>96.946046827281975</v>
      </c>
      <c r="H11" s="12"/>
      <c r="I11">
        <f t="shared" si="2"/>
        <v>271529.27999999997</v>
      </c>
      <c r="J11">
        <f t="shared" si="3"/>
        <v>72.853499999999997</v>
      </c>
      <c r="K11" s="13">
        <f t="shared" si="4"/>
        <v>98.566499999999991</v>
      </c>
      <c r="L11" s="13">
        <f t="shared" si="5"/>
        <v>86.538625432799705</v>
      </c>
      <c r="M11" s="13">
        <f t="shared" si="6"/>
        <v>274154.36537110945</v>
      </c>
      <c r="P11" s="13">
        <f t="shared" si="7"/>
        <v>86.538625432799705</v>
      </c>
      <c r="Q11" s="13">
        <f t="shared" si="8"/>
        <v>274154.36537110945</v>
      </c>
    </row>
    <row r="12" spans="1:18" x14ac:dyDescent="0.3">
      <c r="A12" t="s">
        <v>3</v>
      </c>
      <c r="B12">
        <v>11</v>
      </c>
      <c r="C12" s="7">
        <v>3493</v>
      </c>
      <c r="D12" s="11">
        <v>364.25</v>
      </c>
      <c r="E12" s="11">
        <v>384.43</v>
      </c>
      <c r="F12" s="8">
        <f t="shared" si="0"/>
        <v>5.5401509951956092E-2</v>
      </c>
      <c r="G12" s="7">
        <f t="shared" si="1"/>
        <v>94.750669822854618</v>
      </c>
      <c r="H12" s="12"/>
      <c r="I12">
        <f t="shared" si="2"/>
        <v>1272325.25</v>
      </c>
      <c r="J12">
        <f t="shared" si="3"/>
        <v>309.61250000000001</v>
      </c>
      <c r="K12" s="13">
        <f t="shared" si="4"/>
        <v>418.88749999999999</v>
      </c>
      <c r="L12" s="13">
        <f t="shared" si="5"/>
        <v>370.4432078644067</v>
      </c>
      <c r="M12" s="13">
        <f t="shared" si="6"/>
        <v>1293958.1250703726</v>
      </c>
      <c r="P12" s="13">
        <f t="shared" si="7"/>
        <v>370.4432078644067</v>
      </c>
      <c r="Q12" s="13">
        <f t="shared" si="8"/>
        <v>1293958.1250703726</v>
      </c>
    </row>
    <row r="13" spans="1:18" x14ac:dyDescent="0.3">
      <c r="A13" t="s">
        <v>3</v>
      </c>
      <c r="B13">
        <v>12</v>
      </c>
      <c r="C13" s="7">
        <v>6283</v>
      </c>
      <c r="D13" s="11">
        <v>107</v>
      </c>
      <c r="E13" s="11">
        <v>105.44</v>
      </c>
      <c r="F13" s="8">
        <f t="shared" si="0"/>
        <v>-1.4579439252336469E-2</v>
      </c>
      <c r="G13" s="7">
        <f t="shared" si="1"/>
        <v>101.47951441578149</v>
      </c>
      <c r="H13" s="12"/>
      <c r="I13">
        <f t="shared" si="2"/>
        <v>672281</v>
      </c>
      <c r="J13">
        <f t="shared" si="3"/>
        <v>90.95</v>
      </c>
      <c r="K13" s="13">
        <f t="shared" si="4"/>
        <v>123.05</v>
      </c>
      <c r="L13" s="13">
        <f t="shared" si="5"/>
        <v>106.52123863882683</v>
      </c>
      <c r="M13" s="13">
        <f t="shared" si="6"/>
        <v>669272.94236774894</v>
      </c>
      <c r="P13" s="13">
        <f t="shared" si="7"/>
        <v>106.52123863882683</v>
      </c>
      <c r="Q13" s="13">
        <f t="shared" si="8"/>
        <v>669272.94236774894</v>
      </c>
    </row>
    <row r="14" spans="1:18" x14ac:dyDescent="0.3">
      <c r="A14" t="s">
        <v>3</v>
      </c>
      <c r="B14">
        <v>13</v>
      </c>
      <c r="C14" s="7">
        <v>6164</v>
      </c>
      <c r="D14" s="11">
        <v>65.83</v>
      </c>
      <c r="E14" s="11">
        <v>68.650000000000006</v>
      </c>
      <c r="F14" s="8">
        <f t="shared" si="0"/>
        <v>4.2837612030989021E-2</v>
      </c>
      <c r="G14" s="7">
        <f t="shared" si="1"/>
        <v>95.892206846321912</v>
      </c>
      <c r="H14" s="12"/>
      <c r="I14">
        <f t="shared" si="2"/>
        <v>405776.12</v>
      </c>
      <c r="J14">
        <f t="shared" si="3"/>
        <v>55.955499999999994</v>
      </c>
      <c r="K14" s="13">
        <f t="shared" si="4"/>
        <v>75.704499999999996</v>
      </c>
      <c r="L14" s="13">
        <f t="shared" si="5"/>
        <v>66.695453229813026</v>
      </c>
      <c r="M14" s="13">
        <f t="shared" si="6"/>
        <v>411110.77370856749</v>
      </c>
      <c r="P14" s="13">
        <f t="shared" si="7"/>
        <v>66.695453229813026</v>
      </c>
      <c r="Q14" s="13">
        <f t="shared" si="8"/>
        <v>411110.77370856749</v>
      </c>
    </row>
    <row r="15" spans="1:18" x14ac:dyDescent="0.3">
      <c r="A15" t="s">
        <v>3</v>
      </c>
      <c r="B15">
        <v>14</v>
      </c>
      <c r="C15" s="7">
        <v>3194</v>
      </c>
      <c r="D15" s="11">
        <v>160.51</v>
      </c>
      <c r="E15" s="11">
        <v>165.05</v>
      </c>
      <c r="F15" s="8">
        <f t="shared" si="0"/>
        <v>2.8284842065915024E-2</v>
      </c>
      <c r="G15" s="7">
        <f t="shared" si="1"/>
        <v>97.249318388367143</v>
      </c>
      <c r="H15" s="12"/>
      <c r="I15">
        <f t="shared" si="2"/>
        <v>512668.93999999994</v>
      </c>
      <c r="J15">
        <f t="shared" si="3"/>
        <v>136.43349999999998</v>
      </c>
      <c r="K15" s="13">
        <f t="shared" si="4"/>
        <v>184.58649999999997</v>
      </c>
      <c r="L15" s="13">
        <f t="shared" si="5"/>
        <v>161.90331832033729</v>
      </c>
      <c r="M15" s="13">
        <f t="shared" si="6"/>
        <v>517119.19871515728</v>
      </c>
      <c r="P15" s="13">
        <f t="shared" si="7"/>
        <v>161.90331832033729</v>
      </c>
      <c r="Q15" s="13">
        <f t="shared" si="8"/>
        <v>517119.19871515728</v>
      </c>
    </row>
    <row r="16" spans="1:18" x14ac:dyDescent="0.3">
      <c r="A16" t="s">
        <v>3</v>
      </c>
      <c r="B16">
        <v>15</v>
      </c>
      <c r="C16" s="7">
        <v>1912</v>
      </c>
      <c r="D16" s="11">
        <v>56.9</v>
      </c>
      <c r="E16" s="11">
        <v>67.92</v>
      </c>
      <c r="F16" s="8">
        <f t="shared" si="0"/>
        <v>0.19367311072056245</v>
      </c>
      <c r="G16" s="7">
        <f t="shared" si="1"/>
        <v>83.77502944640753</v>
      </c>
      <c r="H16" s="12"/>
      <c r="I16">
        <f t="shared" si="2"/>
        <v>108792.8</v>
      </c>
      <c r="J16">
        <f t="shared" si="3"/>
        <v>48.364999999999995</v>
      </c>
      <c r="K16" s="13">
        <f t="shared" si="4"/>
        <v>65.434999999999988</v>
      </c>
      <c r="L16" s="13">
        <f t="shared" si="5"/>
        <v>60.282019359056591</v>
      </c>
      <c r="M16" s="13">
        <f t="shared" si="6"/>
        <v>115259.2210145162</v>
      </c>
      <c r="P16" s="13">
        <f t="shared" si="7"/>
        <v>60.282019359056591</v>
      </c>
      <c r="Q16" s="13">
        <f t="shared" si="8"/>
        <v>115259.2210145162</v>
      </c>
    </row>
    <row r="17" spans="1:17" x14ac:dyDescent="0.3">
      <c r="A17" t="s">
        <v>3</v>
      </c>
      <c r="B17">
        <v>16</v>
      </c>
      <c r="C17" s="7">
        <v>7722</v>
      </c>
      <c r="D17" s="11">
        <v>65.27</v>
      </c>
      <c r="E17" s="11">
        <v>68.239999999999995</v>
      </c>
      <c r="F17" s="8">
        <f t="shared" si="0"/>
        <v>4.5503294009498992E-2</v>
      </c>
      <c r="G17" s="7">
        <f t="shared" si="1"/>
        <v>95.647713950762011</v>
      </c>
      <c r="H17" s="12"/>
      <c r="I17">
        <f t="shared" si="2"/>
        <v>504014.93999999994</v>
      </c>
      <c r="J17">
        <f t="shared" si="3"/>
        <v>55.479499999999994</v>
      </c>
      <c r="K17" s="13">
        <f t="shared" si="4"/>
        <v>75.06049999999999</v>
      </c>
      <c r="L17" s="13">
        <f t="shared" si="5"/>
        <v>66.18148797607968</v>
      </c>
      <c r="M17" s="13">
        <f t="shared" si="6"/>
        <v>511053.45015128731</v>
      </c>
      <c r="P17" s="13">
        <f t="shared" si="7"/>
        <v>66.18148797607968</v>
      </c>
      <c r="Q17" s="13">
        <f t="shared" si="8"/>
        <v>511053.45015128731</v>
      </c>
    </row>
    <row r="18" spans="1:17" x14ac:dyDescent="0.3">
      <c r="A18" t="s">
        <v>3</v>
      </c>
      <c r="B18">
        <v>17</v>
      </c>
      <c r="C18" s="7">
        <v>7890</v>
      </c>
      <c r="D18" s="11">
        <v>44.23</v>
      </c>
      <c r="E18" s="11">
        <v>45.17</v>
      </c>
      <c r="F18" s="8">
        <f t="shared" si="0"/>
        <v>2.1252543522496153E-2</v>
      </c>
      <c r="G18" s="7">
        <f t="shared" si="1"/>
        <v>97.918972769537291</v>
      </c>
      <c r="H18" s="12"/>
      <c r="I18">
        <f t="shared" si="2"/>
        <v>348974.69999999995</v>
      </c>
      <c r="J18">
        <f t="shared" si="3"/>
        <v>37.595499999999994</v>
      </c>
      <c r="K18" s="13">
        <f t="shared" si="4"/>
        <v>50.864499999999992</v>
      </c>
      <c r="L18" s="13">
        <f t="shared" si="5"/>
        <v>44.518484409937678</v>
      </c>
      <c r="M18" s="13">
        <f t="shared" si="6"/>
        <v>351250.84199440829</v>
      </c>
      <c r="P18" s="13">
        <f t="shared" si="7"/>
        <v>44.518484409937678</v>
      </c>
      <c r="Q18" s="13">
        <f t="shared" si="8"/>
        <v>351250.84199440829</v>
      </c>
    </row>
    <row r="19" spans="1:17" x14ac:dyDescent="0.3">
      <c r="A19" t="s">
        <v>3</v>
      </c>
      <c r="B19">
        <v>18</v>
      </c>
      <c r="C19" s="7">
        <v>5439</v>
      </c>
      <c r="D19" s="11">
        <v>155.51</v>
      </c>
      <c r="E19" s="11">
        <v>166.46</v>
      </c>
      <c r="F19" s="8">
        <f t="shared" si="0"/>
        <v>7.0413478232911178E-2</v>
      </c>
      <c r="G19" s="7">
        <f t="shared" si="1"/>
        <v>93.42184308542592</v>
      </c>
      <c r="H19" s="12"/>
      <c r="I19">
        <f t="shared" si="2"/>
        <v>845818.8899999999</v>
      </c>
      <c r="J19">
        <f t="shared" si="3"/>
        <v>132.18349999999998</v>
      </c>
      <c r="K19" s="13">
        <f t="shared" si="4"/>
        <v>178.83649999999997</v>
      </c>
      <c r="L19" s="13">
        <f t="shared" si="5"/>
        <v>158.87053647746549</v>
      </c>
      <c r="M19" s="13">
        <f t="shared" si="6"/>
        <v>864096.84790093487</v>
      </c>
      <c r="P19" s="13">
        <f t="shared" si="7"/>
        <v>158.87053647746549</v>
      </c>
      <c r="Q19" s="13">
        <f t="shared" si="8"/>
        <v>864096.84790093487</v>
      </c>
    </row>
    <row r="20" spans="1:17" x14ac:dyDescent="0.3">
      <c r="A20" t="s">
        <v>3</v>
      </c>
      <c r="B20">
        <v>19</v>
      </c>
      <c r="C20" s="7">
        <v>111</v>
      </c>
      <c r="D20" s="11">
        <v>243.58</v>
      </c>
      <c r="E20" s="11">
        <v>263.89</v>
      </c>
      <c r="F20" s="8">
        <f t="shared" si="0"/>
        <v>8.338122998604143E-2</v>
      </c>
      <c r="G20" s="7">
        <f t="shared" si="1"/>
        <v>92.303611353215359</v>
      </c>
      <c r="H20" s="12"/>
      <c r="I20">
        <f t="shared" si="2"/>
        <v>27037.38</v>
      </c>
      <c r="J20">
        <f t="shared" si="3"/>
        <v>207.04300000000001</v>
      </c>
      <c r="K20" s="13">
        <f t="shared" si="4"/>
        <v>280.11700000000002</v>
      </c>
      <c r="L20" s="13">
        <f t="shared" si="5"/>
        <v>249.81310464450448</v>
      </c>
      <c r="M20" s="13">
        <f t="shared" si="6"/>
        <v>27729.254615539998</v>
      </c>
      <c r="P20" s="13">
        <f t="shared" si="7"/>
        <v>249.81310464450448</v>
      </c>
      <c r="Q20" s="13">
        <f t="shared" si="8"/>
        <v>27729.254615539998</v>
      </c>
    </row>
    <row r="21" spans="1:17" x14ac:dyDescent="0.3">
      <c r="A21" t="s">
        <v>3</v>
      </c>
      <c r="B21">
        <v>20</v>
      </c>
      <c r="C21" s="7">
        <v>1876</v>
      </c>
      <c r="D21" s="11">
        <v>343.45</v>
      </c>
      <c r="E21" s="11">
        <v>373</v>
      </c>
      <c r="F21" s="8">
        <f t="shared" si="0"/>
        <v>8.60387247051973E-2</v>
      </c>
      <c r="G21" s="7">
        <f t="shared" si="1"/>
        <v>92.077747989276133</v>
      </c>
      <c r="H21" s="12"/>
      <c r="I21">
        <f t="shared" si="2"/>
        <v>644312.19999999995</v>
      </c>
      <c r="J21">
        <f t="shared" si="3"/>
        <v>291.9325</v>
      </c>
      <c r="K21" s="13">
        <f t="shared" si="4"/>
        <v>394.96749999999997</v>
      </c>
      <c r="L21" s="13">
        <f t="shared" si="5"/>
        <v>352.51884501453014</v>
      </c>
      <c r="M21" s="13">
        <f t="shared" si="6"/>
        <v>661325.35324725858</v>
      </c>
      <c r="P21" s="13">
        <f t="shared" si="7"/>
        <v>352.51884501453014</v>
      </c>
      <c r="Q21" s="13">
        <f t="shared" si="8"/>
        <v>661325.35324725858</v>
      </c>
    </row>
    <row r="22" spans="1:17" x14ac:dyDescent="0.3">
      <c r="A22" t="s">
        <v>3</v>
      </c>
      <c r="B22">
        <v>21</v>
      </c>
      <c r="C22" s="7">
        <v>4988</v>
      </c>
      <c r="D22" s="11">
        <v>41.23</v>
      </c>
      <c r="E22" s="11">
        <v>43.29</v>
      </c>
      <c r="F22" s="8">
        <f t="shared" si="0"/>
        <v>4.996361872422999E-2</v>
      </c>
      <c r="G22" s="7">
        <f t="shared" si="1"/>
        <v>95.241395241395239</v>
      </c>
      <c r="H22" s="12"/>
      <c r="I22">
        <f t="shared" si="2"/>
        <v>205655.24</v>
      </c>
      <c r="J22">
        <f t="shared" si="3"/>
        <v>35.045499999999997</v>
      </c>
      <c r="K22" s="13">
        <f t="shared" si="4"/>
        <v>47.41449999999999</v>
      </c>
      <c r="L22" s="13">
        <f t="shared" si="5"/>
        <v>41.862210515395333</v>
      </c>
      <c r="M22" s="13">
        <f t="shared" si="6"/>
        <v>208808.70605079192</v>
      </c>
      <c r="P22" s="13">
        <f t="shared" si="7"/>
        <v>41.862210515395333</v>
      </c>
      <c r="Q22" s="13">
        <f t="shared" si="8"/>
        <v>208808.70605079192</v>
      </c>
    </row>
    <row r="23" spans="1:17" x14ac:dyDescent="0.3">
      <c r="A23" t="s">
        <v>3</v>
      </c>
      <c r="B23">
        <v>22</v>
      </c>
      <c r="C23" s="7">
        <v>1855</v>
      </c>
      <c r="D23" s="11">
        <v>117.86</v>
      </c>
      <c r="E23" s="11">
        <v>127.39</v>
      </c>
      <c r="F23" s="8">
        <f t="shared" si="0"/>
        <v>8.0858645851009686E-2</v>
      </c>
      <c r="G23" s="7">
        <f t="shared" si="1"/>
        <v>92.519036031085648</v>
      </c>
      <c r="H23" s="12"/>
      <c r="I23">
        <f t="shared" si="2"/>
        <v>218630.3</v>
      </c>
      <c r="J23">
        <f t="shared" si="3"/>
        <v>100.181</v>
      </c>
      <c r="K23" s="13">
        <f t="shared" si="4"/>
        <v>135.53899999999999</v>
      </c>
      <c r="L23" s="13">
        <f t="shared" si="5"/>
        <v>120.78474087947453</v>
      </c>
      <c r="M23" s="13">
        <f t="shared" si="6"/>
        <v>224055.69433142524</v>
      </c>
      <c r="P23" s="13">
        <f t="shared" si="7"/>
        <v>120.78474087947453</v>
      </c>
      <c r="Q23" s="13">
        <f t="shared" si="8"/>
        <v>224055.69433142524</v>
      </c>
    </row>
    <row r="24" spans="1:17" x14ac:dyDescent="0.3">
      <c r="A24" t="s">
        <v>3</v>
      </c>
      <c r="B24">
        <v>23</v>
      </c>
      <c r="C24" s="7">
        <v>2626</v>
      </c>
      <c r="D24" s="11">
        <v>43.67</v>
      </c>
      <c r="E24" s="11">
        <v>45.4</v>
      </c>
      <c r="F24" s="8">
        <f t="shared" si="0"/>
        <v>3.9615296542248608E-2</v>
      </c>
      <c r="G24" s="7">
        <f t="shared" si="1"/>
        <v>96.189427312775337</v>
      </c>
      <c r="H24" s="12"/>
      <c r="I24">
        <f t="shared" si="2"/>
        <v>114677.42</v>
      </c>
      <c r="J24">
        <f t="shared" si="3"/>
        <v>37.119500000000002</v>
      </c>
      <c r="K24" s="13">
        <f t="shared" si="4"/>
        <v>50.220500000000001</v>
      </c>
      <c r="L24" s="13">
        <f t="shared" si="5"/>
        <v>44.2009340736087</v>
      </c>
      <c r="M24" s="13">
        <f t="shared" si="6"/>
        <v>116071.65287729645</v>
      </c>
      <c r="P24" s="13">
        <f t="shared" si="7"/>
        <v>44.2009340736087</v>
      </c>
      <c r="Q24" s="13">
        <f t="shared" si="8"/>
        <v>116071.65287729645</v>
      </c>
    </row>
    <row r="25" spans="1:17" x14ac:dyDescent="0.3">
      <c r="A25" t="s">
        <v>3</v>
      </c>
      <c r="B25">
        <v>24</v>
      </c>
      <c r="C25" s="7">
        <v>1845</v>
      </c>
      <c r="D25" s="11">
        <v>194.04</v>
      </c>
      <c r="E25" s="11">
        <v>257.45</v>
      </c>
      <c r="F25" s="8">
        <f t="shared" si="0"/>
        <v>0.32678829107400537</v>
      </c>
      <c r="G25" s="7">
        <f t="shared" si="1"/>
        <v>75.369974752379093</v>
      </c>
      <c r="H25" s="12"/>
      <c r="I25">
        <f t="shared" si="2"/>
        <v>358003.8</v>
      </c>
      <c r="J25">
        <f t="shared" si="3"/>
        <v>164.934</v>
      </c>
      <c r="K25" s="13">
        <f t="shared" si="4"/>
        <v>223.14599999999999</v>
      </c>
      <c r="L25" s="13">
        <f t="shared" si="5"/>
        <v>213.50042173845537</v>
      </c>
      <c r="M25" s="13">
        <f t="shared" si="6"/>
        <v>393908.27810745017</v>
      </c>
      <c r="P25" s="13">
        <f t="shared" si="7"/>
        <v>213.50042173845537</v>
      </c>
      <c r="Q25" s="13">
        <f t="shared" si="8"/>
        <v>393908.27810745017</v>
      </c>
    </row>
    <row r="26" spans="1:17" x14ac:dyDescent="0.3">
      <c r="A26" t="s">
        <v>3</v>
      </c>
      <c r="B26">
        <v>25</v>
      </c>
      <c r="C26" s="7">
        <v>2341</v>
      </c>
      <c r="D26" s="11">
        <v>52.78</v>
      </c>
      <c r="E26" s="11">
        <v>54.88</v>
      </c>
      <c r="F26" s="8">
        <f t="shared" si="0"/>
        <v>3.978779840848809E-2</v>
      </c>
      <c r="G26" s="7">
        <f t="shared" si="1"/>
        <v>96.173469387755091</v>
      </c>
      <c r="H26" s="12"/>
      <c r="I26">
        <f t="shared" si="2"/>
        <v>123557.98</v>
      </c>
      <c r="J26">
        <f t="shared" si="3"/>
        <v>44.863</v>
      </c>
      <c r="K26" s="13">
        <f t="shared" si="4"/>
        <v>60.696999999999996</v>
      </c>
      <c r="L26" s="13">
        <f t="shared" si="5"/>
        <v>53.424486447733109</v>
      </c>
      <c r="M26" s="13">
        <f t="shared" si="6"/>
        <v>125066.72277414321</v>
      </c>
      <c r="P26" s="13">
        <f t="shared" si="7"/>
        <v>53.424486447733109</v>
      </c>
      <c r="Q26" s="13">
        <f t="shared" si="8"/>
        <v>125066.72277414321</v>
      </c>
    </row>
    <row r="27" spans="1:17" x14ac:dyDescent="0.3">
      <c r="A27" t="s">
        <v>3</v>
      </c>
      <c r="B27">
        <v>26</v>
      </c>
      <c r="C27" s="7">
        <v>1802</v>
      </c>
      <c r="D27" s="11">
        <v>63.19</v>
      </c>
      <c r="E27" s="11">
        <v>63.33</v>
      </c>
      <c r="F27" s="8">
        <f t="shared" si="0"/>
        <v>2.2155404336129227E-3</v>
      </c>
      <c r="G27" s="7">
        <f t="shared" si="1"/>
        <v>99.778935733459647</v>
      </c>
      <c r="H27" s="12"/>
      <c r="I27">
        <f t="shared" si="2"/>
        <v>113868.37999999999</v>
      </c>
      <c r="J27">
        <f t="shared" si="3"/>
        <v>53.711499999999994</v>
      </c>
      <c r="K27" s="13">
        <f t="shared" si="4"/>
        <v>72.668499999999995</v>
      </c>
      <c r="L27" s="13">
        <f t="shared" si="5"/>
        <v>63.232965763182207</v>
      </c>
      <c r="M27" s="13">
        <f t="shared" si="6"/>
        <v>113945.80430525434</v>
      </c>
      <c r="P27" s="13">
        <f t="shared" si="7"/>
        <v>63.232965763182207</v>
      </c>
      <c r="Q27" s="13">
        <f t="shared" si="8"/>
        <v>113945.80430525434</v>
      </c>
    </row>
    <row r="28" spans="1:17" x14ac:dyDescent="0.3">
      <c r="A28" t="s">
        <v>3</v>
      </c>
      <c r="B28">
        <v>27</v>
      </c>
      <c r="C28" s="7">
        <v>3922</v>
      </c>
      <c r="D28" s="11">
        <v>77.459999999999994</v>
      </c>
      <c r="E28" s="11">
        <v>77.13</v>
      </c>
      <c r="F28" s="8">
        <f t="shared" si="0"/>
        <v>-4.2602633617350675E-3</v>
      </c>
      <c r="G28" s="7">
        <f t="shared" si="1"/>
        <v>100.42784908595877</v>
      </c>
      <c r="H28" s="12"/>
      <c r="I28">
        <f t="shared" si="2"/>
        <v>303798.12</v>
      </c>
      <c r="J28">
        <f t="shared" si="3"/>
        <v>65.840999999999994</v>
      </c>
      <c r="K28" s="13">
        <f t="shared" si="4"/>
        <v>89.078999999999979</v>
      </c>
      <c r="L28" s="13">
        <f t="shared" si="5"/>
        <v>77.35872355821337</v>
      </c>
      <c r="M28" s="13">
        <f t="shared" si="6"/>
        <v>303400.91379531287</v>
      </c>
      <c r="P28" s="13">
        <f t="shared" si="7"/>
        <v>77.35872355821337</v>
      </c>
      <c r="Q28" s="13">
        <f t="shared" si="8"/>
        <v>303400.91379531287</v>
      </c>
    </row>
    <row r="29" spans="1:17" x14ac:dyDescent="0.3">
      <c r="A29" t="s">
        <v>3</v>
      </c>
      <c r="B29">
        <v>28</v>
      </c>
      <c r="C29" s="7">
        <v>8982</v>
      </c>
      <c r="D29" s="11">
        <v>166.8</v>
      </c>
      <c r="E29" s="11">
        <v>187.65</v>
      </c>
      <c r="F29" s="8">
        <f t="shared" si="0"/>
        <v>0.12499999999999996</v>
      </c>
      <c r="G29" s="7">
        <f t="shared" si="1"/>
        <v>88.8888888888889</v>
      </c>
      <c r="H29" s="12"/>
      <c r="I29">
        <f t="shared" si="2"/>
        <v>1498197.6</v>
      </c>
      <c r="J29">
        <f t="shared" si="3"/>
        <v>141.78</v>
      </c>
      <c r="K29" s="13">
        <f t="shared" si="4"/>
        <v>191.82</v>
      </c>
      <c r="L29" s="13">
        <f t="shared" si="5"/>
        <v>173.19882973106442</v>
      </c>
      <c r="M29" s="13">
        <f t="shared" si="6"/>
        <v>1555671.8886444205</v>
      </c>
      <c r="P29" s="13">
        <f t="shared" si="7"/>
        <v>173.19882973106442</v>
      </c>
      <c r="Q29" s="13">
        <f t="shared" si="8"/>
        <v>1555671.8886444205</v>
      </c>
    </row>
    <row r="30" spans="1:17" x14ac:dyDescent="0.3">
      <c r="A30" t="s">
        <v>3</v>
      </c>
      <c r="B30">
        <v>29</v>
      </c>
      <c r="C30" s="7">
        <v>8899</v>
      </c>
      <c r="D30" s="11">
        <v>82.03</v>
      </c>
      <c r="E30" s="11">
        <v>90.88</v>
      </c>
      <c r="F30" s="8">
        <f t="shared" si="0"/>
        <v>0.10788735828355472</v>
      </c>
      <c r="G30" s="7">
        <f t="shared" si="1"/>
        <v>90.261883802816911</v>
      </c>
      <c r="H30" s="12"/>
      <c r="I30">
        <f t="shared" si="2"/>
        <v>729984.97</v>
      </c>
      <c r="J30">
        <f t="shared" si="3"/>
        <v>69.725499999999997</v>
      </c>
      <c r="K30" s="13">
        <f t="shared" si="4"/>
        <v>94.334499999999991</v>
      </c>
      <c r="L30" s="13">
        <f t="shared" si="5"/>
        <v>84.746050029732373</v>
      </c>
      <c r="M30" s="13">
        <f t="shared" si="6"/>
        <v>754155.09921458841</v>
      </c>
      <c r="P30" s="13">
        <f t="shared" si="7"/>
        <v>84.746050029732373</v>
      </c>
      <c r="Q30" s="13">
        <f t="shared" si="8"/>
        <v>754155.09921458841</v>
      </c>
    </row>
    <row r="31" spans="1:17" x14ac:dyDescent="0.3">
      <c r="A31" t="s">
        <v>3</v>
      </c>
      <c r="B31">
        <v>30</v>
      </c>
      <c r="C31" s="7">
        <v>5539</v>
      </c>
      <c r="D31" s="11">
        <v>156.46</v>
      </c>
      <c r="E31" s="11">
        <v>192.55</v>
      </c>
      <c r="F31" s="8">
        <f t="shared" si="0"/>
        <v>0.23066598491627255</v>
      </c>
      <c r="G31" s="7">
        <f t="shared" si="1"/>
        <v>81.256816411321736</v>
      </c>
      <c r="H31" s="12"/>
      <c r="I31">
        <f t="shared" si="2"/>
        <v>866631.94000000006</v>
      </c>
      <c r="J31">
        <f t="shared" si="3"/>
        <v>132.99100000000001</v>
      </c>
      <c r="K31" s="13">
        <f t="shared" si="4"/>
        <v>179.929</v>
      </c>
      <c r="L31" s="13">
        <f t="shared" si="5"/>
        <v>167.53595995175613</v>
      </c>
      <c r="M31" s="13">
        <f t="shared" si="6"/>
        <v>927981.68217277713</v>
      </c>
      <c r="P31" s="13">
        <f t="shared" si="7"/>
        <v>167.53595995175613</v>
      </c>
      <c r="Q31" s="13">
        <f t="shared" si="8"/>
        <v>927981.68217277713</v>
      </c>
    </row>
    <row r="32" spans="1:17" x14ac:dyDescent="0.3">
      <c r="A32" t="s">
        <v>3</v>
      </c>
      <c r="B32">
        <v>31</v>
      </c>
      <c r="C32" s="7">
        <v>800</v>
      </c>
      <c r="D32" s="11">
        <v>134.85</v>
      </c>
      <c r="E32" s="11">
        <v>142.44999999999999</v>
      </c>
      <c r="F32" s="8">
        <f t="shared" si="0"/>
        <v>5.6358917315535738E-2</v>
      </c>
      <c r="G32" s="7">
        <f t="shared" si="1"/>
        <v>94.66479466479467</v>
      </c>
      <c r="H32" s="12"/>
      <c r="I32">
        <f t="shared" si="2"/>
        <v>107880</v>
      </c>
      <c r="J32">
        <f t="shared" si="3"/>
        <v>114.62249999999999</v>
      </c>
      <c r="K32" s="13">
        <f t="shared" si="4"/>
        <v>155.07749999999999</v>
      </c>
      <c r="L32" s="13">
        <f t="shared" si="5"/>
        <v>137.18242714417696</v>
      </c>
      <c r="M32" s="13">
        <f t="shared" si="6"/>
        <v>109745.94171534157</v>
      </c>
      <c r="P32" s="13">
        <f t="shared" si="7"/>
        <v>137.18242714417696</v>
      </c>
      <c r="Q32" s="13">
        <f t="shared" si="8"/>
        <v>109745.94171534157</v>
      </c>
    </row>
    <row r="33" spans="1:17" x14ac:dyDescent="0.3">
      <c r="A33" t="s">
        <v>3</v>
      </c>
      <c r="B33">
        <v>32</v>
      </c>
      <c r="C33" s="7">
        <v>4279</v>
      </c>
      <c r="D33" s="11">
        <v>72.319999999999993</v>
      </c>
      <c r="E33" s="11">
        <v>74.37</v>
      </c>
      <c r="F33" s="8">
        <f t="shared" si="0"/>
        <v>2.8346238938053256E-2</v>
      </c>
      <c r="G33" s="7">
        <f t="shared" si="1"/>
        <v>97.243512168885289</v>
      </c>
      <c r="H33" s="12"/>
      <c r="I33">
        <f t="shared" si="2"/>
        <v>309457.27999999997</v>
      </c>
      <c r="J33">
        <f t="shared" si="3"/>
        <v>61.471999999999994</v>
      </c>
      <c r="K33" s="13">
        <f t="shared" si="4"/>
        <v>83.167999999999992</v>
      </c>
      <c r="L33" s="13">
        <f t="shared" si="5"/>
        <v>72.94914153231089</v>
      </c>
      <c r="M33" s="13">
        <f t="shared" si="6"/>
        <v>312149.37661675829</v>
      </c>
      <c r="P33" s="13">
        <f t="shared" si="7"/>
        <v>72.94914153231089</v>
      </c>
      <c r="Q33" s="13">
        <f t="shared" si="8"/>
        <v>312149.37661675829</v>
      </c>
    </row>
    <row r="34" spans="1:17" x14ac:dyDescent="0.3">
      <c r="A34" t="s">
        <v>3</v>
      </c>
      <c r="B34">
        <v>33</v>
      </c>
      <c r="C34" s="7">
        <v>6457</v>
      </c>
      <c r="D34" s="11">
        <v>105.27</v>
      </c>
      <c r="E34" s="11">
        <v>117.13</v>
      </c>
      <c r="F34" s="8">
        <f t="shared" si="0"/>
        <v>0.11266267692599981</v>
      </c>
      <c r="G34" s="7">
        <f t="shared" si="1"/>
        <v>89.874498420558353</v>
      </c>
      <c r="H34" s="12"/>
      <c r="I34">
        <f t="shared" si="2"/>
        <v>679728.39</v>
      </c>
      <c r="J34">
        <f t="shared" si="3"/>
        <v>89.479499999999987</v>
      </c>
      <c r="K34" s="13">
        <f t="shared" si="4"/>
        <v>121.06049999999999</v>
      </c>
      <c r="L34" s="13">
        <f t="shared" si="5"/>
        <v>108.90981393814982</v>
      </c>
      <c r="M34" s="13">
        <f t="shared" si="6"/>
        <v>703230.66859863338</v>
      </c>
      <c r="P34" s="13">
        <f t="shared" si="7"/>
        <v>108.90981393814982</v>
      </c>
      <c r="Q34" s="13">
        <f t="shared" si="8"/>
        <v>703230.66859863338</v>
      </c>
    </row>
    <row r="35" spans="1:17" x14ac:dyDescent="0.3">
      <c r="A35" t="s">
        <v>3</v>
      </c>
      <c r="B35">
        <v>34</v>
      </c>
      <c r="C35" s="7">
        <v>1913</v>
      </c>
      <c r="D35" s="11">
        <v>63.05</v>
      </c>
      <c r="E35" s="11">
        <v>64.38</v>
      </c>
      <c r="F35" s="8">
        <f t="shared" si="0"/>
        <v>2.1094369547977769E-2</v>
      </c>
      <c r="G35" s="7">
        <f t="shared" si="1"/>
        <v>97.934141037589313</v>
      </c>
      <c r="H35" s="12"/>
      <c r="I35">
        <f t="shared" si="2"/>
        <v>120614.65</v>
      </c>
      <c r="J35">
        <f t="shared" si="3"/>
        <v>53.592499999999994</v>
      </c>
      <c r="K35" s="13">
        <f t="shared" si="4"/>
        <v>72.507499999999993</v>
      </c>
      <c r="L35" s="13">
        <f t="shared" si="5"/>
        <v>63.458174750230967</v>
      </c>
      <c r="M35" s="13">
        <f t="shared" si="6"/>
        <v>121395.48829719184</v>
      </c>
      <c r="P35" s="13">
        <f t="shared" si="7"/>
        <v>63.458174750230967</v>
      </c>
      <c r="Q35" s="13">
        <f t="shared" si="8"/>
        <v>121395.48829719184</v>
      </c>
    </row>
    <row r="36" spans="1:17" x14ac:dyDescent="0.3">
      <c r="A36" t="s">
        <v>3</v>
      </c>
      <c r="B36">
        <v>35</v>
      </c>
      <c r="C36" s="7">
        <v>6191</v>
      </c>
      <c r="D36" s="11">
        <v>61.48</v>
      </c>
      <c r="E36" s="11">
        <v>67.680000000000007</v>
      </c>
      <c r="F36" s="8">
        <f t="shared" si="0"/>
        <v>0.10084580351333784</v>
      </c>
      <c r="G36" s="7">
        <f t="shared" si="1"/>
        <v>90.83924349881795</v>
      </c>
      <c r="H36" s="12"/>
      <c r="I36">
        <f t="shared" si="2"/>
        <v>380622.68</v>
      </c>
      <c r="J36">
        <f t="shared" si="3"/>
        <v>52.257999999999996</v>
      </c>
      <c r="K36" s="13">
        <f t="shared" si="4"/>
        <v>70.701999999999984</v>
      </c>
      <c r="L36" s="13">
        <f t="shared" si="5"/>
        <v>63.382769512354884</v>
      </c>
      <c r="M36" s="13">
        <f t="shared" si="6"/>
        <v>392402.72605098906</v>
      </c>
      <c r="P36" s="13">
        <f t="shared" si="7"/>
        <v>63.382769512354884</v>
      </c>
      <c r="Q36" s="13">
        <f t="shared" si="8"/>
        <v>392402.72605098906</v>
      </c>
    </row>
    <row r="37" spans="1:17" x14ac:dyDescent="0.3">
      <c r="A37" t="s">
        <v>3</v>
      </c>
      <c r="B37">
        <v>36</v>
      </c>
      <c r="C37" s="7">
        <v>102</v>
      </c>
      <c r="D37" s="11">
        <v>120.19</v>
      </c>
      <c r="E37" s="11">
        <v>119.02</v>
      </c>
      <c r="F37" s="8">
        <f t="shared" si="0"/>
        <v>-9.7345869040685717E-3</v>
      </c>
      <c r="G37" s="7">
        <f t="shared" si="1"/>
        <v>100.9830280625105</v>
      </c>
      <c r="H37" s="12"/>
      <c r="I37">
        <f t="shared" si="2"/>
        <v>12259.38</v>
      </c>
      <c r="J37">
        <f t="shared" si="3"/>
        <v>102.16149999999999</v>
      </c>
      <c r="K37" s="13">
        <f t="shared" si="4"/>
        <v>138.21849999999998</v>
      </c>
      <c r="L37" s="13">
        <f t="shared" si="5"/>
        <v>119.83092897912012</v>
      </c>
      <c r="M37" s="13">
        <f t="shared" si="6"/>
        <v>12222.754755870252</v>
      </c>
      <c r="P37" s="13">
        <f t="shared" si="7"/>
        <v>119.83092897912012</v>
      </c>
      <c r="Q37" s="13">
        <f t="shared" si="8"/>
        <v>12222.754755870252</v>
      </c>
    </row>
    <row r="38" spans="1:17" x14ac:dyDescent="0.3">
      <c r="A38" t="s">
        <v>3</v>
      </c>
      <c r="B38">
        <v>37</v>
      </c>
      <c r="C38" s="7">
        <v>478</v>
      </c>
      <c r="D38" s="11">
        <v>123.29</v>
      </c>
      <c r="E38" s="11">
        <v>122.93</v>
      </c>
      <c r="F38" s="8">
        <f t="shared" si="0"/>
        <v>-2.9199448454862473E-3</v>
      </c>
      <c r="G38" s="7">
        <f t="shared" si="1"/>
        <v>100.2928495891971</v>
      </c>
      <c r="H38" s="12"/>
      <c r="I38">
        <f t="shared" si="2"/>
        <v>58932.62</v>
      </c>
      <c r="J38">
        <f t="shared" si="3"/>
        <v>104.79650000000001</v>
      </c>
      <c r="K38" s="13">
        <f t="shared" si="4"/>
        <v>141.7835</v>
      </c>
      <c r="L38" s="13">
        <f t="shared" si="5"/>
        <v>123.17951660896004</v>
      </c>
      <c r="M38" s="13">
        <f t="shared" si="6"/>
        <v>58879.808939082897</v>
      </c>
      <c r="P38" s="13">
        <f t="shared" si="7"/>
        <v>123.17951660896004</v>
      </c>
      <c r="Q38" s="13">
        <f t="shared" si="8"/>
        <v>58879.808939082897</v>
      </c>
    </row>
    <row r="39" spans="1:17" x14ac:dyDescent="0.3">
      <c r="A39" t="s">
        <v>3</v>
      </c>
      <c r="B39">
        <v>38</v>
      </c>
      <c r="C39" s="7">
        <v>201</v>
      </c>
      <c r="D39" s="11">
        <v>179.1</v>
      </c>
      <c r="E39" s="11">
        <v>183.37</v>
      </c>
      <c r="F39" s="8">
        <f t="shared" si="0"/>
        <v>2.3841429369067618E-2</v>
      </c>
      <c r="G39" s="7">
        <f t="shared" si="1"/>
        <v>97.671374815945896</v>
      </c>
      <c r="H39" s="12"/>
      <c r="I39">
        <f t="shared" si="2"/>
        <v>35999.1</v>
      </c>
      <c r="J39">
        <f t="shared" si="3"/>
        <v>152.23499999999999</v>
      </c>
      <c r="K39" s="13">
        <f t="shared" si="4"/>
        <v>205.96499999999997</v>
      </c>
      <c r="L39" s="13">
        <f t="shared" si="5"/>
        <v>180.41045577705731</v>
      </c>
      <c r="M39" s="13">
        <f t="shared" si="6"/>
        <v>36262.50161118852</v>
      </c>
      <c r="P39" s="13">
        <f t="shared" si="7"/>
        <v>180.41045577705731</v>
      </c>
      <c r="Q39" s="13">
        <f t="shared" si="8"/>
        <v>36262.50161118852</v>
      </c>
    </row>
    <row r="40" spans="1:17" x14ac:dyDescent="0.3">
      <c r="A40" t="s">
        <v>3</v>
      </c>
      <c r="B40">
        <v>39</v>
      </c>
      <c r="C40" s="7">
        <v>2034</v>
      </c>
      <c r="D40" s="11">
        <v>16.13</v>
      </c>
      <c r="E40" s="11">
        <v>18.920000000000002</v>
      </c>
      <c r="F40" s="8">
        <f t="shared" si="0"/>
        <v>0.17296962182269082</v>
      </c>
      <c r="G40" s="7">
        <f t="shared" si="1"/>
        <v>85.253699788583489</v>
      </c>
      <c r="H40" s="12"/>
      <c r="I40">
        <f t="shared" si="2"/>
        <v>32808.42</v>
      </c>
      <c r="J40">
        <f t="shared" si="3"/>
        <v>13.710499999999998</v>
      </c>
      <c r="K40" s="13">
        <f t="shared" si="4"/>
        <v>18.549499999999998</v>
      </c>
      <c r="L40" s="13">
        <f t="shared" si="5"/>
        <v>16.986246280559698</v>
      </c>
      <c r="M40" s="13">
        <f t="shared" si="6"/>
        <v>34550.024934658424</v>
      </c>
      <c r="P40" s="13">
        <f t="shared" si="7"/>
        <v>16.986246280559698</v>
      </c>
      <c r="Q40" s="13">
        <f t="shared" si="8"/>
        <v>34550.024934658424</v>
      </c>
    </row>
    <row r="41" spans="1:17" x14ac:dyDescent="0.3">
      <c r="A41" t="s">
        <v>3</v>
      </c>
      <c r="B41">
        <v>40</v>
      </c>
      <c r="C41" s="7">
        <v>7186</v>
      </c>
      <c r="D41" s="11">
        <v>371.11</v>
      </c>
      <c r="E41" s="11">
        <v>401.06</v>
      </c>
      <c r="F41" s="8">
        <f t="shared" si="0"/>
        <v>8.0703834442618055E-2</v>
      </c>
      <c r="G41" s="7">
        <f t="shared" si="1"/>
        <v>92.532289433002546</v>
      </c>
      <c r="H41" s="12"/>
      <c r="I41">
        <f t="shared" si="2"/>
        <v>2666796.46</v>
      </c>
      <c r="J41">
        <f t="shared" si="3"/>
        <v>315.44350000000003</v>
      </c>
      <c r="K41" s="13">
        <f t="shared" si="4"/>
        <v>426.7765</v>
      </c>
      <c r="L41" s="13">
        <f t="shared" si="5"/>
        <v>380.30160433790786</v>
      </c>
      <c r="M41" s="13">
        <f t="shared" si="6"/>
        <v>2732847.3287722059</v>
      </c>
      <c r="P41" s="13">
        <f t="shared" si="7"/>
        <v>380.30160433790786</v>
      </c>
      <c r="Q41" s="13">
        <f t="shared" si="8"/>
        <v>2732847.3287722059</v>
      </c>
    </row>
    <row r="42" spans="1:17" x14ac:dyDescent="0.3">
      <c r="A42" t="s">
        <v>3</v>
      </c>
      <c r="B42">
        <v>41</v>
      </c>
      <c r="C42" s="7">
        <v>5253</v>
      </c>
      <c r="D42" s="11">
        <v>76.89</v>
      </c>
      <c r="E42" s="11">
        <v>79.819999999999993</v>
      </c>
      <c r="F42" s="8">
        <f t="shared" si="0"/>
        <v>3.8106385745870629E-2</v>
      </c>
      <c r="G42" s="7">
        <f t="shared" si="1"/>
        <v>96.329240791781515</v>
      </c>
      <c r="H42" s="12"/>
      <c r="I42">
        <f t="shared" si="2"/>
        <v>403903.17</v>
      </c>
      <c r="J42">
        <f t="shared" si="3"/>
        <v>65.356499999999997</v>
      </c>
      <c r="K42" s="13">
        <f t="shared" si="4"/>
        <v>88.42349999999999</v>
      </c>
      <c r="L42" s="13">
        <f t="shared" si="5"/>
        <v>77.789212043741898</v>
      </c>
      <c r="M42" s="13">
        <f t="shared" si="6"/>
        <v>408626.73086577619</v>
      </c>
      <c r="P42" s="13">
        <f t="shared" si="7"/>
        <v>77.789212043741898</v>
      </c>
      <c r="Q42" s="13">
        <f t="shared" si="8"/>
        <v>408626.73086577619</v>
      </c>
    </row>
    <row r="43" spans="1:17" x14ac:dyDescent="0.3">
      <c r="A43" t="s">
        <v>3</v>
      </c>
      <c r="B43">
        <v>42</v>
      </c>
      <c r="C43" s="7">
        <v>7773</v>
      </c>
      <c r="D43" s="11">
        <v>112.72</v>
      </c>
      <c r="E43" s="11">
        <v>110.77</v>
      </c>
      <c r="F43" s="8">
        <f t="shared" si="0"/>
        <v>-1.7299503193754461E-2</v>
      </c>
      <c r="G43" s="7">
        <f t="shared" si="1"/>
        <v>101.76040444163583</v>
      </c>
      <c r="H43" s="12"/>
      <c r="I43">
        <f t="shared" si="2"/>
        <v>876172.55999999994</v>
      </c>
      <c r="J43">
        <f t="shared" si="3"/>
        <v>95.811999999999998</v>
      </c>
      <c r="K43" s="13">
        <f t="shared" si="4"/>
        <v>129.62799999999999</v>
      </c>
      <c r="L43" s="13">
        <f t="shared" si="5"/>
        <v>112.12154829853354</v>
      </c>
      <c r="M43" s="13">
        <f t="shared" si="6"/>
        <v>871520.79492450121</v>
      </c>
      <c r="P43" s="13">
        <f t="shared" si="7"/>
        <v>112.12154829853354</v>
      </c>
      <c r="Q43" s="13">
        <f t="shared" si="8"/>
        <v>871520.79492450121</v>
      </c>
    </row>
    <row r="44" spans="1:17" x14ac:dyDescent="0.3">
      <c r="A44" t="s">
        <v>3</v>
      </c>
      <c r="B44">
        <v>43</v>
      </c>
      <c r="C44" s="7">
        <v>267</v>
      </c>
      <c r="D44" s="11">
        <v>125.86</v>
      </c>
      <c r="E44" s="11">
        <v>131</v>
      </c>
      <c r="F44" s="8">
        <f t="shared" si="0"/>
        <v>4.0839027490862871E-2</v>
      </c>
      <c r="G44" s="7">
        <f t="shared" si="1"/>
        <v>96.07633587786259</v>
      </c>
      <c r="H44" s="12"/>
      <c r="I44">
        <f t="shared" si="2"/>
        <v>33604.620000000003</v>
      </c>
      <c r="J44">
        <f t="shared" si="3"/>
        <v>106.98099999999999</v>
      </c>
      <c r="K44" s="13">
        <f t="shared" si="4"/>
        <v>144.73899999999998</v>
      </c>
      <c r="L44" s="13">
        <f t="shared" si="5"/>
        <v>127.43745730540388</v>
      </c>
      <c r="M44" s="13">
        <f t="shared" si="6"/>
        <v>34025.801100542834</v>
      </c>
      <c r="P44" s="13">
        <f t="shared" si="7"/>
        <v>127.43745730540388</v>
      </c>
      <c r="Q44" s="13">
        <f t="shared" si="8"/>
        <v>34025.801100542834</v>
      </c>
    </row>
    <row r="45" spans="1:17" x14ac:dyDescent="0.3">
      <c r="A45" t="s">
        <v>3</v>
      </c>
      <c r="B45">
        <v>44</v>
      </c>
      <c r="C45" s="7">
        <v>3762</v>
      </c>
      <c r="D45" s="11">
        <v>148.13999999999999</v>
      </c>
      <c r="E45" s="11">
        <v>150.12</v>
      </c>
      <c r="F45" s="8">
        <f t="shared" si="0"/>
        <v>1.3365735115431474E-2</v>
      </c>
      <c r="G45" s="7">
        <f t="shared" si="1"/>
        <v>98.681055155875285</v>
      </c>
      <c r="H45" s="12"/>
      <c r="I45">
        <f t="shared" si="2"/>
        <v>557302.67999999993</v>
      </c>
      <c r="J45">
        <f t="shared" si="3"/>
        <v>125.91899999999998</v>
      </c>
      <c r="K45" s="13">
        <f t="shared" si="4"/>
        <v>170.36099999999996</v>
      </c>
      <c r="L45" s="13">
        <f t="shared" si="5"/>
        <v>148.74765865071979</v>
      </c>
      <c r="M45" s="13">
        <f t="shared" si="6"/>
        <v>559588.69184400782</v>
      </c>
      <c r="P45" s="13">
        <f t="shared" si="7"/>
        <v>148.74765865071979</v>
      </c>
      <c r="Q45" s="13">
        <f t="shared" si="8"/>
        <v>559588.69184400782</v>
      </c>
    </row>
    <row r="46" spans="1:17" x14ac:dyDescent="0.3">
      <c r="A46" t="s">
        <v>3</v>
      </c>
      <c r="B46">
        <v>45</v>
      </c>
      <c r="C46" s="7">
        <v>6582</v>
      </c>
      <c r="D46" s="11">
        <v>46.59</v>
      </c>
      <c r="E46" s="11">
        <v>59.87</v>
      </c>
      <c r="F46" s="8">
        <f t="shared" si="0"/>
        <v>0.28503970809186507</v>
      </c>
      <c r="G46" s="7">
        <f t="shared" si="1"/>
        <v>77.818606981793891</v>
      </c>
      <c r="H46" s="12"/>
      <c r="I46">
        <f t="shared" si="2"/>
        <v>306655.38</v>
      </c>
      <c r="J46">
        <f t="shared" si="3"/>
        <v>39.601500000000001</v>
      </c>
      <c r="K46" s="13">
        <f t="shared" si="4"/>
        <v>53.578499999999998</v>
      </c>
      <c r="L46" s="13">
        <f t="shared" si="5"/>
        <v>50.665609536140792</v>
      </c>
      <c r="M46" s="13">
        <f t="shared" si="6"/>
        <v>333481.04196687869</v>
      </c>
      <c r="P46" s="13">
        <f t="shared" si="7"/>
        <v>50.665609536140792</v>
      </c>
      <c r="Q46" s="13">
        <f t="shared" si="8"/>
        <v>333481.04196687869</v>
      </c>
    </row>
    <row r="47" spans="1:17" x14ac:dyDescent="0.3">
      <c r="A47" t="s">
        <v>3</v>
      </c>
      <c r="B47">
        <v>46</v>
      </c>
      <c r="C47" s="7">
        <v>5757</v>
      </c>
      <c r="D47" s="11">
        <v>81.81</v>
      </c>
      <c r="E47" s="11">
        <v>84.21</v>
      </c>
      <c r="F47" s="8">
        <f t="shared" si="0"/>
        <v>2.9336266960029233E-2</v>
      </c>
      <c r="G47" s="7">
        <f t="shared" si="1"/>
        <v>97.149982187388687</v>
      </c>
      <c r="H47" s="12"/>
      <c r="I47">
        <f t="shared" si="2"/>
        <v>470980.17000000004</v>
      </c>
      <c r="J47">
        <f t="shared" si="3"/>
        <v>69.538499999999999</v>
      </c>
      <c r="K47" s="13">
        <f t="shared" si="4"/>
        <v>94.081499999999991</v>
      </c>
      <c r="L47" s="13">
        <f t="shared" si="5"/>
        <v>82.546555940266401</v>
      </c>
      <c r="M47" s="13">
        <f t="shared" si="6"/>
        <v>475220.52254811366</v>
      </c>
      <c r="P47" s="13">
        <f t="shared" si="7"/>
        <v>82.546555940266401</v>
      </c>
      <c r="Q47" s="13">
        <f t="shared" si="8"/>
        <v>475220.52254811366</v>
      </c>
    </row>
    <row r="48" spans="1:17" x14ac:dyDescent="0.3">
      <c r="A48" t="s">
        <v>3</v>
      </c>
      <c r="B48">
        <v>47</v>
      </c>
      <c r="C48" s="7">
        <v>986</v>
      </c>
      <c r="D48" s="11">
        <v>44.12</v>
      </c>
      <c r="E48" s="11">
        <v>52.59</v>
      </c>
      <c r="F48" s="8">
        <f t="shared" si="0"/>
        <v>0.1919764279238442</v>
      </c>
      <c r="G48" s="7">
        <f t="shared" si="1"/>
        <v>83.894276478417936</v>
      </c>
      <c r="H48" s="12"/>
      <c r="I48">
        <f t="shared" si="2"/>
        <v>43502.32</v>
      </c>
      <c r="J48">
        <f t="shared" si="3"/>
        <v>37.501999999999995</v>
      </c>
      <c r="K48" s="13">
        <f t="shared" si="4"/>
        <v>50.737999999999992</v>
      </c>
      <c r="L48" s="13">
        <f t="shared" si="5"/>
        <v>46.719428672523527</v>
      </c>
      <c r="M48" s="13">
        <f t="shared" si="6"/>
        <v>46065.356671108195</v>
      </c>
      <c r="P48" s="13">
        <f t="shared" si="7"/>
        <v>46.719428672523527</v>
      </c>
      <c r="Q48" s="13">
        <f t="shared" si="8"/>
        <v>46065.356671108195</v>
      </c>
    </row>
    <row r="49" spans="1:17" x14ac:dyDescent="0.3">
      <c r="A49" t="s">
        <v>3</v>
      </c>
      <c r="B49">
        <v>48</v>
      </c>
      <c r="C49" s="7">
        <v>2966</v>
      </c>
      <c r="D49" s="11">
        <v>202.43</v>
      </c>
      <c r="E49" s="11">
        <v>220.96</v>
      </c>
      <c r="F49" s="8">
        <f t="shared" si="0"/>
        <v>9.1537815541174725E-2</v>
      </c>
      <c r="G49" s="7">
        <f t="shared" si="1"/>
        <v>91.613866763215057</v>
      </c>
      <c r="H49" s="12"/>
      <c r="I49">
        <f t="shared" si="2"/>
        <v>600407.38</v>
      </c>
      <c r="J49">
        <f t="shared" si="3"/>
        <v>172.06550000000001</v>
      </c>
      <c r="K49" s="13">
        <f t="shared" si="4"/>
        <v>232.7945</v>
      </c>
      <c r="L49" s="13">
        <f t="shared" si="5"/>
        <v>208.11682565547358</v>
      </c>
      <c r="M49" s="13">
        <f t="shared" si="6"/>
        <v>617274.50489413459</v>
      </c>
      <c r="P49" s="13">
        <f t="shared" si="7"/>
        <v>208.11682565547358</v>
      </c>
      <c r="Q49" s="13">
        <f t="shared" si="8"/>
        <v>617274.50489413459</v>
      </c>
    </row>
    <row r="50" spans="1:17" x14ac:dyDescent="0.3">
      <c r="A50" t="s">
        <v>3</v>
      </c>
      <c r="B50">
        <v>49</v>
      </c>
      <c r="C50" s="7">
        <v>1004</v>
      </c>
      <c r="D50" s="11">
        <v>37.14</v>
      </c>
      <c r="E50" s="11">
        <v>41.99</v>
      </c>
      <c r="F50" s="8">
        <f t="shared" si="0"/>
        <v>0.1305869682283253</v>
      </c>
      <c r="G50" s="7">
        <f t="shared" si="1"/>
        <v>88.449630864491553</v>
      </c>
      <c r="H50" s="12"/>
      <c r="I50">
        <f t="shared" si="2"/>
        <v>37288.559999999998</v>
      </c>
      <c r="J50">
        <f t="shared" si="3"/>
        <v>31.568999999999999</v>
      </c>
      <c r="K50" s="13">
        <f t="shared" si="4"/>
        <v>42.710999999999999</v>
      </c>
      <c r="L50" s="13">
        <f t="shared" si="5"/>
        <v>38.628456795955032</v>
      </c>
      <c r="M50" s="13">
        <f t="shared" si="6"/>
        <v>38782.970623138848</v>
      </c>
      <c r="P50" s="13">
        <f t="shared" si="7"/>
        <v>38.628456795955032</v>
      </c>
      <c r="Q50" s="13">
        <f t="shared" si="8"/>
        <v>38782.970623138848</v>
      </c>
    </row>
    <row r="51" spans="1:17" x14ac:dyDescent="0.3">
      <c r="A51" t="s">
        <v>3</v>
      </c>
      <c r="B51">
        <v>50</v>
      </c>
      <c r="C51" s="7">
        <v>7182</v>
      </c>
      <c r="D51" s="11">
        <v>83.72</v>
      </c>
      <c r="E51" s="11">
        <v>88.4</v>
      </c>
      <c r="F51" s="8">
        <f t="shared" si="0"/>
        <v>5.5900621118012507E-2</v>
      </c>
      <c r="G51" s="7">
        <f t="shared" si="1"/>
        <v>94.705882352941174</v>
      </c>
      <c r="H51" s="12"/>
      <c r="I51">
        <f t="shared" si="2"/>
        <v>601277.04</v>
      </c>
      <c r="J51">
        <f t="shared" si="3"/>
        <v>71.161999999999992</v>
      </c>
      <c r="K51" s="13">
        <f t="shared" si="4"/>
        <v>96.277999999999992</v>
      </c>
      <c r="L51" s="13">
        <f t="shared" si="5"/>
        <v>85.156284083519495</v>
      </c>
      <c r="M51" s="13">
        <f t="shared" si="6"/>
        <v>611592.43228783703</v>
      </c>
      <c r="P51" s="13">
        <f t="shared" si="7"/>
        <v>85.156284083519495</v>
      </c>
      <c r="Q51" s="13">
        <f t="shared" si="8"/>
        <v>611592.43228783703</v>
      </c>
    </row>
    <row r="52" spans="1:17" x14ac:dyDescent="0.3">
      <c r="A52" t="s">
        <v>3</v>
      </c>
      <c r="B52">
        <v>51</v>
      </c>
      <c r="C52" s="7">
        <v>7984</v>
      </c>
      <c r="D52" s="11">
        <v>72.540000000000006</v>
      </c>
      <c r="E52" s="11">
        <v>73.489999999999995</v>
      </c>
      <c r="F52" s="8">
        <f t="shared" si="0"/>
        <v>1.3096222773641971E-2</v>
      </c>
      <c r="G52" s="7">
        <f t="shared" si="1"/>
        <v>98.707307116614516</v>
      </c>
      <c r="H52" s="12"/>
      <c r="I52">
        <f t="shared" si="2"/>
        <v>579159.3600000001</v>
      </c>
      <c r="J52">
        <f t="shared" si="3"/>
        <v>61.659000000000006</v>
      </c>
      <c r="K52" s="13">
        <f t="shared" si="4"/>
        <v>83.421000000000006</v>
      </c>
      <c r="L52" s="13">
        <f t="shared" si="5"/>
        <v>72.831553393022119</v>
      </c>
      <c r="M52" s="13">
        <f t="shared" si="6"/>
        <v>581487.12228988856</v>
      </c>
      <c r="P52" s="13">
        <f t="shared" si="7"/>
        <v>72.831553393022119</v>
      </c>
      <c r="Q52" s="13">
        <f t="shared" si="8"/>
        <v>581487.12228988856</v>
      </c>
    </row>
    <row r="53" spans="1:17" x14ac:dyDescent="0.3">
      <c r="A53" t="s">
        <v>3</v>
      </c>
      <c r="B53">
        <v>52</v>
      </c>
      <c r="C53" s="7">
        <v>6715</v>
      </c>
      <c r="D53" s="11">
        <v>72.88</v>
      </c>
      <c r="E53" s="11">
        <v>77.92</v>
      </c>
      <c r="F53" s="8">
        <f t="shared" si="0"/>
        <v>6.9154774972557717E-2</v>
      </c>
      <c r="G53" s="7">
        <f t="shared" si="1"/>
        <v>93.531827515400394</v>
      </c>
      <c r="H53" s="12"/>
      <c r="I53">
        <f t="shared" si="2"/>
        <v>489389.19999999995</v>
      </c>
      <c r="J53">
        <f t="shared" si="3"/>
        <v>61.947999999999993</v>
      </c>
      <c r="K53" s="13">
        <f t="shared" si="4"/>
        <v>83.811999999999983</v>
      </c>
      <c r="L53" s="13">
        <f t="shared" si="5"/>
        <v>74.426767474559455</v>
      </c>
      <c r="M53" s="13">
        <f t="shared" si="6"/>
        <v>499775.74359166675</v>
      </c>
      <c r="P53" s="13">
        <f t="shared" si="7"/>
        <v>74.426767474559455</v>
      </c>
      <c r="Q53" s="13">
        <f t="shared" si="8"/>
        <v>499775.74359166675</v>
      </c>
    </row>
    <row r="54" spans="1:17" x14ac:dyDescent="0.3">
      <c r="A54" t="s">
        <v>3</v>
      </c>
      <c r="B54">
        <v>53</v>
      </c>
      <c r="C54" s="7">
        <v>5629</v>
      </c>
      <c r="D54" s="11">
        <v>64.739999999999995</v>
      </c>
      <c r="E54" s="11">
        <v>67.349999999999994</v>
      </c>
      <c r="F54" s="8">
        <f t="shared" si="0"/>
        <v>4.0315106580166814E-2</v>
      </c>
      <c r="G54" s="7">
        <f t="shared" si="1"/>
        <v>96.124721603563472</v>
      </c>
      <c r="H54" s="12"/>
      <c r="I54">
        <f t="shared" si="2"/>
        <v>364421.45999999996</v>
      </c>
      <c r="J54">
        <f t="shared" si="3"/>
        <v>55.028999999999996</v>
      </c>
      <c r="K54" s="13">
        <f t="shared" si="4"/>
        <v>74.450999999999993</v>
      </c>
      <c r="L54" s="13">
        <f t="shared" si="5"/>
        <v>65.541004585039715</v>
      </c>
      <c r="M54" s="13">
        <f t="shared" si="6"/>
        <v>368930.31480918854</v>
      </c>
      <c r="P54" s="13">
        <f t="shared" si="7"/>
        <v>65.541004585039715</v>
      </c>
      <c r="Q54" s="13">
        <f t="shared" si="8"/>
        <v>368930.31480918854</v>
      </c>
    </row>
    <row r="55" spans="1:17" x14ac:dyDescent="0.3">
      <c r="A55" t="s">
        <v>3</v>
      </c>
      <c r="B55">
        <v>54</v>
      </c>
      <c r="C55" s="7">
        <v>5630</v>
      </c>
      <c r="D55" s="11">
        <v>41.34</v>
      </c>
      <c r="E55" s="11">
        <v>36.26</v>
      </c>
      <c r="F55" s="8">
        <f t="shared" si="0"/>
        <v>-0.12288340590227395</v>
      </c>
      <c r="G55" s="7">
        <f t="shared" si="1"/>
        <v>114.00992829564261</v>
      </c>
      <c r="H55" s="12"/>
      <c r="I55">
        <f t="shared" si="2"/>
        <v>232744.2</v>
      </c>
      <c r="J55">
        <f t="shared" si="3"/>
        <v>35.139000000000003</v>
      </c>
      <c r="K55" s="13">
        <f t="shared" si="4"/>
        <v>47.540999999999997</v>
      </c>
      <c r="L55" s="13">
        <f t="shared" si="5"/>
        <v>39.780956593102772</v>
      </c>
      <c r="M55" s="13">
        <f t="shared" si="6"/>
        <v>223966.7856191686</v>
      </c>
      <c r="P55" s="13">
        <f t="shared" si="7"/>
        <v>39.780956593102772</v>
      </c>
      <c r="Q55" s="13">
        <f t="shared" si="8"/>
        <v>223966.7856191686</v>
      </c>
    </row>
    <row r="56" spans="1:17" x14ac:dyDescent="0.3">
      <c r="A56" t="s">
        <v>3</v>
      </c>
      <c r="B56">
        <v>55</v>
      </c>
      <c r="C56" s="7">
        <v>9460</v>
      </c>
      <c r="D56" s="11">
        <v>47.28</v>
      </c>
      <c r="E56" s="11">
        <v>48.81</v>
      </c>
      <c r="F56" s="8">
        <f t="shared" si="0"/>
        <v>3.2360406091370579E-2</v>
      </c>
      <c r="G56" s="7">
        <f t="shared" si="1"/>
        <v>96.865396435156725</v>
      </c>
      <c r="H56" s="12"/>
      <c r="I56">
        <f t="shared" si="2"/>
        <v>447268.8</v>
      </c>
      <c r="J56">
        <f t="shared" si="3"/>
        <v>40.188000000000002</v>
      </c>
      <c r="K56" s="13">
        <f t="shared" si="4"/>
        <v>54.372</v>
      </c>
      <c r="L56" s="13">
        <f t="shared" si="5"/>
        <v>47.749554411919839</v>
      </c>
      <c r="M56" s="13">
        <f t="shared" si="6"/>
        <v>451710.78473676165</v>
      </c>
      <c r="P56" s="13">
        <f t="shared" si="7"/>
        <v>47.749554411919839</v>
      </c>
      <c r="Q56" s="13">
        <f t="shared" si="8"/>
        <v>451710.78473676165</v>
      </c>
    </row>
    <row r="57" spans="1:17" x14ac:dyDescent="0.3">
      <c r="A57" t="s">
        <v>3</v>
      </c>
      <c r="B57">
        <v>56</v>
      </c>
      <c r="C57" s="7">
        <v>3728</v>
      </c>
      <c r="D57" s="11">
        <v>88.72</v>
      </c>
      <c r="E57" s="11">
        <v>106.61</v>
      </c>
      <c r="F57" s="8">
        <f t="shared" si="0"/>
        <v>0.20164562669071237</v>
      </c>
      <c r="G57" s="7">
        <f t="shared" si="1"/>
        <v>83.219210205421632</v>
      </c>
      <c r="H57" s="12"/>
      <c r="I57">
        <f t="shared" si="2"/>
        <v>330748.15999999997</v>
      </c>
      <c r="J57">
        <f t="shared" si="3"/>
        <v>75.411999999999992</v>
      </c>
      <c r="K57" s="13">
        <f t="shared" si="4"/>
        <v>102.02799999999999</v>
      </c>
      <c r="L57" s="13">
        <f t="shared" si="5"/>
        <v>94.210410738069186</v>
      </c>
      <c r="M57" s="13">
        <f t="shared" si="6"/>
        <v>351216.41123152192</v>
      </c>
      <c r="P57" s="13">
        <f t="shared" si="7"/>
        <v>94.210410738069186</v>
      </c>
      <c r="Q57" s="13">
        <f t="shared" si="8"/>
        <v>351216.41123152192</v>
      </c>
    </row>
  </sheetData>
  <autoFilter ref="A1:E1" xr:uid="{694F7BFF-6EA1-4B3B-B00F-4792A32F3C84}"/>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100CD-1B92-4C7B-A7B4-4B41F5DF1BFD}">
  <dimension ref="A1:H57"/>
  <sheetViews>
    <sheetView workbookViewId="0">
      <selection activeCell="L9" sqref="L9"/>
    </sheetView>
  </sheetViews>
  <sheetFormatPr defaultRowHeight="14.4" x14ac:dyDescent="0.3"/>
  <cols>
    <col min="1" max="1" width="7.5546875" bestFit="1" customWidth="1"/>
    <col min="2" max="2" width="5.77734375" bestFit="1" customWidth="1"/>
    <col min="3" max="3" width="12" bestFit="1" customWidth="1"/>
    <col min="4" max="4" width="13.109375" bestFit="1" customWidth="1"/>
    <col min="5" max="5" width="15.6640625" bestFit="1" customWidth="1"/>
    <col min="6" max="6" width="9.5546875" bestFit="1" customWidth="1"/>
    <col min="7" max="7" width="5.5546875" bestFit="1" customWidth="1"/>
    <col min="8" max="8" width="22.21875" style="15" bestFit="1" customWidth="1"/>
  </cols>
  <sheetData>
    <row r="1" spans="1:8" ht="27" customHeight="1" x14ac:dyDescent="0.3">
      <c r="A1" s="16" t="s">
        <v>0</v>
      </c>
      <c r="B1" s="16" t="s">
        <v>1</v>
      </c>
      <c r="C1" s="17" t="s">
        <v>7</v>
      </c>
      <c r="D1" s="18" t="s">
        <v>6</v>
      </c>
      <c r="E1" s="18" t="s">
        <v>4</v>
      </c>
      <c r="F1" s="16" t="s">
        <v>2</v>
      </c>
      <c r="G1" s="16" t="s">
        <v>5</v>
      </c>
      <c r="H1" s="19" t="s">
        <v>9</v>
      </c>
    </row>
    <row r="2" spans="1:8" x14ac:dyDescent="0.3">
      <c r="A2" s="20" t="s">
        <v>3</v>
      </c>
      <c r="B2" s="20">
        <v>1</v>
      </c>
      <c r="C2" s="21">
        <v>7354</v>
      </c>
      <c r="D2" s="22">
        <v>58.99</v>
      </c>
      <c r="E2" s="22">
        <v>88.54</v>
      </c>
      <c r="F2" s="23">
        <f>(E2-D2)/D2</f>
        <v>0.50093236141718944</v>
      </c>
      <c r="G2" s="21">
        <f>D2/E2*100</f>
        <v>66.625254122430533</v>
      </c>
      <c r="H2" s="24">
        <v>67.838499999999996</v>
      </c>
    </row>
    <row r="3" spans="1:8" x14ac:dyDescent="0.3">
      <c r="A3" s="20" t="s">
        <v>3</v>
      </c>
      <c r="B3" s="20">
        <v>2</v>
      </c>
      <c r="C3" s="21">
        <v>4897</v>
      </c>
      <c r="D3" s="22">
        <v>322.31</v>
      </c>
      <c r="E3" s="22">
        <v>320.13</v>
      </c>
      <c r="F3" s="23">
        <f t="shared" ref="F3:F57" si="0">(E3-D3)/D3</f>
        <v>-6.7636747230926959E-3</v>
      </c>
      <c r="G3" s="21">
        <f t="shared" ref="G3:G57" si="1">D3/E3*100</f>
        <v>100.6809733545747</v>
      </c>
      <c r="H3" s="24">
        <v>321.64096168759136</v>
      </c>
    </row>
    <row r="4" spans="1:8" x14ac:dyDescent="0.3">
      <c r="A4" s="20" t="s">
        <v>3</v>
      </c>
      <c r="B4" s="20">
        <v>3</v>
      </c>
      <c r="C4" s="21">
        <v>4298</v>
      </c>
      <c r="D4" s="22">
        <v>87.65</v>
      </c>
      <c r="E4" s="22">
        <v>87.65</v>
      </c>
      <c r="F4" s="23">
        <f t="shared" si="0"/>
        <v>0</v>
      </c>
      <c r="G4" s="21">
        <f t="shared" si="1"/>
        <v>100</v>
      </c>
      <c r="H4" s="24">
        <v>87.65</v>
      </c>
    </row>
    <row r="5" spans="1:8" x14ac:dyDescent="0.3">
      <c r="A5" s="20" t="s">
        <v>3</v>
      </c>
      <c r="B5" s="20">
        <v>4</v>
      </c>
      <c r="C5" s="21">
        <v>2591</v>
      </c>
      <c r="D5" s="22">
        <v>188.95</v>
      </c>
      <c r="E5" s="22">
        <v>191.18</v>
      </c>
      <c r="F5" s="23">
        <f t="shared" si="0"/>
        <v>1.1802064038105416E-2</v>
      </c>
      <c r="G5" s="21">
        <f t="shared" si="1"/>
        <v>98.833559995815463</v>
      </c>
      <c r="H5" s="24">
        <v>189.63438322783085</v>
      </c>
    </row>
    <row r="6" spans="1:8" x14ac:dyDescent="0.3">
      <c r="A6" s="20" t="s">
        <v>3</v>
      </c>
      <c r="B6" s="20">
        <v>5</v>
      </c>
      <c r="C6" s="21">
        <v>3561</v>
      </c>
      <c r="D6" s="22">
        <v>170.32</v>
      </c>
      <c r="E6" s="22">
        <v>169.55</v>
      </c>
      <c r="F6" s="23">
        <f t="shared" si="0"/>
        <v>-4.5209018318458308E-3</v>
      </c>
      <c r="G6" s="21">
        <f t="shared" si="1"/>
        <v>100.45414332055441</v>
      </c>
      <c r="H6" s="24">
        <v>170.08368830249785</v>
      </c>
    </row>
    <row r="7" spans="1:8" x14ac:dyDescent="0.3">
      <c r="A7" s="20" t="s">
        <v>3</v>
      </c>
      <c r="B7" s="20">
        <v>6</v>
      </c>
      <c r="C7" s="21">
        <v>3827</v>
      </c>
      <c r="D7" s="22">
        <v>63.37</v>
      </c>
      <c r="E7" s="22">
        <v>64.709999999999994</v>
      </c>
      <c r="F7" s="23">
        <f t="shared" si="0"/>
        <v>2.1145652516963806E-2</v>
      </c>
      <c r="G7" s="21">
        <f t="shared" si="1"/>
        <v>97.929222685829089</v>
      </c>
      <c r="H7" s="24">
        <v>63.781243733315407</v>
      </c>
    </row>
    <row r="8" spans="1:8" x14ac:dyDescent="0.3">
      <c r="A8" s="20" t="s">
        <v>3</v>
      </c>
      <c r="B8" s="20">
        <v>7</v>
      </c>
      <c r="C8" s="21">
        <v>1070</v>
      </c>
      <c r="D8" s="22">
        <v>150.63</v>
      </c>
      <c r="E8" s="22">
        <v>160.19</v>
      </c>
      <c r="F8" s="23">
        <f t="shared" si="0"/>
        <v>6.3466772887207076E-2</v>
      </c>
      <c r="G8" s="21">
        <f t="shared" si="1"/>
        <v>94.032086896810043</v>
      </c>
      <c r="H8" s="24">
        <v>153.56394782872786</v>
      </c>
    </row>
    <row r="9" spans="1:8" x14ac:dyDescent="0.3">
      <c r="A9" s="20" t="s">
        <v>3</v>
      </c>
      <c r="B9" s="20">
        <v>8</v>
      </c>
      <c r="C9" s="21">
        <v>7836</v>
      </c>
      <c r="D9" s="22">
        <v>41.16</v>
      </c>
      <c r="E9" s="22">
        <v>43.69</v>
      </c>
      <c r="F9" s="23">
        <f t="shared" si="0"/>
        <v>6.146744412050538E-2</v>
      </c>
      <c r="G9" s="21">
        <f t="shared" si="1"/>
        <v>94.2092011902037</v>
      </c>
      <c r="H9" s="24">
        <v>41.936452720364166</v>
      </c>
    </row>
    <row r="10" spans="1:8" x14ac:dyDescent="0.3">
      <c r="A10" s="20" t="s">
        <v>3</v>
      </c>
      <c r="B10" s="20">
        <v>9</v>
      </c>
      <c r="C10" s="21">
        <v>780</v>
      </c>
      <c r="D10" s="22">
        <v>133.31</v>
      </c>
      <c r="E10" s="22">
        <v>134.49</v>
      </c>
      <c r="F10" s="23">
        <f t="shared" si="0"/>
        <v>8.8515490210787397E-3</v>
      </c>
      <c r="G10" s="21">
        <f t="shared" si="1"/>
        <v>99.122611346568519</v>
      </c>
      <c r="H10" s="24">
        <v>133.67214000396433</v>
      </c>
    </row>
    <row r="11" spans="1:8" x14ac:dyDescent="0.3">
      <c r="A11" s="20" t="s">
        <v>3</v>
      </c>
      <c r="B11" s="20">
        <v>10</v>
      </c>
      <c r="C11" s="21">
        <v>3168</v>
      </c>
      <c r="D11" s="22">
        <v>85.71</v>
      </c>
      <c r="E11" s="22">
        <v>88.41</v>
      </c>
      <c r="F11" s="23">
        <f t="shared" si="0"/>
        <v>3.1501575078753973E-2</v>
      </c>
      <c r="G11" s="21">
        <f t="shared" si="1"/>
        <v>96.946046827281975</v>
      </c>
      <c r="H11" s="24">
        <v>86.538625432799705</v>
      </c>
    </row>
    <row r="12" spans="1:8" x14ac:dyDescent="0.3">
      <c r="A12" s="20" t="s">
        <v>3</v>
      </c>
      <c r="B12" s="20">
        <v>11</v>
      </c>
      <c r="C12" s="21">
        <v>3493</v>
      </c>
      <c r="D12" s="22">
        <v>364.25</v>
      </c>
      <c r="E12" s="22">
        <v>384.43</v>
      </c>
      <c r="F12" s="23">
        <f t="shared" si="0"/>
        <v>5.5401509951956092E-2</v>
      </c>
      <c r="G12" s="21">
        <f t="shared" si="1"/>
        <v>94.750669822854618</v>
      </c>
      <c r="H12" s="24">
        <v>370.4432078644067</v>
      </c>
    </row>
    <row r="13" spans="1:8" x14ac:dyDescent="0.3">
      <c r="A13" s="20" t="s">
        <v>3</v>
      </c>
      <c r="B13" s="20">
        <v>12</v>
      </c>
      <c r="C13" s="21">
        <v>6283</v>
      </c>
      <c r="D13" s="22">
        <v>107</v>
      </c>
      <c r="E13" s="22">
        <v>105.44</v>
      </c>
      <c r="F13" s="23">
        <f t="shared" si="0"/>
        <v>-1.4579439252336469E-2</v>
      </c>
      <c r="G13" s="21">
        <f t="shared" si="1"/>
        <v>101.47951441578149</v>
      </c>
      <c r="H13" s="24">
        <v>106.52123863882683</v>
      </c>
    </row>
    <row r="14" spans="1:8" x14ac:dyDescent="0.3">
      <c r="A14" s="20" t="s">
        <v>3</v>
      </c>
      <c r="B14" s="20">
        <v>13</v>
      </c>
      <c r="C14" s="21">
        <v>6164</v>
      </c>
      <c r="D14" s="22">
        <v>65.83</v>
      </c>
      <c r="E14" s="22">
        <v>68.650000000000006</v>
      </c>
      <c r="F14" s="23">
        <f t="shared" si="0"/>
        <v>4.2837612030989021E-2</v>
      </c>
      <c r="G14" s="21">
        <f t="shared" si="1"/>
        <v>95.892206846321912</v>
      </c>
      <c r="H14" s="24">
        <v>66.695453229813026</v>
      </c>
    </row>
    <row r="15" spans="1:8" x14ac:dyDescent="0.3">
      <c r="A15" s="20" t="s">
        <v>3</v>
      </c>
      <c r="B15" s="20">
        <v>14</v>
      </c>
      <c r="C15" s="21">
        <v>3194</v>
      </c>
      <c r="D15" s="22">
        <v>160.51</v>
      </c>
      <c r="E15" s="22">
        <v>165.05</v>
      </c>
      <c r="F15" s="23">
        <f t="shared" si="0"/>
        <v>2.8284842065915024E-2</v>
      </c>
      <c r="G15" s="21">
        <f t="shared" si="1"/>
        <v>97.249318388367143</v>
      </c>
      <c r="H15" s="24">
        <v>161.90331832033729</v>
      </c>
    </row>
    <row r="16" spans="1:8" x14ac:dyDescent="0.3">
      <c r="A16" s="20" t="s">
        <v>3</v>
      </c>
      <c r="B16" s="20">
        <v>15</v>
      </c>
      <c r="C16" s="21">
        <v>1912</v>
      </c>
      <c r="D16" s="22">
        <v>56.9</v>
      </c>
      <c r="E16" s="22">
        <v>67.92</v>
      </c>
      <c r="F16" s="23">
        <f t="shared" si="0"/>
        <v>0.19367311072056245</v>
      </c>
      <c r="G16" s="21">
        <f t="shared" si="1"/>
        <v>83.77502944640753</v>
      </c>
      <c r="H16" s="24">
        <v>60.282019359056591</v>
      </c>
    </row>
    <row r="17" spans="1:8" x14ac:dyDescent="0.3">
      <c r="A17" s="20" t="s">
        <v>3</v>
      </c>
      <c r="B17" s="20">
        <v>16</v>
      </c>
      <c r="C17" s="21">
        <v>7722</v>
      </c>
      <c r="D17" s="22">
        <v>65.27</v>
      </c>
      <c r="E17" s="22">
        <v>68.239999999999995</v>
      </c>
      <c r="F17" s="23">
        <f t="shared" si="0"/>
        <v>4.5503294009498992E-2</v>
      </c>
      <c r="G17" s="21">
        <f t="shared" si="1"/>
        <v>95.647713950762011</v>
      </c>
      <c r="H17" s="24">
        <v>66.18148797607968</v>
      </c>
    </row>
    <row r="18" spans="1:8" x14ac:dyDescent="0.3">
      <c r="A18" s="20" t="s">
        <v>3</v>
      </c>
      <c r="B18" s="20">
        <v>17</v>
      </c>
      <c r="C18" s="21">
        <v>7890</v>
      </c>
      <c r="D18" s="22">
        <v>44.23</v>
      </c>
      <c r="E18" s="22">
        <v>45.17</v>
      </c>
      <c r="F18" s="23">
        <f t="shared" si="0"/>
        <v>2.1252543522496153E-2</v>
      </c>
      <c r="G18" s="21">
        <f t="shared" si="1"/>
        <v>97.918972769537291</v>
      </c>
      <c r="H18" s="24">
        <v>44.518484409937678</v>
      </c>
    </row>
    <row r="19" spans="1:8" x14ac:dyDescent="0.3">
      <c r="A19" s="20" t="s">
        <v>3</v>
      </c>
      <c r="B19" s="20">
        <v>18</v>
      </c>
      <c r="C19" s="21">
        <v>5439</v>
      </c>
      <c r="D19" s="22">
        <v>155.51</v>
      </c>
      <c r="E19" s="22">
        <v>166.46</v>
      </c>
      <c r="F19" s="23">
        <f t="shared" si="0"/>
        <v>7.0413478232911178E-2</v>
      </c>
      <c r="G19" s="21">
        <f t="shared" si="1"/>
        <v>93.42184308542592</v>
      </c>
      <c r="H19" s="24">
        <v>158.87053647746549</v>
      </c>
    </row>
    <row r="20" spans="1:8" x14ac:dyDescent="0.3">
      <c r="A20" s="20" t="s">
        <v>3</v>
      </c>
      <c r="B20" s="20">
        <v>19</v>
      </c>
      <c r="C20" s="21">
        <v>111</v>
      </c>
      <c r="D20" s="22">
        <v>243.58</v>
      </c>
      <c r="E20" s="22">
        <v>263.89</v>
      </c>
      <c r="F20" s="23">
        <f t="shared" si="0"/>
        <v>8.338122998604143E-2</v>
      </c>
      <c r="G20" s="21">
        <f t="shared" si="1"/>
        <v>92.303611353215359</v>
      </c>
      <c r="H20" s="24">
        <v>249.81310464450448</v>
      </c>
    </row>
    <row r="21" spans="1:8" x14ac:dyDescent="0.3">
      <c r="A21" s="20" t="s">
        <v>3</v>
      </c>
      <c r="B21" s="20">
        <v>20</v>
      </c>
      <c r="C21" s="21">
        <v>1876</v>
      </c>
      <c r="D21" s="22">
        <v>343.45</v>
      </c>
      <c r="E21" s="22">
        <v>373</v>
      </c>
      <c r="F21" s="23">
        <f t="shared" si="0"/>
        <v>8.60387247051973E-2</v>
      </c>
      <c r="G21" s="21">
        <f t="shared" si="1"/>
        <v>92.077747989276133</v>
      </c>
      <c r="H21" s="24">
        <v>352.51884501453014</v>
      </c>
    </row>
    <row r="22" spans="1:8" x14ac:dyDescent="0.3">
      <c r="A22" s="20" t="s">
        <v>3</v>
      </c>
      <c r="B22" s="20">
        <v>21</v>
      </c>
      <c r="C22" s="21">
        <v>4988</v>
      </c>
      <c r="D22" s="22">
        <v>41.23</v>
      </c>
      <c r="E22" s="22">
        <v>43.29</v>
      </c>
      <c r="F22" s="23">
        <f t="shared" si="0"/>
        <v>4.996361872422999E-2</v>
      </c>
      <c r="G22" s="21">
        <f t="shared" si="1"/>
        <v>95.241395241395239</v>
      </c>
      <c r="H22" s="24">
        <v>41.862210515395333</v>
      </c>
    </row>
    <row r="23" spans="1:8" x14ac:dyDescent="0.3">
      <c r="A23" s="20" t="s">
        <v>3</v>
      </c>
      <c r="B23" s="20">
        <v>22</v>
      </c>
      <c r="C23" s="21">
        <v>1855</v>
      </c>
      <c r="D23" s="22">
        <v>117.86</v>
      </c>
      <c r="E23" s="22">
        <v>127.39</v>
      </c>
      <c r="F23" s="23">
        <f t="shared" si="0"/>
        <v>8.0858645851009686E-2</v>
      </c>
      <c r="G23" s="21">
        <f t="shared" si="1"/>
        <v>92.519036031085648</v>
      </c>
      <c r="H23" s="24">
        <v>120.78474087947453</v>
      </c>
    </row>
    <row r="24" spans="1:8" x14ac:dyDescent="0.3">
      <c r="A24" s="20" t="s">
        <v>3</v>
      </c>
      <c r="B24" s="20">
        <v>23</v>
      </c>
      <c r="C24" s="21">
        <v>2626</v>
      </c>
      <c r="D24" s="22">
        <v>43.67</v>
      </c>
      <c r="E24" s="22">
        <v>45.4</v>
      </c>
      <c r="F24" s="23">
        <f t="shared" si="0"/>
        <v>3.9615296542248608E-2</v>
      </c>
      <c r="G24" s="21">
        <f t="shared" si="1"/>
        <v>96.189427312775337</v>
      </c>
      <c r="H24" s="24">
        <v>44.2009340736087</v>
      </c>
    </row>
    <row r="25" spans="1:8" x14ac:dyDescent="0.3">
      <c r="A25" s="20" t="s">
        <v>3</v>
      </c>
      <c r="B25" s="20">
        <v>24</v>
      </c>
      <c r="C25" s="21">
        <v>1845</v>
      </c>
      <c r="D25" s="22">
        <v>194.04</v>
      </c>
      <c r="E25" s="22">
        <v>257.45</v>
      </c>
      <c r="F25" s="23">
        <f t="shared" si="0"/>
        <v>0.32678829107400537</v>
      </c>
      <c r="G25" s="21">
        <f t="shared" si="1"/>
        <v>75.369974752379093</v>
      </c>
      <c r="H25" s="24">
        <v>213.50042173845537</v>
      </c>
    </row>
    <row r="26" spans="1:8" x14ac:dyDescent="0.3">
      <c r="A26" s="20" t="s">
        <v>3</v>
      </c>
      <c r="B26" s="20">
        <v>25</v>
      </c>
      <c r="C26" s="21">
        <v>2341</v>
      </c>
      <c r="D26" s="22">
        <v>52.78</v>
      </c>
      <c r="E26" s="22">
        <v>54.88</v>
      </c>
      <c r="F26" s="23">
        <f t="shared" si="0"/>
        <v>3.978779840848809E-2</v>
      </c>
      <c r="G26" s="21">
        <f t="shared" si="1"/>
        <v>96.173469387755091</v>
      </c>
      <c r="H26" s="24">
        <v>53.424486447733109</v>
      </c>
    </row>
    <row r="27" spans="1:8" x14ac:dyDescent="0.3">
      <c r="A27" s="20" t="s">
        <v>3</v>
      </c>
      <c r="B27" s="20">
        <v>26</v>
      </c>
      <c r="C27" s="21">
        <v>1802</v>
      </c>
      <c r="D27" s="22">
        <v>63.19</v>
      </c>
      <c r="E27" s="22">
        <v>63.33</v>
      </c>
      <c r="F27" s="23">
        <f t="shared" si="0"/>
        <v>2.2155404336129227E-3</v>
      </c>
      <c r="G27" s="21">
        <f t="shared" si="1"/>
        <v>99.778935733459647</v>
      </c>
      <c r="H27" s="24">
        <v>63.232965763182207</v>
      </c>
    </row>
    <row r="28" spans="1:8" x14ac:dyDescent="0.3">
      <c r="A28" s="20" t="s">
        <v>3</v>
      </c>
      <c r="B28" s="20">
        <v>27</v>
      </c>
      <c r="C28" s="21">
        <v>3922</v>
      </c>
      <c r="D28" s="22">
        <v>77.459999999999994</v>
      </c>
      <c r="E28" s="22">
        <v>77.13</v>
      </c>
      <c r="F28" s="23">
        <f t="shared" si="0"/>
        <v>-4.2602633617350675E-3</v>
      </c>
      <c r="G28" s="21">
        <f t="shared" si="1"/>
        <v>100.42784908595877</v>
      </c>
      <c r="H28" s="24">
        <v>77.35872355821337</v>
      </c>
    </row>
    <row r="29" spans="1:8" x14ac:dyDescent="0.3">
      <c r="A29" s="20" t="s">
        <v>3</v>
      </c>
      <c r="B29" s="20">
        <v>28</v>
      </c>
      <c r="C29" s="21">
        <v>8982</v>
      </c>
      <c r="D29" s="22">
        <v>166.8</v>
      </c>
      <c r="E29" s="22">
        <v>187.65</v>
      </c>
      <c r="F29" s="23">
        <f t="shared" si="0"/>
        <v>0.12499999999999996</v>
      </c>
      <c r="G29" s="21">
        <f t="shared" si="1"/>
        <v>88.8888888888889</v>
      </c>
      <c r="H29" s="24">
        <v>173.19882973106442</v>
      </c>
    </row>
    <row r="30" spans="1:8" x14ac:dyDescent="0.3">
      <c r="A30" s="20" t="s">
        <v>3</v>
      </c>
      <c r="B30" s="20">
        <v>29</v>
      </c>
      <c r="C30" s="21">
        <v>8899</v>
      </c>
      <c r="D30" s="22">
        <v>82.03</v>
      </c>
      <c r="E30" s="22">
        <v>90.88</v>
      </c>
      <c r="F30" s="23">
        <f t="shared" si="0"/>
        <v>0.10788735828355472</v>
      </c>
      <c r="G30" s="21">
        <f t="shared" si="1"/>
        <v>90.261883802816911</v>
      </c>
      <c r="H30" s="24">
        <v>84.746050029732373</v>
      </c>
    </row>
    <row r="31" spans="1:8" x14ac:dyDescent="0.3">
      <c r="A31" s="20" t="s">
        <v>3</v>
      </c>
      <c r="B31" s="20">
        <v>30</v>
      </c>
      <c r="C31" s="21">
        <v>5539</v>
      </c>
      <c r="D31" s="22">
        <v>156.46</v>
      </c>
      <c r="E31" s="22">
        <v>192.55</v>
      </c>
      <c r="F31" s="23">
        <f t="shared" si="0"/>
        <v>0.23066598491627255</v>
      </c>
      <c r="G31" s="21">
        <f t="shared" si="1"/>
        <v>81.256816411321736</v>
      </c>
      <c r="H31" s="24">
        <v>167.53595995175613</v>
      </c>
    </row>
    <row r="32" spans="1:8" x14ac:dyDescent="0.3">
      <c r="A32" s="20" t="s">
        <v>3</v>
      </c>
      <c r="B32" s="20">
        <v>31</v>
      </c>
      <c r="C32" s="21">
        <v>800</v>
      </c>
      <c r="D32" s="22">
        <v>134.85</v>
      </c>
      <c r="E32" s="22">
        <v>142.44999999999999</v>
      </c>
      <c r="F32" s="23">
        <f t="shared" si="0"/>
        <v>5.6358917315535738E-2</v>
      </c>
      <c r="G32" s="21">
        <f t="shared" si="1"/>
        <v>94.66479466479467</v>
      </c>
      <c r="H32" s="24">
        <v>137.18242714417696</v>
      </c>
    </row>
    <row r="33" spans="1:8" x14ac:dyDescent="0.3">
      <c r="A33" s="20" t="s">
        <v>3</v>
      </c>
      <c r="B33" s="20">
        <v>32</v>
      </c>
      <c r="C33" s="21">
        <v>4279</v>
      </c>
      <c r="D33" s="22">
        <v>72.319999999999993</v>
      </c>
      <c r="E33" s="22">
        <v>74.37</v>
      </c>
      <c r="F33" s="23">
        <f t="shared" si="0"/>
        <v>2.8346238938053256E-2</v>
      </c>
      <c r="G33" s="21">
        <f t="shared" si="1"/>
        <v>97.243512168885289</v>
      </c>
      <c r="H33" s="24">
        <v>72.94914153231089</v>
      </c>
    </row>
    <row r="34" spans="1:8" x14ac:dyDescent="0.3">
      <c r="A34" s="20" t="s">
        <v>3</v>
      </c>
      <c r="B34" s="20">
        <v>33</v>
      </c>
      <c r="C34" s="21">
        <v>6457</v>
      </c>
      <c r="D34" s="22">
        <v>105.27</v>
      </c>
      <c r="E34" s="22">
        <v>117.13</v>
      </c>
      <c r="F34" s="23">
        <f t="shared" si="0"/>
        <v>0.11266267692599981</v>
      </c>
      <c r="G34" s="21">
        <f t="shared" si="1"/>
        <v>89.874498420558353</v>
      </c>
      <c r="H34" s="24">
        <v>108.90981393814982</v>
      </c>
    </row>
    <row r="35" spans="1:8" x14ac:dyDescent="0.3">
      <c r="A35" s="20" t="s">
        <v>3</v>
      </c>
      <c r="B35" s="20">
        <v>34</v>
      </c>
      <c r="C35" s="21">
        <v>1913</v>
      </c>
      <c r="D35" s="22">
        <v>63.05</v>
      </c>
      <c r="E35" s="22">
        <v>64.38</v>
      </c>
      <c r="F35" s="23">
        <f t="shared" si="0"/>
        <v>2.1094369547977769E-2</v>
      </c>
      <c r="G35" s="21">
        <f t="shared" si="1"/>
        <v>97.934141037589313</v>
      </c>
      <c r="H35" s="24">
        <v>63.458174750230967</v>
      </c>
    </row>
    <row r="36" spans="1:8" x14ac:dyDescent="0.3">
      <c r="A36" s="20" t="s">
        <v>3</v>
      </c>
      <c r="B36" s="20">
        <v>35</v>
      </c>
      <c r="C36" s="21">
        <v>6191</v>
      </c>
      <c r="D36" s="22">
        <v>61.48</v>
      </c>
      <c r="E36" s="22">
        <v>67.680000000000007</v>
      </c>
      <c r="F36" s="23">
        <f t="shared" si="0"/>
        <v>0.10084580351333784</v>
      </c>
      <c r="G36" s="21">
        <f t="shared" si="1"/>
        <v>90.83924349881795</v>
      </c>
      <c r="H36" s="24">
        <v>63.382769512354884</v>
      </c>
    </row>
    <row r="37" spans="1:8" x14ac:dyDescent="0.3">
      <c r="A37" s="20" t="s">
        <v>3</v>
      </c>
      <c r="B37" s="20">
        <v>36</v>
      </c>
      <c r="C37" s="21">
        <v>102</v>
      </c>
      <c r="D37" s="22">
        <v>120.19</v>
      </c>
      <c r="E37" s="22">
        <v>119.02</v>
      </c>
      <c r="F37" s="23">
        <f t="shared" si="0"/>
        <v>-9.7345869040685717E-3</v>
      </c>
      <c r="G37" s="21">
        <f t="shared" si="1"/>
        <v>100.9830280625105</v>
      </c>
      <c r="H37" s="24">
        <v>119.83092897912012</v>
      </c>
    </row>
    <row r="38" spans="1:8" x14ac:dyDescent="0.3">
      <c r="A38" s="20" t="s">
        <v>3</v>
      </c>
      <c r="B38" s="20">
        <v>37</v>
      </c>
      <c r="C38" s="21">
        <v>478</v>
      </c>
      <c r="D38" s="22">
        <v>123.29</v>
      </c>
      <c r="E38" s="22">
        <v>122.93</v>
      </c>
      <c r="F38" s="23">
        <f t="shared" si="0"/>
        <v>-2.9199448454862473E-3</v>
      </c>
      <c r="G38" s="21">
        <f t="shared" si="1"/>
        <v>100.2928495891971</v>
      </c>
      <c r="H38" s="24">
        <v>123.17951660896004</v>
      </c>
    </row>
    <row r="39" spans="1:8" x14ac:dyDescent="0.3">
      <c r="A39" s="20" t="s">
        <v>3</v>
      </c>
      <c r="B39" s="20">
        <v>38</v>
      </c>
      <c r="C39" s="21">
        <v>201</v>
      </c>
      <c r="D39" s="22">
        <v>179.1</v>
      </c>
      <c r="E39" s="22">
        <v>183.37</v>
      </c>
      <c r="F39" s="23">
        <f t="shared" si="0"/>
        <v>2.3841429369067618E-2</v>
      </c>
      <c r="G39" s="21">
        <f t="shared" si="1"/>
        <v>97.671374815945896</v>
      </c>
      <c r="H39" s="24">
        <v>180.41045577705731</v>
      </c>
    </row>
    <row r="40" spans="1:8" x14ac:dyDescent="0.3">
      <c r="A40" s="20" t="s">
        <v>3</v>
      </c>
      <c r="B40" s="20">
        <v>39</v>
      </c>
      <c r="C40" s="21">
        <v>2034</v>
      </c>
      <c r="D40" s="22">
        <v>16.13</v>
      </c>
      <c r="E40" s="22">
        <v>18.920000000000002</v>
      </c>
      <c r="F40" s="23">
        <f t="shared" si="0"/>
        <v>0.17296962182269082</v>
      </c>
      <c r="G40" s="21">
        <f t="shared" si="1"/>
        <v>85.253699788583489</v>
      </c>
      <c r="H40" s="24">
        <v>16.986246280559698</v>
      </c>
    </row>
    <row r="41" spans="1:8" x14ac:dyDescent="0.3">
      <c r="A41" s="20" t="s">
        <v>3</v>
      </c>
      <c r="B41" s="20">
        <v>40</v>
      </c>
      <c r="C41" s="21">
        <v>7186</v>
      </c>
      <c r="D41" s="22">
        <v>371.11</v>
      </c>
      <c r="E41" s="22">
        <v>401.06</v>
      </c>
      <c r="F41" s="23">
        <f t="shared" si="0"/>
        <v>8.0703834442618055E-2</v>
      </c>
      <c r="G41" s="21">
        <f t="shared" si="1"/>
        <v>92.532289433002546</v>
      </c>
      <c r="H41" s="24">
        <v>380.30160433790786</v>
      </c>
    </row>
    <row r="42" spans="1:8" x14ac:dyDescent="0.3">
      <c r="A42" s="20" t="s">
        <v>3</v>
      </c>
      <c r="B42" s="20">
        <v>41</v>
      </c>
      <c r="C42" s="21">
        <v>5253</v>
      </c>
      <c r="D42" s="22">
        <v>76.89</v>
      </c>
      <c r="E42" s="22">
        <v>79.819999999999993</v>
      </c>
      <c r="F42" s="23">
        <f t="shared" si="0"/>
        <v>3.8106385745870629E-2</v>
      </c>
      <c r="G42" s="21">
        <f t="shared" si="1"/>
        <v>96.329240791781515</v>
      </c>
      <c r="H42" s="24">
        <v>77.789212043741898</v>
      </c>
    </row>
    <row r="43" spans="1:8" x14ac:dyDescent="0.3">
      <c r="A43" s="20" t="s">
        <v>3</v>
      </c>
      <c r="B43" s="20">
        <v>42</v>
      </c>
      <c r="C43" s="21">
        <v>7773</v>
      </c>
      <c r="D43" s="22">
        <v>112.72</v>
      </c>
      <c r="E43" s="22">
        <v>110.77</v>
      </c>
      <c r="F43" s="23">
        <f t="shared" si="0"/>
        <v>-1.7299503193754461E-2</v>
      </c>
      <c r="G43" s="21">
        <f t="shared" si="1"/>
        <v>101.76040444163583</v>
      </c>
      <c r="H43" s="24">
        <v>112.12154829853354</v>
      </c>
    </row>
    <row r="44" spans="1:8" x14ac:dyDescent="0.3">
      <c r="A44" s="20" t="s">
        <v>3</v>
      </c>
      <c r="B44" s="20">
        <v>43</v>
      </c>
      <c r="C44" s="21">
        <v>267</v>
      </c>
      <c r="D44" s="22">
        <v>125.86</v>
      </c>
      <c r="E44" s="22">
        <v>131</v>
      </c>
      <c r="F44" s="23">
        <f t="shared" si="0"/>
        <v>4.0839027490862871E-2</v>
      </c>
      <c r="G44" s="21">
        <f t="shared" si="1"/>
        <v>96.07633587786259</v>
      </c>
      <c r="H44" s="24">
        <v>127.43745730540388</v>
      </c>
    </row>
    <row r="45" spans="1:8" x14ac:dyDescent="0.3">
      <c r="A45" s="20" t="s">
        <v>3</v>
      </c>
      <c r="B45" s="20">
        <v>44</v>
      </c>
      <c r="C45" s="21">
        <v>3762</v>
      </c>
      <c r="D45" s="22">
        <v>148.13999999999999</v>
      </c>
      <c r="E45" s="22">
        <v>150.12</v>
      </c>
      <c r="F45" s="23">
        <f t="shared" si="0"/>
        <v>1.3365735115431474E-2</v>
      </c>
      <c r="G45" s="21">
        <f t="shared" si="1"/>
        <v>98.681055155875285</v>
      </c>
      <c r="H45" s="24">
        <v>148.74765865071979</v>
      </c>
    </row>
    <row r="46" spans="1:8" x14ac:dyDescent="0.3">
      <c r="A46" s="20" t="s">
        <v>3</v>
      </c>
      <c r="B46" s="20">
        <v>45</v>
      </c>
      <c r="C46" s="21">
        <v>6582</v>
      </c>
      <c r="D46" s="22">
        <v>46.59</v>
      </c>
      <c r="E46" s="22">
        <v>59.87</v>
      </c>
      <c r="F46" s="23">
        <f t="shared" si="0"/>
        <v>0.28503970809186507</v>
      </c>
      <c r="G46" s="21">
        <f t="shared" si="1"/>
        <v>77.818606981793891</v>
      </c>
      <c r="H46" s="24">
        <v>50.665609536140792</v>
      </c>
    </row>
    <row r="47" spans="1:8" x14ac:dyDescent="0.3">
      <c r="A47" s="20" t="s">
        <v>3</v>
      </c>
      <c r="B47" s="20">
        <v>46</v>
      </c>
      <c r="C47" s="21">
        <v>5757</v>
      </c>
      <c r="D47" s="22">
        <v>81.81</v>
      </c>
      <c r="E47" s="22">
        <v>84.21</v>
      </c>
      <c r="F47" s="23">
        <f t="shared" si="0"/>
        <v>2.9336266960029233E-2</v>
      </c>
      <c r="G47" s="21">
        <f t="shared" si="1"/>
        <v>97.149982187388687</v>
      </c>
      <c r="H47" s="24">
        <v>82.546555940266401</v>
      </c>
    </row>
    <row r="48" spans="1:8" x14ac:dyDescent="0.3">
      <c r="A48" s="20" t="s">
        <v>3</v>
      </c>
      <c r="B48" s="20">
        <v>47</v>
      </c>
      <c r="C48" s="21">
        <v>986</v>
      </c>
      <c r="D48" s="22">
        <v>44.12</v>
      </c>
      <c r="E48" s="22">
        <v>52.59</v>
      </c>
      <c r="F48" s="23">
        <f t="shared" si="0"/>
        <v>0.1919764279238442</v>
      </c>
      <c r="G48" s="21">
        <f t="shared" si="1"/>
        <v>83.894276478417936</v>
      </c>
      <c r="H48" s="24">
        <v>46.719428672523527</v>
      </c>
    </row>
    <row r="49" spans="1:8" x14ac:dyDescent="0.3">
      <c r="A49" s="20" t="s">
        <v>3</v>
      </c>
      <c r="B49" s="20">
        <v>48</v>
      </c>
      <c r="C49" s="21">
        <v>2966</v>
      </c>
      <c r="D49" s="22">
        <v>202.43</v>
      </c>
      <c r="E49" s="22">
        <v>220.96</v>
      </c>
      <c r="F49" s="23">
        <f t="shared" si="0"/>
        <v>9.1537815541174725E-2</v>
      </c>
      <c r="G49" s="21">
        <f t="shared" si="1"/>
        <v>91.613866763215057</v>
      </c>
      <c r="H49" s="24">
        <v>208.11682565547358</v>
      </c>
    </row>
    <row r="50" spans="1:8" x14ac:dyDescent="0.3">
      <c r="A50" s="20" t="s">
        <v>3</v>
      </c>
      <c r="B50" s="20">
        <v>49</v>
      </c>
      <c r="C50" s="21">
        <v>1004</v>
      </c>
      <c r="D50" s="22">
        <v>37.14</v>
      </c>
      <c r="E50" s="22">
        <v>41.99</v>
      </c>
      <c r="F50" s="23">
        <f t="shared" si="0"/>
        <v>0.1305869682283253</v>
      </c>
      <c r="G50" s="21">
        <f t="shared" si="1"/>
        <v>88.449630864491553</v>
      </c>
      <c r="H50" s="24">
        <v>38.628456795955032</v>
      </c>
    </row>
    <row r="51" spans="1:8" x14ac:dyDescent="0.3">
      <c r="A51" s="20" t="s">
        <v>3</v>
      </c>
      <c r="B51" s="20">
        <v>50</v>
      </c>
      <c r="C51" s="21">
        <v>7182</v>
      </c>
      <c r="D51" s="22">
        <v>83.72</v>
      </c>
      <c r="E51" s="22">
        <v>88.4</v>
      </c>
      <c r="F51" s="23">
        <f t="shared" si="0"/>
        <v>5.5900621118012507E-2</v>
      </c>
      <c r="G51" s="21">
        <f t="shared" si="1"/>
        <v>94.705882352941174</v>
      </c>
      <c r="H51" s="24">
        <v>85.156284083519495</v>
      </c>
    </row>
    <row r="52" spans="1:8" x14ac:dyDescent="0.3">
      <c r="A52" s="20" t="s">
        <v>3</v>
      </c>
      <c r="B52" s="20">
        <v>51</v>
      </c>
      <c r="C52" s="21">
        <v>7984</v>
      </c>
      <c r="D52" s="22">
        <v>72.540000000000006</v>
      </c>
      <c r="E52" s="22">
        <v>73.489999999999995</v>
      </c>
      <c r="F52" s="23">
        <f t="shared" si="0"/>
        <v>1.3096222773641971E-2</v>
      </c>
      <c r="G52" s="21">
        <f t="shared" si="1"/>
        <v>98.707307116614516</v>
      </c>
      <c r="H52" s="24">
        <v>72.831553393022119</v>
      </c>
    </row>
    <row r="53" spans="1:8" x14ac:dyDescent="0.3">
      <c r="A53" s="20" t="s">
        <v>3</v>
      </c>
      <c r="B53" s="20">
        <v>52</v>
      </c>
      <c r="C53" s="21">
        <v>6715</v>
      </c>
      <c r="D53" s="22">
        <v>72.88</v>
      </c>
      <c r="E53" s="22">
        <v>77.92</v>
      </c>
      <c r="F53" s="23">
        <f t="shared" si="0"/>
        <v>6.9154774972557717E-2</v>
      </c>
      <c r="G53" s="21">
        <f t="shared" si="1"/>
        <v>93.531827515400394</v>
      </c>
      <c r="H53" s="24">
        <v>74.426767474559455</v>
      </c>
    </row>
    <row r="54" spans="1:8" x14ac:dyDescent="0.3">
      <c r="A54" s="20" t="s">
        <v>3</v>
      </c>
      <c r="B54" s="20">
        <v>53</v>
      </c>
      <c r="C54" s="21">
        <v>5629</v>
      </c>
      <c r="D54" s="22">
        <v>64.739999999999995</v>
      </c>
      <c r="E54" s="22">
        <v>67.349999999999994</v>
      </c>
      <c r="F54" s="23">
        <f t="shared" si="0"/>
        <v>4.0315106580166814E-2</v>
      </c>
      <c r="G54" s="21">
        <f t="shared" si="1"/>
        <v>96.124721603563472</v>
      </c>
      <c r="H54" s="24">
        <v>65.541004585039715</v>
      </c>
    </row>
    <row r="55" spans="1:8" x14ac:dyDescent="0.3">
      <c r="A55" s="20" t="s">
        <v>3</v>
      </c>
      <c r="B55" s="20">
        <v>54</v>
      </c>
      <c r="C55" s="21">
        <v>5630</v>
      </c>
      <c r="D55" s="22">
        <v>41.34</v>
      </c>
      <c r="E55" s="22">
        <v>36.26</v>
      </c>
      <c r="F55" s="23">
        <f t="shared" si="0"/>
        <v>-0.12288340590227395</v>
      </c>
      <c r="G55" s="21">
        <f t="shared" si="1"/>
        <v>114.00992829564261</v>
      </c>
      <c r="H55" s="24">
        <v>39.780956593102772</v>
      </c>
    </row>
    <row r="56" spans="1:8" x14ac:dyDescent="0.3">
      <c r="A56" s="20" t="s">
        <v>3</v>
      </c>
      <c r="B56" s="20">
        <v>55</v>
      </c>
      <c r="C56" s="21">
        <v>9460</v>
      </c>
      <c r="D56" s="22">
        <v>47.28</v>
      </c>
      <c r="E56" s="22">
        <v>48.81</v>
      </c>
      <c r="F56" s="23">
        <f t="shared" si="0"/>
        <v>3.2360406091370579E-2</v>
      </c>
      <c r="G56" s="21">
        <f t="shared" si="1"/>
        <v>96.865396435156725</v>
      </c>
      <c r="H56" s="24">
        <v>47.749554411919839</v>
      </c>
    </row>
    <row r="57" spans="1:8" x14ac:dyDescent="0.3">
      <c r="A57" s="20" t="s">
        <v>3</v>
      </c>
      <c r="B57" s="20">
        <v>56</v>
      </c>
      <c r="C57" s="21">
        <v>3728</v>
      </c>
      <c r="D57" s="22">
        <v>88.72</v>
      </c>
      <c r="E57" s="22">
        <v>106.61</v>
      </c>
      <c r="F57" s="23">
        <f t="shared" si="0"/>
        <v>0.20164562669071237</v>
      </c>
      <c r="G57" s="21">
        <f t="shared" si="1"/>
        <v>83.219210205421632</v>
      </c>
      <c r="H57" s="24">
        <v>94.210410738069186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FNU Yash Garg</cp:lastModifiedBy>
  <dcterms:created xsi:type="dcterms:W3CDTF">2025-06-10T16:49:04Z</dcterms:created>
  <dcterms:modified xsi:type="dcterms:W3CDTF">2025-06-30T03:09:06Z</dcterms:modified>
</cp:coreProperties>
</file>