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7655" windowHeight="6165" activeTab="5"/>
  </bookViews>
  <sheets>
    <sheet name="Q1" sheetId="1" r:id="rId1"/>
    <sheet name="Q2(1)" sheetId="2" r:id="rId2"/>
    <sheet name="Q2(2)" sheetId="5" r:id="rId3"/>
    <sheet name="Q2(3)" sheetId="4" r:id="rId4"/>
    <sheet name="Q3" sheetId="3" r:id="rId5"/>
    <sheet name="Q4" sheetId="6" r:id="rId6"/>
  </sheets>
  <calcPr calcId="124519"/>
</workbook>
</file>

<file path=xl/calcChain.xml><?xml version="1.0" encoding="utf-8"?>
<calcChain xmlns="http://schemas.openxmlformats.org/spreadsheetml/2006/main">
  <c r="C3" i="6"/>
  <c r="C4"/>
  <c r="C5"/>
  <c r="C6"/>
  <c r="C7"/>
  <c r="C8"/>
  <c r="C9"/>
  <c r="C10"/>
  <c r="C11"/>
  <c r="C2"/>
  <c r="G20" i="3"/>
  <c r="G19"/>
  <c r="G17"/>
  <c r="G3"/>
  <c r="G4"/>
  <c r="G5"/>
  <c r="G6"/>
  <c r="G7"/>
  <c r="G8"/>
  <c r="G9"/>
  <c r="G10"/>
  <c r="G11"/>
  <c r="G13"/>
  <c r="G15"/>
  <c r="G2"/>
  <c r="F3"/>
  <c r="F4"/>
  <c r="F5"/>
  <c r="F6"/>
  <c r="F7"/>
  <c r="F8"/>
  <c r="F9"/>
  <c r="F10"/>
  <c r="F11"/>
  <c r="F13"/>
  <c r="F15"/>
  <c r="F2"/>
  <c r="D3"/>
  <c r="D4"/>
  <c r="D5"/>
  <c r="D6"/>
  <c r="D7"/>
  <c r="D8"/>
  <c r="D9"/>
  <c r="D10"/>
  <c r="D11"/>
  <c r="D12"/>
  <c r="F12" s="1"/>
  <c r="D13"/>
  <c r="D14"/>
  <c r="D15"/>
  <c r="D2"/>
  <c r="G4" i="4"/>
  <c r="G5"/>
  <c r="G6"/>
  <c r="G7"/>
  <c r="G8"/>
  <c r="G9"/>
  <c r="G10"/>
  <c r="G11"/>
  <c r="G3"/>
  <c r="F11"/>
  <c r="F10"/>
  <c r="F9"/>
  <c r="F8"/>
  <c r="F7"/>
  <c r="F6"/>
  <c r="F5"/>
  <c r="F4"/>
  <c r="F3"/>
  <c r="E11"/>
  <c r="D11"/>
  <c r="E3"/>
  <c r="E4"/>
  <c r="E6"/>
  <c r="E5"/>
  <c r="E7"/>
  <c r="E8"/>
  <c r="E9"/>
  <c r="E10"/>
  <c r="D10"/>
  <c r="D9"/>
  <c r="D8"/>
  <c r="D7"/>
  <c r="D6"/>
  <c r="D5"/>
  <c r="D4"/>
  <c r="D3"/>
  <c r="C11"/>
  <c r="C10"/>
  <c r="C9"/>
  <c r="C8"/>
  <c r="C7"/>
  <c r="C6"/>
  <c r="C5"/>
  <c r="C4"/>
  <c r="C3"/>
  <c r="B11"/>
  <c r="B10"/>
  <c r="B9"/>
  <c r="B8"/>
  <c r="B7"/>
  <c r="B6"/>
  <c r="B5"/>
  <c r="B4"/>
  <c r="B3"/>
  <c r="C10" i="5"/>
  <c r="C3"/>
  <c r="C4"/>
  <c r="C5"/>
  <c r="C6"/>
  <c r="C7"/>
  <c r="C8"/>
  <c r="C9"/>
  <c r="C2"/>
  <c r="B10"/>
  <c r="B9"/>
  <c r="B8"/>
  <c r="B7"/>
  <c r="B6"/>
  <c r="B5"/>
  <c r="B4"/>
  <c r="B3"/>
  <c r="B2"/>
  <c r="B6" i="2"/>
  <c r="C6" s="1"/>
  <c r="B5"/>
  <c r="C5" s="1"/>
  <c r="B4"/>
  <c r="C4" s="1"/>
  <c r="B3"/>
  <c r="C3" s="1"/>
  <c r="B2"/>
  <c r="C2" s="1"/>
  <c r="G14" i="3" l="1"/>
  <c r="F14"/>
  <c r="G12"/>
  <c r="C7" i="2"/>
  <c r="B7"/>
</calcChain>
</file>

<file path=xl/sharedStrings.xml><?xml version="1.0" encoding="utf-8"?>
<sst xmlns="http://schemas.openxmlformats.org/spreadsheetml/2006/main" count="136" uniqueCount="38">
  <si>
    <t>students</t>
  </si>
  <si>
    <t>Ivy League Applicants</t>
  </si>
  <si>
    <t>Faculty</t>
  </si>
  <si>
    <t>University</t>
  </si>
  <si>
    <t>Physics</t>
  </si>
  <si>
    <t>Arts</t>
  </si>
  <si>
    <t>Economics</t>
  </si>
  <si>
    <t>Psychology</t>
  </si>
  <si>
    <t>Mathematics</t>
  </si>
  <si>
    <t>Yale</t>
  </si>
  <si>
    <t>Brown</t>
  </si>
  <si>
    <t>Dartmouth</t>
  </si>
  <si>
    <t>Harvard</t>
  </si>
  <si>
    <t>Columbia</t>
  </si>
  <si>
    <t>Cornell</t>
  </si>
  <si>
    <t>Princeton</t>
  </si>
  <si>
    <t>Penn state</t>
  </si>
  <si>
    <t>Etiquettes de lignes</t>
  </si>
  <si>
    <t>Total general</t>
  </si>
  <si>
    <t>Somme de Students</t>
  </si>
  <si>
    <t>Moyenne de Students2</t>
  </si>
  <si>
    <t>Penn State</t>
  </si>
  <si>
    <t>Somme de Students Etiquettes de lignes</t>
  </si>
  <si>
    <t xml:space="preserve">Etiquettes de colonnes 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</si>
  <si>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</si>
  <si>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</si>
  <si>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</si>
  <si>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</si>
  <si>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</si>
  <si>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</si>
  <si>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</si>
  <si>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</si>
  <si>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</si>
  <si>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TVA:</t>
  </si>
  <si>
    <t>TTC:</t>
  </si>
  <si>
    <t>Time(S)</t>
  </si>
  <si>
    <t>Distance (m)</t>
  </si>
  <si>
    <t>Speed (m/s)</t>
  </si>
</sst>
</file>

<file path=xl/styles.xml><?xml version="1.0" encoding="utf-8"?>
<styleSheet xmlns="http://schemas.openxmlformats.org/spreadsheetml/2006/main">
  <numFmts count="1">
    <numFmt numFmtId="169" formatCode="_-* #,##0.00\ [$DZD]_-;\-* #,##0.00\ [$DZD]_-;_-* &quot;-&quot;??\ [$DZD]_-;_-@_-"/>
  </numFmts>
  <fonts count="6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theme="1"/>
      <name val="Palatino Linotype"/>
      <family val="1"/>
    </font>
    <font>
      <sz val="9"/>
      <color theme="1"/>
      <name val="Palatino Linotype"/>
      <family val="1"/>
    </font>
    <font>
      <sz val="11"/>
      <color theme="0"/>
      <name val="Palatino Linotype"/>
      <family val="1"/>
    </font>
    <font>
      <sz val="14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3" tint="0.39997558519241921"/>
      </bottom>
      <diagonal/>
    </border>
    <border>
      <left/>
      <right/>
      <top style="thin">
        <color theme="3" tint="0.39997558519241921"/>
      </top>
      <bottom/>
      <diagonal/>
    </border>
    <border>
      <left/>
      <right/>
      <top style="thin">
        <color theme="4" tint="0.59999389629810485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2" xfId="0" applyBorder="1"/>
    <xf numFmtId="169" fontId="1" fillId="0" borderId="13" xfId="0" applyNumberFormat="1" applyFont="1" applyBorder="1"/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/>
    <xf numFmtId="169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/>
    <xf numFmtId="9" fontId="2" fillId="0" borderId="15" xfId="0" applyNumberFormat="1" applyFont="1" applyBorder="1" applyAlignment="1">
      <alignment horizontal="center" vertical="center"/>
    </xf>
    <xf numFmtId="169" fontId="2" fillId="0" borderId="21" xfId="0" applyNumberFormat="1" applyFont="1" applyBorder="1"/>
    <xf numFmtId="0" fontId="2" fillId="0" borderId="13" xfId="0" applyFont="1" applyBorder="1" applyAlignment="1">
      <alignment horizontal="right" vertical="center"/>
    </xf>
    <xf numFmtId="169" fontId="2" fillId="0" borderId="13" xfId="0" applyNumberFormat="1" applyFont="1" applyBorder="1"/>
    <xf numFmtId="9" fontId="2" fillId="0" borderId="13" xfId="0" applyNumberFormat="1" applyFont="1" applyBorder="1"/>
    <xf numFmtId="0" fontId="2" fillId="0" borderId="0" xfId="0" applyFont="1" applyAlignment="1">
      <alignment horizontal="right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0" xfId="0" applyFont="1" applyFill="1" applyBorder="1"/>
    <xf numFmtId="0" fontId="2" fillId="4" borderId="0" xfId="0" applyFont="1" applyFill="1"/>
    <xf numFmtId="0" fontId="2" fillId="4" borderId="11" xfId="0" applyFont="1" applyFill="1" applyBorder="1"/>
    <xf numFmtId="0" fontId="2" fillId="4" borderId="10" xfId="0" applyFont="1" applyFill="1" applyBorder="1"/>
    <xf numFmtId="0" fontId="2" fillId="2" borderId="11" xfId="0" applyFont="1" applyFill="1" applyBorder="1"/>
    <xf numFmtId="0" fontId="2" fillId="2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Palatino Linotype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Palatino Linotype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Palatino Linotype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Palatino Linotype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name val="Palatino Linotype"/>
        <scheme val="none"/>
      </font>
    </dxf>
    <dxf>
      <font>
        <strike val="0"/>
        <outline val="0"/>
        <shadow val="0"/>
        <u val="none"/>
        <vertAlign val="baseline"/>
        <sz val="11"/>
        <name val="Palatino Linotype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Palatino Linotype"/>
        <scheme val="none"/>
      </font>
      <alignment horizontal="left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Palatino Linotype"/>
        <scheme val="none"/>
      </font>
      <alignment horizontal="left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Palatino Linotype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Palatino Linotype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/>
    </dxf>
    <dxf>
      <font>
        <strike val="0"/>
        <outline val="0"/>
        <shadow val="0"/>
        <u val="none"/>
        <vertAlign val="baseline"/>
        <name val="Palatino Linotype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name val="Palatino Linotype"/>
        <scheme val="none"/>
      </font>
      <numFmt numFmtId="169" formatCode="_-* #,##0.00\ [$DZD]_-;\-* #,##0.00\ [$DZD]_-;_-* &quot;-&quot;??\ [$DZD]_-;_-@_-"/>
      <border diagonalUp="0" diagonalDown="0" outline="0">
        <left style="thin">
          <color theme="1"/>
        </left>
        <right/>
        <top/>
        <bottom/>
      </border>
    </dxf>
    <dxf>
      <font>
        <strike val="0"/>
        <outline val="0"/>
        <shadow val="0"/>
        <u val="none"/>
        <vertAlign val="baseline"/>
        <name val="Palatino Linotype"/>
        <scheme val="none"/>
      </font>
      <numFmt numFmtId="169" formatCode="_-* #,##0.00\ [$DZD]_-;\-* #,##0.00\ [$DZD]_-;_-* &quot;-&quot;??\ [$DZD]_-;_-@_-"/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name val="Palatino Linotype"/>
        <scheme val="none"/>
      </font>
      <numFmt numFmtId="13" formatCode="0%"/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name val="Palatino Linotype"/>
        <scheme val="none"/>
      </font>
      <numFmt numFmtId="169" formatCode="_-* #,##0.00\ [$DZD]_-;\-* #,##0.00\ [$DZD]_-;_-* &quot;-&quot;??\ [$DZD]_-;_-@_-"/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name val="Palatino Linotype"/>
        <scheme val="none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name val="Palatino Linotype"/>
        <scheme val="none"/>
      </font>
      <numFmt numFmtId="169" formatCode="_-* #,##0.00\ [$DZD]_-;\-* #,##0.00\ [$DZD]_-;_-* &quot;-&quot;??\ [$DZD]_-;_-@_-"/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name val="Palatino Linotype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theme="1"/>
        </right>
        <top/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Speed /time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35363856280367"/>
          <c:y val="0.15409229465913302"/>
          <c:w val="0.83073675842738981"/>
          <c:h val="0.63656720143411472"/>
        </c:manualLayout>
      </c:layout>
      <c:lineChart>
        <c:grouping val="standard"/>
        <c:ser>
          <c:idx val="0"/>
          <c:order val="0"/>
          <c:tx>
            <c:strRef>
              <c:f>'Q4'!$C$1</c:f>
              <c:strCache>
                <c:ptCount val="1"/>
                <c:pt idx="0">
                  <c:v>Speed (m/s)</c:v>
                </c:pt>
              </c:strCache>
            </c:strRef>
          </c:tx>
          <c:marker>
            <c:symbol val="none"/>
          </c:marker>
          <c:val>
            <c:numRef>
              <c:f>'Q4'!$C$2:$C$11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</c:ser>
        <c:marker val="1"/>
        <c:axId val="158313472"/>
        <c:axId val="158872320"/>
      </c:lineChart>
      <c:catAx>
        <c:axId val="158313472"/>
        <c:scaling>
          <c:orientation val="minMax"/>
        </c:scaling>
        <c:axPos val="b"/>
        <c:tickLblPos val="nextTo"/>
        <c:crossAx val="158872320"/>
        <c:crosses val="autoZero"/>
        <c:auto val="1"/>
        <c:lblAlgn val="ctr"/>
        <c:lblOffset val="100"/>
      </c:catAx>
      <c:valAx>
        <c:axId val="158872320"/>
        <c:scaling>
          <c:orientation val="minMax"/>
        </c:scaling>
        <c:axPos val="l"/>
        <c:majorGridlines/>
        <c:numFmt formatCode="General" sourceLinked="1"/>
        <c:tickLblPos val="nextTo"/>
        <c:crossAx val="158313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169911528682936"/>
          <c:y val="0.92721474657166414"/>
          <c:w val="0.27549186899940381"/>
          <c:h val="7.2785100430615923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Speed/Distance</a:t>
            </a:r>
          </a:p>
        </c:rich>
      </c:tx>
      <c:layout>
        <c:manualLayout>
          <c:xMode val="edge"/>
          <c:yMode val="edge"/>
          <c:x val="0.25944769173791926"/>
          <c:y val="4.3912175648702596E-2"/>
        </c:manualLayout>
      </c:layout>
    </c:title>
    <c:plotArea>
      <c:layout>
        <c:manualLayout>
          <c:layoutTarget val="inner"/>
          <c:xMode val="edge"/>
          <c:yMode val="edge"/>
          <c:x val="8.4488407699037621E-2"/>
          <c:y val="0.16797428764518207"/>
          <c:w val="0.87676805627722942"/>
          <c:h val="0.58260109701856122"/>
        </c:manualLayout>
      </c:layout>
      <c:lineChart>
        <c:grouping val="standard"/>
        <c:ser>
          <c:idx val="1"/>
          <c:order val="0"/>
          <c:tx>
            <c:v>distance (m)</c:v>
          </c:tx>
          <c:marker>
            <c:symbol val="none"/>
          </c:marker>
          <c:cat>
            <c:numRef>
              <c:f>'Q4'!$B$2:$B$11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</c:ser>
        <c:dLbls/>
        <c:marker val="1"/>
        <c:axId val="160211328"/>
        <c:axId val="160212864"/>
      </c:lineChart>
      <c:catAx>
        <c:axId val="160211328"/>
        <c:scaling>
          <c:orientation val="minMax"/>
        </c:scaling>
        <c:axPos val="b"/>
        <c:numFmt formatCode="General" sourceLinked="1"/>
        <c:majorTickMark val="none"/>
        <c:tickLblPos val="nextTo"/>
        <c:crossAx val="160212864"/>
        <c:crosses val="autoZero"/>
        <c:auto val="1"/>
        <c:lblAlgn val="ctr"/>
        <c:lblOffset val="100"/>
      </c:catAx>
      <c:valAx>
        <c:axId val="1602128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0211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779155730533683"/>
          <c:y val="0.86106212771307777"/>
          <c:w val="0.32871165644171779"/>
          <c:h val="7.6058521076032684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114300</xdr:rowOff>
    </xdr:from>
    <xdr:to>
      <xdr:col>7</xdr:col>
      <xdr:colOff>733425</xdr:colOff>
      <xdr:row>9</xdr:row>
      <xdr:rowOff>228601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161924</xdr:rowOff>
    </xdr:from>
    <xdr:to>
      <xdr:col>12</xdr:col>
      <xdr:colOff>142875</xdr:colOff>
      <xdr:row>10</xdr:row>
      <xdr:rowOff>38099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au4" displayName="Tableau4" ref="A2:C42" totalsRowShown="0" headerRowDxfId="8" dataDxfId="7" headerRowBorderDxfId="13" tableBorderDxfId="14" totalsRowBorderDxfId="12">
  <autoFilter ref="A2:C42"/>
  <tableColumns count="3">
    <tableColumn id="1" name="students" dataDxfId="11"/>
    <tableColumn id="2" name="Faculty" dataDxfId="10"/>
    <tableColumn id="3" name="University" dataDxfId="9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eau5" displayName="Tableau5" ref="A1:G15" totalsRowShown="0" headerRowDxfId="16" dataDxfId="15" tableBorderDxfId="24">
  <autoFilter ref="A1:G15"/>
  <tableColumns count="7">
    <tableColumn id="1" name="ID" dataDxfId="23"/>
    <tableColumn id="2" name="PU" dataDxfId="22"/>
    <tableColumn id="3" name="QTE" dataDxfId="21"/>
    <tableColumn id="4" name="PT" dataDxfId="20">
      <calculatedColumnFormula>B2*C2</calculatedColumnFormula>
    </tableColumn>
    <tableColumn id="5" name="Remise" dataDxfId="19"/>
    <tableColumn id="6" name="Val Remise" dataDxfId="18">
      <calculatedColumnFormula>D2*E2</calculatedColumnFormula>
    </tableColumn>
    <tableColumn id="7" name="Total a payer" dataDxfId="17">
      <calculatedColumnFormula>D2-F2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au6" displayName="Tableau6" ref="A1:C11" totalsRowShown="0" headerRowDxfId="0" headerRowBorderDxfId="5" tableBorderDxfId="6" totalsRowBorderDxfId="4">
  <autoFilter ref="A1:C11"/>
  <tableColumns count="3">
    <tableColumn id="1" name="Time(S)" dataDxfId="3"/>
    <tableColumn id="2" name="Distance (m)" dataDxfId="2"/>
    <tableColumn id="3" name="Speed (m/s)" dataDxfId="1">
      <calculatedColumnFormula>B2/A2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opLeftCell="A18" zoomScale="154" zoomScaleNormal="154" workbookViewId="0">
      <selection activeCell="G19" sqref="G19"/>
    </sheetView>
  </sheetViews>
  <sheetFormatPr baseColWidth="10" defaultRowHeight="15"/>
  <cols>
    <col min="1" max="1" width="21" style="1" customWidth="1"/>
    <col min="2" max="2" width="18.85546875" style="1" customWidth="1"/>
    <col min="3" max="3" width="16.28515625" style="1" customWidth="1"/>
    <col min="4" max="16384" width="11.42578125" style="1"/>
  </cols>
  <sheetData>
    <row r="1" spans="1:3" ht="16.5">
      <c r="A1" s="25" t="s">
        <v>1</v>
      </c>
      <c r="B1" s="25"/>
      <c r="C1" s="25"/>
    </row>
    <row r="2" spans="1:3" ht="16.5">
      <c r="A2" s="26" t="s">
        <v>0</v>
      </c>
      <c r="B2" s="27" t="s">
        <v>2</v>
      </c>
      <c r="C2" s="28" t="s">
        <v>3</v>
      </c>
    </row>
    <row r="3" spans="1:3" ht="16.5">
      <c r="A3" s="29">
        <v>591</v>
      </c>
      <c r="B3" s="30" t="s">
        <v>5</v>
      </c>
      <c r="C3" s="31" t="s">
        <v>9</v>
      </c>
    </row>
    <row r="4" spans="1:3" ht="16.5">
      <c r="A4" s="29">
        <v>9567</v>
      </c>
      <c r="B4" s="30" t="s">
        <v>4</v>
      </c>
      <c r="C4" s="31" t="s">
        <v>10</v>
      </c>
    </row>
    <row r="5" spans="1:3" ht="16.5">
      <c r="A5" s="29">
        <v>542</v>
      </c>
      <c r="B5" s="30" t="s">
        <v>6</v>
      </c>
      <c r="C5" s="31" t="s">
        <v>11</v>
      </c>
    </row>
    <row r="6" spans="1:3" ht="16.5">
      <c r="A6" s="29">
        <v>346</v>
      </c>
      <c r="B6" s="30" t="s">
        <v>6</v>
      </c>
      <c r="C6" s="31" t="s">
        <v>12</v>
      </c>
    </row>
    <row r="7" spans="1:3" ht="16.5">
      <c r="A7" s="29">
        <v>849</v>
      </c>
      <c r="B7" s="30" t="s">
        <v>5</v>
      </c>
      <c r="C7" s="31" t="s">
        <v>13</v>
      </c>
    </row>
    <row r="8" spans="1:3" ht="16.5">
      <c r="A8" s="29">
        <v>552</v>
      </c>
      <c r="B8" s="30" t="s">
        <v>6</v>
      </c>
      <c r="C8" s="31" t="s">
        <v>14</v>
      </c>
    </row>
    <row r="9" spans="1:3" ht="16.5">
      <c r="A9" s="29">
        <v>173</v>
      </c>
      <c r="B9" s="30" t="s">
        <v>5</v>
      </c>
      <c r="C9" s="31" t="s">
        <v>12</v>
      </c>
    </row>
    <row r="10" spans="1:3" ht="16.5">
      <c r="A10" s="29">
        <v>1355</v>
      </c>
      <c r="B10" s="30" t="s">
        <v>5</v>
      </c>
      <c r="C10" s="31" t="s">
        <v>14</v>
      </c>
    </row>
    <row r="11" spans="1:3" ht="16.5">
      <c r="A11" s="29">
        <v>193</v>
      </c>
      <c r="B11" s="30" t="s">
        <v>8</v>
      </c>
      <c r="C11" s="31" t="s">
        <v>15</v>
      </c>
    </row>
    <row r="12" spans="1:3" ht="16.5">
      <c r="A12" s="29">
        <v>615</v>
      </c>
      <c r="B12" s="30" t="s">
        <v>8</v>
      </c>
      <c r="C12" s="31" t="s">
        <v>12</v>
      </c>
    </row>
    <row r="13" spans="1:3" ht="16.5">
      <c r="A13" s="29">
        <v>1579</v>
      </c>
      <c r="B13" s="30" t="s">
        <v>8</v>
      </c>
      <c r="C13" s="31" t="s">
        <v>10</v>
      </c>
    </row>
    <row r="14" spans="1:3" ht="16.5">
      <c r="A14" s="29">
        <v>547</v>
      </c>
      <c r="B14" s="30" t="s">
        <v>4</v>
      </c>
      <c r="C14" s="31" t="s">
        <v>11</v>
      </c>
    </row>
    <row r="15" spans="1:3" ht="16.5">
      <c r="A15" s="29">
        <v>1687</v>
      </c>
      <c r="B15" s="30" t="s">
        <v>7</v>
      </c>
      <c r="C15" s="31" t="s">
        <v>11</v>
      </c>
    </row>
    <row r="16" spans="1:3" ht="16.5">
      <c r="A16" s="29">
        <v>972</v>
      </c>
      <c r="B16" s="30" t="s">
        <v>6</v>
      </c>
      <c r="C16" s="31" t="s">
        <v>10</v>
      </c>
    </row>
    <row r="17" spans="1:3" ht="16.5">
      <c r="A17" s="29">
        <v>234</v>
      </c>
      <c r="B17" s="30" t="s">
        <v>6</v>
      </c>
      <c r="C17" s="31" t="s">
        <v>16</v>
      </c>
    </row>
    <row r="18" spans="1:3" ht="16.5">
      <c r="A18" s="29">
        <v>151</v>
      </c>
      <c r="B18" s="30" t="s">
        <v>7</v>
      </c>
      <c r="C18" s="31" t="s">
        <v>15</v>
      </c>
    </row>
    <row r="19" spans="1:3" ht="16.5">
      <c r="A19" s="29">
        <v>1793</v>
      </c>
      <c r="B19" s="30" t="s">
        <v>4</v>
      </c>
      <c r="C19" s="31" t="s">
        <v>13</v>
      </c>
    </row>
    <row r="20" spans="1:3" ht="16.5">
      <c r="A20" s="29">
        <v>315</v>
      </c>
      <c r="B20" s="30" t="s">
        <v>7</v>
      </c>
      <c r="C20" s="31" t="s">
        <v>13</v>
      </c>
    </row>
    <row r="21" spans="1:3" ht="16.5">
      <c r="A21" s="29">
        <v>618</v>
      </c>
      <c r="B21" s="30" t="s">
        <v>4</v>
      </c>
      <c r="C21" s="31" t="s">
        <v>14</v>
      </c>
    </row>
    <row r="22" spans="1:3" ht="16.5">
      <c r="A22" s="29">
        <v>246</v>
      </c>
      <c r="B22" s="30" t="s">
        <v>4</v>
      </c>
      <c r="C22" s="31" t="s">
        <v>9</v>
      </c>
    </row>
    <row r="23" spans="1:3" ht="16.5">
      <c r="A23" s="29">
        <v>784</v>
      </c>
      <c r="B23" s="30" t="s">
        <v>4</v>
      </c>
      <c r="C23" s="31" t="s">
        <v>15</v>
      </c>
    </row>
    <row r="24" spans="1:3" ht="16.5">
      <c r="A24" s="29">
        <v>316</v>
      </c>
      <c r="B24" s="30" t="s">
        <v>8</v>
      </c>
      <c r="C24" s="31" t="s">
        <v>11</v>
      </c>
    </row>
    <row r="25" spans="1:3" ht="16.5">
      <c r="A25" s="29">
        <v>3155</v>
      </c>
      <c r="B25" s="30" t="s">
        <v>5</v>
      </c>
      <c r="C25" s="31" t="s">
        <v>11</v>
      </c>
    </row>
    <row r="26" spans="1:3" ht="16.5">
      <c r="A26" s="29">
        <v>318</v>
      </c>
      <c r="B26" s="30" t="s">
        <v>7</v>
      </c>
      <c r="C26" s="31" t="s">
        <v>16</v>
      </c>
    </row>
    <row r="27" spans="1:3" ht="16.5">
      <c r="A27" s="29">
        <v>608</v>
      </c>
      <c r="B27" s="30" t="s">
        <v>6</v>
      </c>
      <c r="C27" s="31" t="s">
        <v>13</v>
      </c>
    </row>
    <row r="28" spans="1:3" ht="16.5">
      <c r="A28" s="29">
        <v>561</v>
      </c>
      <c r="B28" s="30" t="s">
        <v>5</v>
      </c>
      <c r="C28" s="31" t="s">
        <v>15</v>
      </c>
    </row>
    <row r="29" spans="1:3" ht="16.5">
      <c r="A29" s="29">
        <v>357</v>
      </c>
      <c r="B29" s="30" t="s">
        <v>7</v>
      </c>
      <c r="C29" s="31" t="s">
        <v>9</v>
      </c>
    </row>
    <row r="30" spans="1:3" ht="16.5">
      <c r="A30" s="29">
        <v>1688</v>
      </c>
      <c r="B30" s="30" t="s">
        <v>8</v>
      </c>
      <c r="C30" s="31" t="s">
        <v>13</v>
      </c>
    </row>
    <row r="31" spans="1:3" ht="16.5">
      <c r="A31" s="29">
        <v>972</v>
      </c>
      <c r="B31" s="30" t="s">
        <v>6</v>
      </c>
      <c r="C31" s="31" t="s">
        <v>15</v>
      </c>
    </row>
    <row r="32" spans="1:3" ht="16.5">
      <c r="A32" s="29">
        <v>568</v>
      </c>
      <c r="B32" s="30" t="s">
        <v>4</v>
      </c>
      <c r="C32" s="31" t="s">
        <v>16</v>
      </c>
    </row>
    <row r="33" spans="1:3" ht="16.5">
      <c r="A33" s="29">
        <v>632</v>
      </c>
      <c r="B33" s="30" t="s">
        <v>8</v>
      </c>
      <c r="C33" s="31" t="s">
        <v>16</v>
      </c>
    </row>
    <row r="34" spans="1:3" ht="16.5">
      <c r="A34" s="29">
        <v>551</v>
      </c>
      <c r="B34" s="30" t="s">
        <v>7</v>
      </c>
      <c r="C34" s="31" t="s">
        <v>14</v>
      </c>
    </row>
    <row r="35" spans="1:3" ht="16.5">
      <c r="A35" s="29">
        <v>948</v>
      </c>
      <c r="B35" s="30" t="s">
        <v>4</v>
      </c>
      <c r="C35" s="31" t="s">
        <v>12</v>
      </c>
    </row>
    <row r="36" spans="1:3" ht="16.5">
      <c r="A36" s="29">
        <v>1358</v>
      </c>
      <c r="B36" s="30" t="s">
        <v>5</v>
      </c>
      <c r="C36" s="31" t="s">
        <v>10</v>
      </c>
    </row>
    <row r="37" spans="1:3" ht="16.5">
      <c r="A37" s="29">
        <v>135</v>
      </c>
      <c r="B37" s="30" t="s">
        <v>5</v>
      </c>
      <c r="C37" s="31" t="s">
        <v>16</v>
      </c>
    </row>
    <row r="38" spans="1:3" ht="16.5">
      <c r="A38" s="29">
        <v>849</v>
      </c>
      <c r="B38" s="30" t="s">
        <v>8</v>
      </c>
      <c r="C38" s="31" t="s">
        <v>9</v>
      </c>
    </row>
    <row r="39" spans="1:3" ht="16.5">
      <c r="A39" s="29">
        <v>158</v>
      </c>
      <c r="B39" s="30" t="s">
        <v>7</v>
      </c>
      <c r="C39" s="31" t="s">
        <v>12</v>
      </c>
    </row>
    <row r="40" spans="1:3" ht="16.5">
      <c r="A40" s="29">
        <v>1889</v>
      </c>
      <c r="B40" s="30" t="s">
        <v>8</v>
      </c>
      <c r="C40" s="31" t="s">
        <v>14</v>
      </c>
    </row>
    <row r="41" spans="1:3" ht="16.5">
      <c r="A41" s="29">
        <v>651</v>
      </c>
      <c r="B41" s="30" t="s">
        <v>7</v>
      </c>
      <c r="C41" s="31" t="s">
        <v>10</v>
      </c>
    </row>
    <row r="42" spans="1:3" ht="16.5">
      <c r="A42" s="32">
        <v>651</v>
      </c>
      <c r="B42" s="33" t="s">
        <v>6</v>
      </c>
      <c r="C42" s="34" t="s">
        <v>9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7"/>
    </sheetView>
  </sheetViews>
  <sheetFormatPr baseColWidth="10" defaultRowHeight="15"/>
  <cols>
    <col min="1" max="3" width="31.7109375" customWidth="1"/>
  </cols>
  <sheetData>
    <row r="1" spans="1:3" ht="16.5">
      <c r="A1" s="19" t="s">
        <v>17</v>
      </c>
      <c r="B1" s="19" t="s">
        <v>19</v>
      </c>
      <c r="C1" s="19" t="s">
        <v>20</v>
      </c>
    </row>
    <row r="2" spans="1:3" ht="16.5">
      <c r="A2" s="20" t="s">
        <v>5</v>
      </c>
      <c r="B2" s="20">
        <f>'Q1'!A37+'Q1'!A36+'Q1'!A28+'Q1'!A25+'Q1'!A10+'Q1'!A9+'Q1'!A7+'Q1'!A3</f>
        <v>8177</v>
      </c>
      <c r="C2" s="20">
        <f>B2/8</f>
        <v>1022.125</v>
      </c>
    </row>
    <row r="3" spans="1:3" ht="16.5">
      <c r="A3" s="20" t="s">
        <v>6</v>
      </c>
      <c r="B3" s="20">
        <f>'Q1'!A5+'Q1'!A6+'Q1'!A8+'Q1'!A16+'Q1'!A17+'Q1'!A27+'Q1'!A31+'Q1'!A42</f>
        <v>4877</v>
      </c>
      <c r="C3" s="20">
        <f>B3/8</f>
        <v>609.625</v>
      </c>
    </row>
    <row r="4" spans="1:3" ht="16.5">
      <c r="A4" s="20" t="s">
        <v>8</v>
      </c>
      <c r="B4" s="20">
        <f>'Q1'!A40+'Q1'!A38+'Q1'!A33+'Q1'!A30+'Q1'!A24+'Q1'!A13+'Q1'!A12+'Q1'!A11</f>
        <v>7761</v>
      </c>
      <c r="C4" s="20">
        <f>B4/8</f>
        <v>970.125</v>
      </c>
    </row>
    <row r="5" spans="1:3" ht="16.5">
      <c r="A5" s="20" t="s">
        <v>4</v>
      </c>
      <c r="B5" s="20">
        <f>'Q1'!A4+'Q1'!A14+'Q1'!A19+'Q1'!A21+'Q1'!A22+'Q1'!A23+'Q1'!A32+'Q1'!A35</f>
        <v>15071</v>
      </c>
      <c r="C5" s="20">
        <f t="shared" ref="C5:C7" si="0">B5/8</f>
        <v>1883.875</v>
      </c>
    </row>
    <row r="6" spans="1:3" ht="16.5">
      <c r="A6" s="22" t="s">
        <v>7</v>
      </c>
      <c r="B6" s="22">
        <f>'Q1'!A41+'Q1'!A39+'Q1'!A34+'Q1'!A29+'Q1'!A26+'Q1'!A20+'Q1'!A18+'Q1'!A15</f>
        <v>4188</v>
      </c>
      <c r="C6" s="22">
        <f t="shared" si="0"/>
        <v>523.5</v>
      </c>
    </row>
    <row r="7" spans="1:3" ht="16.5">
      <c r="A7" s="24" t="s">
        <v>18</v>
      </c>
      <c r="B7" s="24">
        <f>SUM(B2:B6)</f>
        <v>40074</v>
      </c>
      <c r="C7" s="24">
        <f>SUM(C2:C6)/5</f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22" sqref="A22"/>
    </sheetView>
  </sheetViews>
  <sheetFormatPr baseColWidth="10" defaultRowHeight="15"/>
  <cols>
    <col min="1" max="3" width="33.5703125" customWidth="1"/>
  </cols>
  <sheetData>
    <row r="1" spans="1:3" ht="16.5">
      <c r="A1" s="19" t="s">
        <v>17</v>
      </c>
      <c r="B1" s="19" t="s">
        <v>19</v>
      </c>
      <c r="C1" s="19" t="s">
        <v>20</v>
      </c>
    </row>
    <row r="2" spans="1:3" ht="16.5">
      <c r="A2" s="20" t="s">
        <v>10</v>
      </c>
      <c r="B2" s="20">
        <f>'Q1'!A4+'Q1'!A13+'Q1'!A16+'Q1'!A36+'Q1'!A41</f>
        <v>14127</v>
      </c>
      <c r="C2" s="20">
        <f>B2/5</f>
        <v>2825.4</v>
      </c>
    </row>
    <row r="3" spans="1:3" ht="16.5">
      <c r="A3" s="20" t="s">
        <v>13</v>
      </c>
      <c r="B3" s="20">
        <f>'Q1'!A30+'Q1'!A27+'Q1'!A20+'Q1'!A19+'Q1'!A7</f>
        <v>5253</v>
      </c>
      <c r="C3" s="20">
        <f t="shared" ref="C3:C10" si="0">B3/5</f>
        <v>1050.5999999999999</v>
      </c>
    </row>
    <row r="4" spans="1:3" ht="16.5">
      <c r="A4" s="20" t="s">
        <v>14</v>
      </c>
      <c r="B4" s="20">
        <f>'Q1'!A8+'Q1'!A10+'Q1'!A21+'Q1'!A34+'Q1'!A40</f>
        <v>4965</v>
      </c>
      <c r="C4" s="20">
        <f t="shared" si="0"/>
        <v>993</v>
      </c>
    </row>
    <row r="5" spans="1:3" ht="16.5">
      <c r="A5" s="20" t="s">
        <v>11</v>
      </c>
      <c r="B5" s="20">
        <f>'Q1'!A25+'Q1'!A24+'Q1'!A15+'Q1'!A14+Tableau4[[#This Row],[students]]</f>
        <v>6247</v>
      </c>
      <c r="C5" s="20">
        <f t="shared" si="0"/>
        <v>1249.4000000000001</v>
      </c>
    </row>
    <row r="6" spans="1:3" ht="16.5">
      <c r="A6" s="20" t="s">
        <v>12</v>
      </c>
      <c r="B6" s="20">
        <f>Tableau4[[#This Row],[students]]+'Q1'!A9+'Q1'!A12+'Q1'!A35+'Q1'!A39</f>
        <v>2240</v>
      </c>
      <c r="C6" s="20">
        <f t="shared" si="0"/>
        <v>448</v>
      </c>
    </row>
    <row r="7" spans="1:3" ht="16.5">
      <c r="A7" s="20" t="s">
        <v>21</v>
      </c>
      <c r="B7" s="20">
        <f>'Q1'!A17+'Q1'!A26+'Q1'!A32+'Q1'!A33+'Q1'!A37</f>
        <v>1887</v>
      </c>
      <c r="C7" s="20">
        <f t="shared" si="0"/>
        <v>377.4</v>
      </c>
    </row>
    <row r="8" spans="1:3" ht="16.5">
      <c r="A8" s="20" t="s">
        <v>15</v>
      </c>
      <c r="B8" s="20">
        <f>'Q1'!A11+'Q1'!A18+'Q1'!A23+'Q1'!A28+'Q1'!A31</f>
        <v>2661</v>
      </c>
      <c r="C8" s="20">
        <f t="shared" si="0"/>
        <v>532.20000000000005</v>
      </c>
    </row>
    <row r="9" spans="1:3" ht="16.5">
      <c r="A9" s="22" t="s">
        <v>9</v>
      </c>
      <c r="B9" s="22">
        <f>'Q1'!A3+'Q1'!A22+'Q1'!A29+'Q1'!A38+'Q1'!A42</f>
        <v>2694</v>
      </c>
      <c r="C9" s="22">
        <f t="shared" si="0"/>
        <v>538.79999999999995</v>
      </c>
    </row>
    <row r="10" spans="1:3" ht="16.5">
      <c r="A10" s="19" t="s">
        <v>18</v>
      </c>
      <c r="B10" s="19">
        <f>SUM(B2:B9)</f>
        <v>40074</v>
      </c>
      <c r="C10" s="19">
        <f>SUM(C2:C9)/8</f>
        <v>1001.8499999999999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sqref="A1:G11"/>
    </sheetView>
  </sheetViews>
  <sheetFormatPr baseColWidth="10" defaultRowHeight="15"/>
  <cols>
    <col min="1" max="1" width="33.42578125" customWidth="1"/>
    <col min="2" max="6" width="15" customWidth="1"/>
    <col min="7" max="7" width="19.85546875" customWidth="1"/>
  </cols>
  <sheetData>
    <row r="1" spans="1:7" ht="25.5" customHeight="1">
      <c r="A1" s="16" t="s">
        <v>22</v>
      </c>
      <c r="B1" s="17" t="s">
        <v>23</v>
      </c>
      <c r="C1" s="17"/>
      <c r="D1" s="17"/>
      <c r="E1" s="17"/>
      <c r="F1" s="17"/>
      <c r="G1" s="17"/>
    </row>
    <row r="2" spans="1:7" ht="17.25" customHeight="1">
      <c r="A2" s="16"/>
      <c r="B2" s="18" t="s">
        <v>5</v>
      </c>
      <c r="C2" s="18" t="s">
        <v>6</v>
      </c>
      <c r="D2" s="19" t="s">
        <v>8</v>
      </c>
      <c r="E2" s="19" t="s">
        <v>4</v>
      </c>
      <c r="F2" s="19" t="s">
        <v>7</v>
      </c>
      <c r="G2" s="19" t="s">
        <v>18</v>
      </c>
    </row>
    <row r="3" spans="1:7" ht="16.5">
      <c r="A3" s="20" t="s">
        <v>10</v>
      </c>
      <c r="B3" s="21">
        <f>'Q1'!A36</f>
        <v>1358</v>
      </c>
      <c r="C3" s="21">
        <f>'Q1'!A16</f>
        <v>972</v>
      </c>
      <c r="D3" s="20">
        <f>'Q1'!A13</f>
        <v>1579</v>
      </c>
      <c r="E3" s="20">
        <f>'Q1'!A4</f>
        <v>9567</v>
      </c>
      <c r="F3" s="20">
        <f>'Q1'!A41</f>
        <v>651</v>
      </c>
      <c r="G3" s="20">
        <f>SUM(B3:F3)</f>
        <v>14127</v>
      </c>
    </row>
    <row r="4" spans="1:7" ht="16.5">
      <c r="A4" s="20" t="s">
        <v>13</v>
      </c>
      <c r="B4" s="20">
        <f>'Q1'!A7</f>
        <v>849</v>
      </c>
      <c r="C4" s="20">
        <f>'Q1'!A27</f>
        <v>608</v>
      </c>
      <c r="D4" s="20">
        <f>'Q1'!A30</f>
        <v>1688</v>
      </c>
      <c r="E4" s="20">
        <f>'Q1'!A19</f>
        <v>1793</v>
      </c>
      <c r="F4" s="20">
        <f>'Q1'!A20</f>
        <v>315</v>
      </c>
      <c r="G4" s="20">
        <f t="shared" ref="G4:G11" si="0">SUM(B4:F4)</f>
        <v>5253</v>
      </c>
    </row>
    <row r="5" spans="1:7" ht="16.5">
      <c r="A5" s="20" t="s">
        <v>14</v>
      </c>
      <c r="B5" s="20">
        <f>'Q1'!A10</f>
        <v>1355</v>
      </c>
      <c r="C5" s="20">
        <f>'Q1'!A8</f>
        <v>552</v>
      </c>
      <c r="D5" s="20">
        <f>'Q1'!A40</f>
        <v>1889</v>
      </c>
      <c r="E5" s="20">
        <f>'Q1'!A21</f>
        <v>618</v>
      </c>
      <c r="F5" s="20">
        <f>'Q1'!A34</f>
        <v>551</v>
      </c>
      <c r="G5" s="20">
        <f t="shared" si="0"/>
        <v>4965</v>
      </c>
    </row>
    <row r="6" spans="1:7" ht="16.5">
      <c r="A6" s="20" t="s">
        <v>11</v>
      </c>
      <c r="B6" s="20">
        <f>'Q1'!A25</f>
        <v>3155</v>
      </c>
      <c r="C6" s="20">
        <f>'Q1'!A5</f>
        <v>542</v>
      </c>
      <c r="D6" s="20">
        <f>'Q1'!A24</f>
        <v>316</v>
      </c>
      <c r="E6" s="20">
        <f>'Q1'!A14</f>
        <v>547</v>
      </c>
      <c r="F6" s="20">
        <f>'Q1'!A15</f>
        <v>1687</v>
      </c>
      <c r="G6" s="20">
        <f t="shared" si="0"/>
        <v>6247</v>
      </c>
    </row>
    <row r="7" spans="1:7" ht="16.5">
      <c r="A7" s="20" t="s">
        <v>12</v>
      </c>
      <c r="B7" s="20">
        <f>'Q1'!A9</f>
        <v>173</v>
      </c>
      <c r="C7" s="20">
        <f>'Q1'!A6</f>
        <v>346</v>
      </c>
      <c r="D7" s="20">
        <f>'Q1'!A12</f>
        <v>615</v>
      </c>
      <c r="E7" s="20">
        <f>'Q1'!A35</f>
        <v>948</v>
      </c>
      <c r="F7" s="20">
        <f>'Q1'!A39</f>
        <v>158</v>
      </c>
      <c r="G7" s="20">
        <f t="shared" si="0"/>
        <v>2240</v>
      </c>
    </row>
    <row r="8" spans="1:7" ht="16.5">
      <c r="A8" s="20" t="s">
        <v>21</v>
      </c>
      <c r="B8" s="20">
        <f>'Q1'!A37</f>
        <v>135</v>
      </c>
      <c r="C8" s="20">
        <f>'Q1'!A17</f>
        <v>234</v>
      </c>
      <c r="D8" s="20">
        <f>'Q1'!A33</f>
        <v>632</v>
      </c>
      <c r="E8" s="20">
        <f>'Q1'!A32</f>
        <v>568</v>
      </c>
      <c r="F8" s="20">
        <f>'Q1'!A26</f>
        <v>318</v>
      </c>
      <c r="G8" s="20">
        <f t="shared" si="0"/>
        <v>1887</v>
      </c>
    </row>
    <row r="9" spans="1:7" ht="16.5">
      <c r="A9" s="20" t="s">
        <v>15</v>
      </c>
      <c r="B9" s="20">
        <f>'Q1'!A28</f>
        <v>561</v>
      </c>
      <c r="C9" s="20">
        <f>'Q1'!A31</f>
        <v>972</v>
      </c>
      <c r="D9" s="20">
        <f>'Q1'!A11</f>
        <v>193</v>
      </c>
      <c r="E9" s="20">
        <f>'Q1'!A23</f>
        <v>784</v>
      </c>
      <c r="F9" s="20">
        <f>'Q1'!A18</f>
        <v>151</v>
      </c>
      <c r="G9" s="20">
        <f t="shared" si="0"/>
        <v>2661</v>
      </c>
    </row>
    <row r="10" spans="1:7" ht="16.5">
      <c r="A10" s="22" t="s">
        <v>9</v>
      </c>
      <c r="B10" s="22">
        <f>'Q1'!A3</f>
        <v>591</v>
      </c>
      <c r="C10" s="20">
        <f>'Q1'!A42</f>
        <v>651</v>
      </c>
      <c r="D10" s="20">
        <f>'Q1'!A38</f>
        <v>849</v>
      </c>
      <c r="E10" s="22">
        <f>'Q1'!A22</f>
        <v>246</v>
      </c>
      <c r="F10" s="22">
        <f>'Q1'!A29</f>
        <v>357</v>
      </c>
      <c r="G10" s="20">
        <f t="shared" si="0"/>
        <v>2694</v>
      </c>
    </row>
    <row r="11" spans="1:7" ht="16.5">
      <c r="A11" s="23" t="s">
        <v>18</v>
      </c>
      <c r="B11" s="18">
        <f>SUM(B3:B10)</f>
        <v>8177</v>
      </c>
      <c r="C11" s="23">
        <f>SUM(C3:C10)</f>
        <v>4877</v>
      </c>
      <c r="D11" s="23">
        <f>SUM(D3:D10)</f>
        <v>7761</v>
      </c>
      <c r="E11" s="18">
        <f>SUM(E3:E10)</f>
        <v>15071</v>
      </c>
      <c r="F11" s="24">
        <f>SUM(F3:F10)</f>
        <v>4188</v>
      </c>
      <c r="G11" s="23">
        <f t="shared" si="0"/>
        <v>40074</v>
      </c>
    </row>
    <row r="12" spans="1:7">
      <c r="A12" s="2"/>
    </row>
    <row r="15" spans="1:7">
      <c r="D15" s="2"/>
    </row>
  </sheetData>
  <mergeCells count="2">
    <mergeCell ref="A1:A2"/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1"/>
  <sheetViews>
    <sheetView topLeftCell="A11" workbookViewId="0">
      <selection activeCell="C21" sqref="C21"/>
    </sheetView>
  </sheetViews>
  <sheetFormatPr baseColWidth="10" defaultRowHeight="16.5"/>
  <cols>
    <col min="1" max="1" width="11.140625" style="7" customWidth="1"/>
    <col min="2" max="7" width="19.28515625" style="7" customWidth="1"/>
    <col min="8" max="16384" width="11.42578125" style="7"/>
  </cols>
  <sheetData>
    <row r="1" spans="1:7">
      <c r="A1" s="4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6" t="s">
        <v>30</v>
      </c>
    </row>
    <row r="2" spans="1:7">
      <c r="A2" s="4">
        <v>1</v>
      </c>
      <c r="B2" s="8">
        <v>120</v>
      </c>
      <c r="C2" s="9">
        <v>3</v>
      </c>
      <c r="D2" s="8">
        <f>B2*C2</f>
        <v>360</v>
      </c>
      <c r="E2" s="10">
        <v>0.05</v>
      </c>
      <c r="F2" s="8">
        <f>D2*E2</f>
        <v>18</v>
      </c>
      <c r="G2" s="11">
        <f>D2-F2</f>
        <v>342</v>
      </c>
    </row>
    <row r="3" spans="1:7">
      <c r="A3" s="4">
        <v>2</v>
      </c>
      <c r="B3" s="8">
        <v>56</v>
      </c>
      <c r="C3" s="9">
        <v>5</v>
      </c>
      <c r="D3" s="8">
        <f t="shared" ref="D3:D15" si="0">B3*C3</f>
        <v>280</v>
      </c>
      <c r="E3" s="10">
        <v>0.05</v>
      </c>
      <c r="F3" s="8">
        <f t="shared" ref="F3:F15" si="1">D3*E3</f>
        <v>14</v>
      </c>
      <c r="G3" s="11">
        <f t="shared" ref="G3:G15" si="2">D3-F3</f>
        <v>266</v>
      </c>
    </row>
    <row r="4" spans="1:7">
      <c r="A4" s="4">
        <v>3</v>
      </c>
      <c r="B4" s="8">
        <v>70</v>
      </c>
      <c r="C4" s="9">
        <v>2</v>
      </c>
      <c r="D4" s="8">
        <f t="shared" si="0"/>
        <v>140</v>
      </c>
      <c r="E4" s="10">
        <v>0.05</v>
      </c>
      <c r="F4" s="8">
        <f t="shared" si="1"/>
        <v>7</v>
      </c>
      <c r="G4" s="11">
        <f t="shared" si="2"/>
        <v>133</v>
      </c>
    </row>
    <row r="5" spans="1:7">
      <c r="A5" s="4">
        <v>4</v>
      </c>
      <c r="B5" s="8">
        <v>430</v>
      </c>
      <c r="C5" s="9">
        <v>7</v>
      </c>
      <c r="D5" s="8">
        <f t="shared" si="0"/>
        <v>3010</v>
      </c>
      <c r="E5" s="10">
        <v>0.1</v>
      </c>
      <c r="F5" s="8">
        <f t="shared" si="1"/>
        <v>301</v>
      </c>
      <c r="G5" s="11">
        <f t="shared" si="2"/>
        <v>2709</v>
      </c>
    </row>
    <row r="6" spans="1:7">
      <c r="A6" s="4">
        <v>5</v>
      </c>
      <c r="B6" s="8">
        <v>230</v>
      </c>
      <c r="C6" s="9">
        <v>23</v>
      </c>
      <c r="D6" s="8">
        <f t="shared" si="0"/>
        <v>5290</v>
      </c>
      <c r="E6" s="10">
        <v>0.1</v>
      </c>
      <c r="F6" s="8">
        <f t="shared" si="1"/>
        <v>529</v>
      </c>
      <c r="G6" s="11">
        <f t="shared" si="2"/>
        <v>4761</v>
      </c>
    </row>
    <row r="7" spans="1:7">
      <c r="A7" s="4">
        <v>6</v>
      </c>
      <c r="B7" s="8">
        <v>10</v>
      </c>
      <c r="C7" s="9">
        <v>2</v>
      </c>
      <c r="D7" s="8">
        <f t="shared" si="0"/>
        <v>20</v>
      </c>
      <c r="E7" s="10">
        <v>0</v>
      </c>
      <c r="F7" s="8">
        <f t="shared" si="1"/>
        <v>0</v>
      </c>
      <c r="G7" s="11">
        <f t="shared" si="2"/>
        <v>20</v>
      </c>
    </row>
    <row r="8" spans="1:7">
      <c r="A8" s="4">
        <v>7</v>
      </c>
      <c r="B8" s="8">
        <v>5</v>
      </c>
      <c r="C8" s="9">
        <v>8</v>
      </c>
      <c r="D8" s="8">
        <f t="shared" si="0"/>
        <v>40</v>
      </c>
      <c r="E8" s="10">
        <v>0</v>
      </c>
      <c r="F8" s="8">
        <f t="shared" si="1"/>
        <v>0</v>
      </c>
      <c r="G8" s="11">
        <f t="shared" si="2"/>
        <v>40</v>
      </c>
    </row>
    <row r="9" spans="1:7">
      <c r="A9" s="4">
        <v>8</v>
      </c>
      <c r="B9" s="8">
        <v>5040</v>
      </c>
      <c r="C9" s="9">
        <v>1</v>
      </c>
      <c r="D9" s="8">
        <f t="shared" si="0"/>
        <v>5040</v>
      </c>
      <c r="E9" s="10">
        <v>0.1</v>
      </c>
      <c r="F9" s="8">
        <f t="shared" si="1"/>
        <v>504</v>
      </c>
      <c r="G9" s="11">
        <f t="shared" si="2"/>
        <v>4536</v>
      </c>
    </row>
    <row r="10" spans="1:7">
      <c r="A10" s="4">
        <v>9</v>
      </c>
      <c r="B10" s="8">
        <v>1200</v>
      </c>
      <c r="C10" s="9">
        <v>3</v>
      </c>
      <c r="D10" s="8">
        <f t="shared" si="0"/>
        <v>3600</v>
      </c>
      <c r="E10" s="10">
        <v>0.1</v>
      </c>
      <c r="F10" s="8">
        <f t="shared" si="1"/>
        <v>360</v>
      </c>
      <c r="G10" s="11">
        <f t="shared" si="2"/>
        <v>3240</v>
      </c>
    </row>
    <row r="11" spans="1:7">
      <c r="A11" s="4">
        <v>10</v>
      </c>
      <c r="B11" s="8">
        <v>480</v>
      </c>
      <c r="C11" s="9">
        <v>4</v>
      </c>
      <c r="D11" s="8">
        <f t="shared" si="0"/>
        <v>1920</v>
      </c>
      <c r="E11" s="10">
        <v>0.1</v>
      </c>
      <c r="F11" s="8">
        <f t="shared" si="1"/>
        <v>192</v>
      </c>
      <c r="G11" s="11">
        <f t="shared" si="2"/>
        <v>1728</v>
      </c>
    </row>
    <row r="12" spans="1:7">
      <c r="A12" s="4">
        <v>11</v>
      </c>
      <c r="B12" s="8">
        <v>33</v>
      </c>
      <c r="C12" s="9">
        <v>5</v>
      </c>
      <c r="D12" s="8">
        <f t="shared" si="0"/>
        <v>165</v>
      </c>
      <c r="E12" s="10">
        <v>0.05</v>
      </c>
      <c r="F12" s="8">
        <f t="shared" si="1"/>
        <v>8.25</v>
      </c>
      <c r="G12" s="11">
        <f t="shared" si="2"/>
        <v>156.75</v>
      </c>
    </row>
    <row r="13" spans="1:7">
      <c r="A13" s="4">
        <v>12</v>
      </c>
      <c r="B13" s="8">
        <v>1200</v>
      </c>
      <c r="C13" s="9">
        <v>2</v>
      </c>
      <c r="D13" s="8">
        <f t="shared" si="0"/>
        <v>2400</v>
      </c>
      <c r="E13" s="10">
        <v>0.1</v>
      </c>
      <c r="F13" s="8">
        <f t="shared" si="1"/>
        <v>240</v>
      </c>
      <c r="G13" s="11">
        <f t="shared" si="2"/>
        <v>2160</v>
      </c>
    </row>
    <row r="14" spans="1:7">
      <c r="A14" s="4">
        <v>13</v>
      </c>
      <c r="B14" s="8">
        <v>15</v>
      </c>
      <c r="C14" s="9">
        <v>10</v>
      </c>
      <c r="D14" s="8">
        <f t="shared" si="0"/>
        <v>150</v>
      </c>
      <c r="E14" s="10">
        <v>0.05</v>
      </c>
      <c r="F14" s="8">
        <f t="shared" si="1"/>
        <v>7.5</v>
      </c>
      <c r="G14" s="11">
        <f t="shared" si="2"/>
        <v>142.5</v>
      </c>
    </row>
    <row r="15" spans="1:7">
      <c r="A15" s="4">
        <v>14</v>
      </c>
      <c r="B15" s="8">
        <v>24</v>
      </c>
      <c r="C15" s="9">
        <v>5</v>
      </c>
      <c r="D15" s="8">
        <f t="shared" si="0"/>
        <v>120</v>
      </c>
      <c r="E15" s="10">
        <v>0.05</v>
      </c>
      <c r="F15" s="8">
        <f t="shared" si="1"/>
        <v>6</v>
      </c>
      <c r="G15" s="11">
        <f t="shared" si="2"/>
        <v>114</v>
      </c>
    </row>
    <row r="17" spans="5:7">
      <c r="E17" s="12" t="s">
        <v>31</v>
      </c>
      <c r="F17" s="12"/>
      <c r="G17" s="13">
        <f>SUM(Tableau5[Total a payer])</f>
        <v>20348.25</v>
      </c>
    </row>
    <row r="18" spans="5:7">
      <c r="E18" s="12" t="s">
        <v>32</v>
      </c>
      <c r="F18" s="12"/>
      <c r="G18" s="14">
        <v>0.19</v>
      </c>
    </row>
    <row r="19" spans="5:7">
      <c r="E19" s="12" t="s">
        <v>33</v>
      </c>
      <c r="F19" s="12"/>
      <c r="G19" s="13">
        <f>G17*G18</f>
        <v>3866.1675</v>
      </c>
    </row>
    <row r="20" spans="5:7" ht="18.75">
      <c r="E20" s="12" t="s">
        <v>34</v>
      </c>
      <c r="F20" s="12"/>
      <c r="G20" s="3">
        <f>SUM(G17+G19)</f>
        <v>24214.4175</v>
      </c>
    </row>
    <row r="21" spans="5:7">
      <c r="E21" s="15"/>
      <c r="F21" s="15"/>
    </row>
  </sheetData>
  <mergeCells count="4">
    <mergeCell ref="E17:F17"/>
    <mergeCell ref="E18:F18"/>
    <mergeCell ref="E19:F19"/>
    <mergeCell ref="E20:F2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tabSelected="1" topLeftCell="C1" workbookViewId="0">
      <selection activeCell="N6" sqref="N6"/>
    </sheetView>
  </sheetViews>
  <sheetFormatPr baseColWidth="10" defaultRowHeight="16.5"/>
  <cols>
    <col min="1" max="3" width="20" style="35" customWidth="1"/>
    <col min="4" max="16384" width="11.42578125" style="35"/>
  </cols>
  <sheetData>
    <row r="1" spans="1:3" ht="24.75" customHeight="1">
      <c r="A1" s="39" t="s">
        <v>35</v>
      </c>
      <c r="B1" s="40" t="s">
        <v>36</v>
      </c>
      <c r="C1" s="41" t="s">
        <v>37</v>
      </c>
    </row>
    <row r="2" spans="1:3" ht="24.75" customHeight="1">
      <c r="A2" s="37">
        <v>1</v>
      </c>
      <c r="B2" s="36">
        <v>5</v>
      </c>
      <c r="C2" s="38">
        <f>B2/A2</f>
        <v>5</v>
      </c>
    </row>
    <row r="3" spans="1:3" ht="24.75" customHeight="1">
      <c r="A3" s="37">
        <v>2</v>
      </c>
      <c r="B3" s="36">
        <v>10</v>
      </c>
      <c r="C3" s="38">
        <f t="shared" ref="C3:C11" si="0">B3/A3</f>
        <v>5</v>
      </c>
    </row>
    <row r="4" spans="1:3" ht="24.75" customHeight="1">
      <c r="A4" s="37">
        <v>3</v>
      </c>
      <c r="B4" s="36">
        <v>17</v>
      </c>
      <c r="C4" s="38">
        <f t="shared" si="0"/>
        <v>5.666666666666667</v>
      </c>
    </row>
    <row r="5" spans="1:3" ht="24.75" customHeight="1">
      <c r="A5" s="37">
        <v>4</v>
      </c>
      <c r="B5" s="36">
        <v>27</v>
      </c>
      <c r="C5" s="38">
        <f t="shared" si="0"/>
        <v>6.75</v>
      </c>
    </row>
    <row r="6" spans="1:3" ht="24.75" customHeight="1">
      <c r="A6" s="37">
        <v>5</v>
      </c>
      <c r="B6" s="36">
        <v>37</v>
      </c>
      <c r="C6" s="38">
        <f t="shared" si="0"/>
        <v>7.4</v>
      </c>
    </row>
    <row r="7" spans="1:3" ht="24.75" customHeight="1">
      <c r="A7" s="37">
        <v>6</v>
      </c>
      <c r="B7" s="36">
        <v>49</v>
      </c>
      <c r="C7" s="38">
        <f t="shared" si="0"/>
        <v>8.1666666666666661</v>
      </c>
    </row>
    <row r="8" spans="1:3" ht="24.75" customHeight="1">
      <c r="A8" s="37">
        <v>7</v>
      </c>
      <c r="B8" s="36">
        <v>63</v>
      </c>
      <c r="C8" s="38">
        <f t="shared" si="0"/>
        <v>9</v>
      </c>
    </row>
    <row r="9" spans="1:3" ht="24.75" customHeight="1">
      <c r="A9" s="37">
        <v>8</v>
      </c>
      <c r="B9" s="36">
        <v>75</v>
      </c>
      <c r="C9" s="38">
        <f t="shared" si="0"/>
        <v>9.375</v>
      </c>
    </row>
    <row r="10" spans="1:3" ht="24.75" customHeight="1">
      <c r="A10" s="37">
        <v>9</v>
      </c>
      <c r="B10" s="36">
        <v>83</v>
      </c>
      <c r="C10" s="38">
        <f t="shared" si="0"/>
        <v>9.2222222222222214</v>
      </c>
    </row>
    <row r="11" spans="1:3" ht="24.75" customHeight="1">
      <c r="A11" s="42">
        <v>10</v>
      </c>
      <c r="B11" s="43">
        <v>91</v>
      </c>
      <c r="C11" s="44">
        <f t="shared" si="0"/>
        <v>9.1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Q1</vt:lpstr>
      <vt:lpstr>Q2(1)</vt:lpstr>
      <vt:lpstr>Q2(2)</vt:lpstr>
      <vt:lpstr>Q2(3)</vt:lpstr>
      <vt:lpstr>Q3</vt:lpstr>
      <vt:lpstr>Q4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azerty</dc:creator>
  <cp:lastModifiedBy>azerty</cp:lastModifiedBy>
  <dcterms:created xsi:type="dcterms:W3CDTF">2023-12-28T13:43:43Z</dcterms:created>
  <dcterms:modified xsi:type="dcterms:W3CDTF">2023-12-28T20:00:05Z</dcterms:modified>
</cp:coreProperties>
</file>