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aySpireMod\"/>
    </mc:Choice>
  </mc:AlternateContent>
  <xr:revisionPtr revIDLastSave="0" documentId="13_ncr:1_{84FF9C83-622F-42B9-857D-8BF459AF80D7}" xr6:coauthVersionLast="47" xr6:coauthVersionMax="47" xr10:uidLastSave="{00000000-0000-0000-0000-000000000000}"/>
  <bookViews>
    <workbookView xWindow="-108" yWindow="-108" windowWidth="23256" windowHeight="12456" tabRatio="278" activeTab="1" xr2:uid="{AD2E1A73-3376-4E41-A344-6779F4DBBFBB}"/>
  </bookViews>
  <sheets>
    <sheet name="Sheet1 (2)" sheetId="2" r:id="rId1"/>
    <sheet name="Sheet1" sheetId="1" r:id="rId2"/>
  </sheets>
  <definedNames>
    <definedName name="_Hlk529464078" localSheetId="1">Sheet1!#REF!</definedName>
    <definedName name="_Hlk529464078" localSheetId="0">'Sheet1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H20" i="2"/>
  <c r="G20" i="2"/>
  <c r="D13" i="2"/>
  <c r="C13" i="2"/>
  <c r="B13" i="2"/>
  <c r="I11" i="2"/>
  <c r="H11" i="2"/>
  <c r="G11" i="2"/>
  <c r="I20" i="1"/>
  <c r="H20" i="1"/>
  <c r="G20" i="1"/>
  <c r="G11" i="1" l="1"/>
  <c r="H11" i="1"/>
  <c r="I11" i="1"/>
  <c r="D13" i="1"/>
  <c r="C13" i="1"/>
  <c r="B13" i="1"/>
</calcChain>
</file>

<file path=xl/sharedStrings.xml><?xml version="1.0" encoding="utf-8"?>
<sst xmlns="http://schemas.openxmlformats.org/spreadsheetml/2006/main" count="58" uniqueCount="21">
  <si>
    <t>Common</t>
  </si>
  <si>
    <t>Uncommon</t>
  </si>
  <si>
    <t>Rare</t>
  </si>
  <si>
    <t>X</t>
  </si>
  <si>
    <t>4+</t>
  </si>
  <si>
    <t>Energy Distribution:</t>
  </si>
  <si>
    <t>Rarity Distribution:</t>
  </si>
  <si>
    <t>Ironclad</t>
  </si>
  <si>
    <t>Defect</t>
  </si>
  <si>
    <t>Silent</t>
  </si>
  <si>
    <t>Total</t>
  </si>
  <si>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</si>
  <si>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Starter</t>
  </si>
  <si>
    <t xml:space="preserve">The silent also has reflex and tactitian which are unplayable, costless uncommon skills, not counted in the table. </t>
  </si>
  <si>
    <t>Type Distribution:</t>
  </si>
  <si>
    <t>Cost</t>
  </si>
  <si>
    <t>Rarity</t>
  </si>
  <si>
    <t>Type</t>
  </si>
  <si>
    <t>Attack</t>
  </si>
  <si>
    <t>Skill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</si>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</sst>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  <xf numFmtId="0" fontId="1" fillId="7" borderId="0" xfId="5" applyFill="1" applyBorder="1" applyAlignment="1">
      <alignment horizontal="center" vertical="center" wrapText="1"/>
    </xf>
    <xf numFmtId="0" fontId="1" fillId="8" borderId="0" xfId="4" applyFill="1" applyBorder="1" applyAlignment="1">
      <alignment horizontal="center" vertical="center" wrapText="1"/>
    </xf>
    <xf numFmtId="0" fontId="0" fillId="9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6">
    <cellStyle name="40% - Accent1" xfId="4" builtinId="31"/>
    <cellStyle name="40% - Accent2" xfId="5" builtinId="35"/>
    <cellStyle name="40% - Accent3" xfId="2" builtinId="39"/>
    <cellStyle name="60% - Accent1" xfId="1" builtinId="32"/>
    <cellStyle name="60% - Accent4" xfId="3" builtinId="44"/>
    <cellStyle name="Normal" xfId="0" builtinId="0"/>
  </cellStyles>
  <dxfs count="6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588A353C-8878-412F-8D27-6178F08779F5}">
      <tableStyleElement type="wholeTable" dxfId="61"/>
      <tableStyleElement type="headerRow" dxfId="60"/>
    </tableStyle>
  </tableStyles>
  <colors>
    <mruColors>
      <color rgb="FF99FF66"/>
      <color rgb="FFFF5050"/>
      <color rgb="FFCC3399"/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D8D86C-EF36-476A-960E-AE0225BCAD6C}" name="Table25" displayName="Table25" ref="A6:D13" totalsRowCount="1" headerRowDxfId="29" dataDxfId="28">
  <autoFilter ref="A6:D12" xr:uid="{D21865EF-8925-4FB2-A04B-9FCEFE947069}">
    <filterColumn colId="0" hiddenButton="1"/>
    <filterColumn colId="1" hiddenButton="1"/>
    <filterColumn colId="2" hiddenButton="1"/>
    <filterColumn colId="3" hiddenButton="1"/>
  </autoFilter>
  <tableColumns count="4">
    <tableColumn id="1" xr3:uid="{70F0183D-A823-4065-8446-A116DB0AE55A}" name="Cost" totalsRowLabel="Total" dataDxfId="26" totalsRowDxfId="27"/>
    <tableColumn id="2" xr3:uid="{E94D7627-C8A8-41D8-84B5-89B046242B3D}" name="Silent" totalsRowFunction="sum" dataDxfId="24" totalsRowDxfId="25"/>
    <tableColumn id="3" xr3:uid="{F82F7625-583F-41B7-B0E1-8A356A339918}" name="Ironclad" totalsRowFunction="sum" dataDxfId="22" totalsRowDxfId="23"/>
    <tableColumn id="4" xr3:uid="{BF62A352-15C1-44F1-B4A1-C21BB4DDC948}" name="Defect" totalsRowFunction="sum" dataDxfId="20" totalsRowDxfId="21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B47284-656F-4C63-B7A3-841E8AFD9751}" name="Table246" displayName="Table246" ref="F6:I11" totalsRowCount="1" headerRowDxfId="19" dataDxfId="18">
  <autoFilter ref="F6:I10" xr:uid="{CE12703D-A0E8-4EAA-9688-E5928D5B5BFB}">
    <filterColumn colId="0" hiddenButton="1"/>
    <filterColumn colId="1" hiddenButton="1"/>
    <filterColumn colId="2" hiddenButton="1"/>
    <filterColumn colId="3" hiddenButton="1"/>
  </autoFilter>
  <tableColumns count="4">
    <tableColumn id="1" xr3:uid="{4BA0275D-E925-4FBA-B354-D41E6DC9F334}" name="Rarity" totalsRowLabel="Total" dataDxfId="16" totalsRowDxfId="17"/>
    <tableColumn id="2" xr3:uid="{D1897B02-72AD-458B-B029-26D58A7647E2}" name="Silent" totalsRowFunction="sum" dataDxfId="14" totalsRowDxfId="15"/>
    <tableColumn id="3" xr3:uid="{29DC924D-3CAA-4094-9D30-763785AFC677}" name="Ironclad" totalsRowFunction="sum" dataDxfId="12" totalsRowDxfId="13"/>
    <tableColumn id="4" xr3:uid="{511F028A-E08D-41A9-A070-87A30F33218D}" name="Defect" totalsRowFunction="sum" dataDxfId="10" totalsRowDxfId="11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76064A-EB71-487D-8927-BA2141DDEA23}" name="Table2427" displayName="Table2427" ref="F16:I20" totalsRowCount="1" headerRowDxfId="9" dataDxfId="8">
  <autoFilter ref="F16:I19" xr:uid="{AB9EBA6F-19E5-4878-B4BF-640070BDE1CB}"/>
  <tableColumns count="4">
    <tableColumn id="1" xr3:uid="{432BEE7C-30BD-4DC2-827C-434F72595DE4}" name="Type" totalsRowLabel="Total" dataDxfId="6" totalsRowDxfId="7"/>
    <tableColumn id="2" xr3:uid="{B069A842-EB3F-4E0C-84F6-E881F1D1CBAD}" name="Silent" totalsRowFunction="sum" dataDxfId="4" totalsRowDxfId="5"/>
    <tableColumn id="3" xr3:uid="{781BE405-93EB-4032-8BAB-BC3DFE907808}" name="Ironclad" totalsRowFunction="sum" dataDxfId="2" totalsRowDxfId="3"/>
    <tableColumn id="4" xr3:uid="{C33A31BC-AE30-43A3-9879-9BB7B4B7BEBC}" name="Defect" totalsRowFunction="sum" dataDxfId="0" totalsRowDxfId="1"/>
  </tableColumns>
  <tableStyleInfo name="Gremy Simple Dark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1A485-2482-4860-9E30-DE2D287A6F7A}" name="Table2" displayName="Table2" ref="A6:D13" totalsRowCount="1" headerRowDxfId="59" dataDxfId="58">
  <autoFilter ref="A6:D12" xr:uid="{D21865EF-8925-4FB2-A04B-9FCEFE947069}">
    <filterColumn colId="0" hiddenButton="1"/>
    <filterColumn colId="1" hiddenButton="1"/>
    <filterColumn colId="2" hiddenButton="1"/>
    <filterColumn colId="3" hiddenButton="1"/>
  </autoFilter>
  <tableColumns count="4">
    <tableColumn id="1" xr3:uid="{FF4810EE-C708-4E37-835D-7BB9DD96E48C}" name="Cost" totalsRowLabel="Total" dataDxfId="57" totalsRowDxfId="56"/>
    <tableColumn id="2" xr3:uid="{4B7223C6-8335-433A-9378-28EFCCDBF04D}" name="Silent" totalsRowFunction="sum" dataDxfId="55" totalsRowDxfId="54"/>
    <tableColumn id="3" xr3:uid="{2C581A80-D6F5-4915-9D06-BA8D353C068D}" name="Ironclad" totalsRowFunction="sum" dataDxfId="53" totalsRowDxfId="52"/>
    <tableColumn id="4" xr3:uid="{BA528A4A-ED02-4115-906A-32084823D809}" name="Defect" totalsRowFunction="sum" dataDxfId="51" totalsRowDxfId="50"/>
  </tableColumns>
  <tableStyleInfo name="Gremy Simple Dark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8ADF9-4707-47E1-BDFA-3F006EA823AB}" name="Table24" displayName="Table24" ref="F6:I11" totalsRowCount="1" headerRowDxfId="49" dataDxfId="48">
  <autoFilter ref="F6:I10" xr:uid="{CE12703D-A0E8-4EAA-9688-E5928D5B5BFB}">
    <filterColumn colId="0" hiddenButton="1"/>
    <filterColumn colId="1" hiddenButton="1"/>
    <filterColumn colId="2" hiddenButton="1"/>
    <filterColumn colId="3" hiddenButton="1"/>
  </autoFilter>
  <tableColumns count="4">
    <tableColumn id="1" xr3:uid="{28832C6B-C5A0-4B28-9B43-B972B39FC7E3}" name="Rarity" totalsRowLabel="Total" dataDxfId="47" totalsRowDxfId="46"/>
    <tableColumn id="2" xr3:uid="{BBDEB0D6-F456-42CF-9E45-0769D86C8EBC}" name="Silent" totalsRowFunction="sum" dataDxfId="45" totalsRowDxfId="44"/>
    <tableColumn id="3" xr3:uid="{FE11044C-0B04-4341-B805-DD3FC475A98D}" name="Ironclad" totalsRowFunction="sum" dataDxfId="43" totalsRowDxfId="42"/>
    <tableColumn id="4" xr3:uid="{3473F5BA-E9A0-42BC-A801-C0AA1A01137A}" name="Defect" totalsRowFunction="sum" dataDxfId="41" totalsRowDxfId="40"/>
  </tableColumns>
  <tableStyleInfo name="Gremy Simple Dark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C834A-9605-4DAB-8FC8-559DFE95E7CE}" name="Table242" displayName="Table242" ref="F16:I20" totalsRowCount="1" headerRowDxfId="39" dataDxfId="38">
  <autoFilter ref="F16:I19" xr:uid="{AB9EBA6F-19E5-4878-B4BF-640070BDE1CB}"/>
  <tableColumns count="4">
    <tableColumn id="1" xr3:uid="{10488BD1-9981-44C8-B679-8617EA80CFDF}" name="Type" totalsRowLabel="Total" dataDxfId="37" totalsRowDxfId="36"/>
    <tableColumn id="2" xr3:uid="{2BD6E313-819A-4120-B615-A73747A8BFF9}" name="Silent" totalsRowFunction="sum" dataDxfId="35" totalsRowDxfId="34"/>
    <tableColumn id="3" xr3:uid="{29092D1A-1D35-4F6E-9938-E644E403DC81}" name="Ironclad" totalsRowFunction="sum" dataDxfId="33" totalsRowDxfId="32"/>
    <tableColumn id="4" xr3:uid="{D8133038-6E03-4174-95AC-6C4D249B7298}" name="Defect" totalsRowFunction="sum" dataDxfId="31" totalsRowDxfId="3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D6AD-2849-4D45-B4BD-E795C100316B}">
  <dimension ref="A1:I20"/>
  <sheetViews>
    <sheetView topLeftCell="G1" zoomScale="145" zoomScaleNormal="145" workbookViewId="0">
      <selection activeCell="L13" sqref="L13"/>
    </sheetView>
  </sheetViews>
  <sheetFormatPr defaultColWidth="12.44140625" defaultRowHeight="14.4" x14ac:dyDescent="0.3"/>
  <cols>
    <col min="1" max="16384" width="12.44140625" style="1"/>
  </cols>
  <sheetData>
    <row r="1" spans="1:9" ht="15" customHeight="1" x14ac:dyDescent="0.3">
      <c r="A1" s="8" t="s">
        <v>11</v>
      </c>
      <c r="B1" s="8"/>
      <c r="C1" s="8"/>
      <c r="D1" s="8"/>
      <c r="E1" s="8"/>
      <c r="F1" s="8"/>
      <c r="G1" s="8"/>
    </row>
    <row r="2" spans="1:9" x14ac:dyDescent="0.3">
      <c r="A2" s="8"/>
      <c r="B2" s="8"/>
      <c r="C2" s="8"/>
      <c r="D2" s="8"/>
      <c r="E2" s="8"/>
      <c r="F2" s="8"/>
      <c r="G2" s="8"/>
    </row>
    <row r="3" spans="1:9" x14ac:dyDescent="0.3">
      <c r="A3" s="8"/>
      <c r="B3" s="8"/>
      <c r="C3" s="8"/>
      <c r="D3" s="8"/>
      <c r="E3" s="8"/>
      <c r="F3" s="8"/>
      <c r="G3" s="8"/>
    </row>
    <row r="5" spans="1:9" x14ac:dyDescent="0.3">
      <c r="A5" s="8" t="s">
        <v>5</v>
      </c>
      <c r="B5" s="8"/>
      <c r="C5" s="8"/>
      <c r="D5" s="8"/>
      <c r="F5" s="8" t="s">
        <v>6</v>
      </c>
      <c r="G5" s="8"/>
      <c r="H5" s="8"/>
      <c r="I5" s="8"/>
    </row>
    <row r="6" spans="1:9" x14ac:dyDescent="0.3">
      <c r="A6" s="1" t="s">
        <v>15</v>
      </c>
      <c r="B6" s="1" t="s">
        <v>9</v>
      </c>
      <c r="C6" s="1" t="s">
        <v>7</v>
      </c>
      <c r="D6" s="1" t="s">
        <v>8</v>
      </c>
      <c r="F6" s="1" t="s">
        <v>16</v>
      </c>
      <c r="G6" s="1" t="s">
        <v>9</v>
      </c>
      <c r="H6" s="1" t="s">
        <v>7</v>
      </c>
      <c r="I6" s="1" t="s">
        <v>8</v>
      </c>
    </row>
    <row r="7" spans="1:9" x14ac:dyDescent="0.3">
      <c r="A7" s="1" t="s">
        <v>3</v>
      </c>
      <c r="B7" s="1">
        <v>3</v>
      </c>
      <c r="C7" s="1">
        <v>1</v>
      </c>
      <c r="D7" s="1">
        <v>3</v>
      </c>
      <c r="F7" s="1" t="s">
        <v>12</v>
      </c>
      <c r="G7" s="1">
        <v>4</v>
      </c>
      <c r="H7" s="1">
        <v>3</v>
      </c>
      <c r="I7" s="1">
        <v>4</v>
      </c>
    </row>
    <row r="8" spans="1:9" x14ac:dyDescent="0.3">
      <c r="A8" s="1">
        <v>0</v>
      </c>
      <c r="B8" s="1">
        <v>11</v>
      </c>
      <c r="C8" s="1">
        <v>12</v>
      </c>
      <c r="D8" s="1">
        <v>12</v>
      </c>
      <c r="F8" s="2" t="s">
        <v>0</v>
      </c>
      <c r="G8" s="1">
        <v>19</v>
      </c>
      <c r="H8" s="1">
        <v>20</v>
      </c>
      <c r="I8" s="1">
        <v>18</v>
      </c>
    </row>
    <row r="9" spans="1:9" x14ac:dyDescent="0.3">
      <c r="A9" s="1">
        <v>1</v>
      </c>
      <c r="B9" s="1">
        <v>42</v>
      </c>
      <c r="C9" s="1">
        <v>40</v>
      </c>
      <c r="D9" s="1">
        <v>43</v>
      </c>
      <c r="F9" s="3" t="s">
        <v>1</v>
      </c>
      <c r="G9" s="1">
        <v>33</v>
      </c>
      <c r="H9" s="1">
        <v>36</v>
      </c>
      <c r="I9" s="1">
        <v>36</v>
      </c>
    </row>
    <row r="10" spans="1:9" x14ac:dyDescent="0.3">
      <c r="A10" s="1">
        <v>2</v>
      </c>
      <c r="B10" s="1">
        <v>13</v>
      </c>
      <c r="C10" s="1">
        <v>17</v>
      </c>
      <c r="D10" s="1">
        <v>11</v>
      </c>
      <c r="F10" s="4" t="s">
        <v>2</v>
      </c>
      <c r="G10" s="1">
        <v>19</v>
      </c>
      <c r="H10" s="1">
        <v>16</v>
      </c>
      <c r="I10" s="1">
        <v>17</v>
      </c>
    </row>
    <row r="11" spans="1:9" x14ac:dyDescent="0.3">
      <c r="A11" s="1">
        <v>3</v>
      </c>
      <c r="B11" s="1">
        <v>3</v>
      </c>
      <c r="C11" s="1">
        <v>4</v>
      </c>
      <c r="D11" s="1">
        <v>4</v>
      </c>
      <c r="F11" s="1" t="s">
        <v>10</v>
      </c>
      <c r="G11" s="1">
        <f>SUBTOTAL(109,Table246[Silent])</f>
        <v>75</v>
      </c>
      <c r="H11" s="1">
        <f>SUBTOTAL(109,Table246[Ironclad])</f>
        <v>75</v>
      </c>
      <c r="I11" s="1">
        <f>SUBTOTAL(109,Table246[Defect])</f>
        <v>75</v>
      </c>
    </row>
    <row r="12" spans="1:9" x14ac:dyDescent="0.3">
      <c r="A12" s="1" t="s">
        <v>4</v>
      </c>
      <c r="B12" s="1">
        <v>1</v>
      </c>
      <c r="C12" s="1">
        <v>1</v>
      </c>
      <c r="D12" s="1">
        <v>2</v>
      </c>
    </row>
    <row r="13" spans="1:9" x14ac:dyDescent="0.3">
      <c r="A13" s="1" t="s">
        <v>10</v>
      </c>
      <c r="B13" s="1">
        <f>SUBTOTAL(109,Table25[Silent])</f>
        <v>73</v>
      </c>
      <c r="C13" s="1">
        <f>SUBTOTAL(109,Table25[Ironclad])</f>
        <v>75</v>
      </c>
      <c r="D13" s="1">
        <f>SUBTOTAL(109,Table25[Defect])</f>
        <v>75</v>
      </c>
    </row>
    <row r="15" spans="1:9" ht="15" customHeight="1" x14ac:dyDescent="0.3">
      <c r="A15" s="9" t="s">
        <v>13</v>
      </c>
      <c r="B15" s="9"/>
      <c r="C15" s="9"/>
      <c r="D15" s="9"/>
      <c r="F15" s="8" t="s">
        <v>14</v>
      </c>
      <c r="G15" s="8"/>
      <c r="H15" s="8"/>
      <c r="I15" s="8"/>
    </row>
    <row r="16" spans="1:9" x14ac:dyDescent="0.3">
      <c r="A16" s="10"/>
      <c r="B16" s="10"/>
      <c r="C16" s="10"/>
      <c r="D16" s="10"/>
      <c r="F16" s="1" t="s">
        <v>17</v>
      </c>
      <c r="G16" s="1" t="s">
        <v>9</v>
      </c>
      <c r="H16" s="1" t="s">
        <v>7</v>
      </c>
      <c r="I16" s="1" t="s">
        <v>8</v>
      </c>
    </row>
    <row r="17" spans="1:9" x14ac:dyDescent="0.3">
      <c r="A17" s="10"/>
      <c r="B17" s="10"/>
      <c r="C17" s="10"/>
      <c r="D17" s="10"/>
      <c r="F17" s="5" t="s">
        <v>18</v>
      </c>
      <c r="G17" s="1">
        <v>28</v>
      </c>
      <c r="H17" s="1">
        <v>32</v>
      </c>
      <c r="I17" s="1">
        <v>24</v>
      </c>
    </row>
    <row r="18" spans="1:9" x14ac:dyDescent="0.3">
      <c r="F18" s="6" t="s">
        <v>19</v>
      </c>
      <c r="G18" s="1">
        <v>36</v>
      </c>
      <c r="H18" s="1">
        <v>29</v>
      </c>
      <c r="I18" s="1">
        <v>37</v>
      </c>
    </row>
    <row r="19" spans="1:9" x14ac:dyDescent="0.3">
      <c r="F19" s="7" t="s">
        <v>20</v>
      </c>
      <c r="G19" s="1">
        <v>11</v>
      </c>
      <c r="H19" s="1">
        <v>14</v>
      </c>
      <c r="I19" s="1">
        <v>14</v>
      </c>
    </row>
    <row r="20" spans="1:9" x14ac:dyDescent="0.3">
      <c r="F20" s="1" t="s">
        <v>10</v>
      </c>
      <c r="G20" s="1">
        <f>SUBTOTAL(109,Table2427[Silent])</f>
        <v>75</v>
      </c>
      <c r="H20" s="1">
        <f>SUBTOTAL(109,Table2427[Ironclad])</f>
        <v>75</v>
      </c>
      <c r="I20" s="1">
        <f>SUBTOTAL(109,Table2427[Defect])</f>
        <v>75</v>
      </c>
    </row>
  </sheetData>
  <mergeCells count="5">
    <mergeCell ref="A1:G3"/>
    <mergeCell ref="A5:D5"/>
    <mergeCell ref="F5:I5"/>
    <mergeCell ref="A15:D17"/>
    <mergeCell ref="F15:I15"/>
  </mergeCells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905A-9702-4724-9D18-DFCD7AC58563}">
  <dimension ref="A1:I20"/>
  <sheetViews>
    <sheetView tabSelected="1" topLeftCell="A2" zoomScale="145" zoomScaleNormal="145" workbookViewId="0">
      <selection activeCell="C4" sqref="C4"/>
    </sheetView>
  </sheetViews>
  <sheetFormatPr defaultColWidth="12.44140625" defaultRowHeight="14.4" x14ac:dyDescent="0.3"/>
  <cols>
    <col min="1" max="16384" width="12.44140625" style="1"/>
  </cols>
  <sheetData>
    <row r="1" spans="1:9" ht="15" customHeight="1" x14ac:dyDescent="0.3">
      <c r="A1" s="8" t="s">
        <v>11</v>
      </c>
      <c r="B1" s="8"/>
      <c r="C1" s="8"/>
      <c r="D1" s="8"/>
      <c r="E1" s="8"/>
      <c r="F1" s="8"/>
      <c r="G1" s="8"/>
    </row>
    <row r="2" spans="1:9" x14ac:dyDescent="0.3">
      <c r="A2" s="8"/>
      <c r="B2" s="8"/>
      <c r="C2" s="8"/>
      <c r="D2" s="8"/>
      <c r="E2" s="8"/>
      <c r="F2" s="8"/>
      <c r="G2" s="8"/>
    </row>
    <row r="3" spans="1:9" x14ac:dyDescent="0.3">
      <c r="A3" s="8"/>
      <c r="B3" s="8"/>
      <c r="C3" s="8"/>
      <c r="D3" s="8"/>
      <c r="E3" s="8"/>
      <c r="F3" s="8"/>
      <c r="G3" s="8"/>
    </row>
    <row r="5" spans="1:9" x14ac:dyDescent="0.3">
      <c r="A5" s="8" t="s">
        <v>5</v>
      </c>
      <c r="B5" s="8"/>
      <c r="C5" s="8"/>
      <c r="D5" s="8"/>
      <c r="F5" s="8" t="s">
        <v>6</v>
      </c>
      <c r="G5" s="8"/>
      <c r="H5" s="8"/>
      <c r="I5" s="8"/>
    </row>
    <row r="6" spans="1:9" x14ac:dyDescent="0.3">
      <c r="A6" s="1" t="s">
        <v>15</v>
      </c>
      <c r="B6" s="1" t="s">
        <v>9</v>
      </c>
      <c r="C6" s="1" t="s">
        <v>7</v>
      </c>
      <c r="D6" s="1" t="s">
        <v>8</v>
      </c>
      <c r="F6" s="1" t="s">
        <v>16</v>
      </c>
      <c r="G6" s="1" t="s">
        <v>9</v>
      </c>
      <c r="H6" s="1" t="s">
        <v>7</v>
      </c>
      <c r="I6" s="1" t="s">
        <v>8</v>
      </c>
    </row>
    <row r="7" spans="1:9" x14ac:dyDescent="0.3">
      <c r="A7" s="1" t="s">
        <v>3</v>
      </c>
      <c r="B7" s="1">
        <v>3</v>
      </c>
      <c r="C7" s="1">
        <v>1</v>
      </c>
      <c r="D7" s="1">
        <v>3</v>
      </c>
      <c r="F7" s="1" t="s">
        <v>12</v>
      </c>
      <c r="G7" s="1">
        <v>4</v>
      </c>
      <c r="H7" s="1">
        <v>3</v>
      </c>
      <c r="I7" s="1">
        <v>4</v>
      </c>
    </row>
    <row r="8" spans="1:9" x14ac:dyDescent="0.3">
      <c r="A8" s="1">
        <v>0</v>
      </c>
      <c r="B8" s="1">
        <v>11</v>
      </c>
      <c r="C8" s="1">
        <v>12</v>
      </c>
      <c r="D8" s="1">
        <v>12</v>
      </c>
      <c r="F8" s="2" t="s">
        <v>0</v>
      </c>
      <c r="G8" s="1">
        <v>19</v>
      </c>
      <c r="H8" s="1">
        <v>20</v>
      </c>
      <c r="I8" s="1">
        <v>18</v>
      </c>
    </row>
    <row r="9" spans="1:9" x14ac:dyDescent="0.3">
      <c r="A9" s="1">
        <v>1</v>
      </c>
      <c r="B9" s="1">
        <v>42</v>
      </c>
      <c r="C9" s="1">
        <v>40</v>
      </c>
      <c r="D9" s="1">
        <v>43</v>
      </c>
      <c r="F9" s="3" t="s">
        <v>1</v>
      </c>
      <c r="G9" s="1">
        <v>33</v>
      </c>
      <c r="H9" s="1">
        <v>36</v>
      </c>
      <c r="I9" s="1">
        <v>36</v>
      </c>
    </row>
    <row r="10" spans="1:9" x14ac:dyDescent="0.3">
      <c r="A10" s="1">
        <v>2</v>
      </c>
      <c r="B10" s="1">
        <v>13</v>
      </c>
      <c r="C10" s="1">
        <v>17</v>
      </c>
      <c r="D10" s="1">
        <v>11</v>
      </c>
      <c r="F10" s="4" t="s">
        <v>2</v>
      </c>
      <c r="G10" s="1">
        <v>19</v>
      </c>
      <c r="H10" s="1">
        <v>16</v>
      </c>
      <c r="I10" s="1">
        <v>17</v>
      </c>
    </row>
    <row r="11" spans="1:9" x14ac:dyDescent="0.3">
      <c r="A11" s="1">
        <v>3</v>
      </c>
      <c r="B11" s="1">
        <v>3</v>
      </c>
      <c r="C11" s="1">
        <v>4</v>
      </c>
      <c r="D11" s="1">
        <v>4</v>
      </c>
      <c r="F11" s="1" t="s">
        <v>10</v>
      </c>
      <c r="G11" s="1">
        <f>SUBTOTAL(109,Table24[Silent])</f>
        <v>75</v>
      </c>
      <c r="H11" s="1">
        <f>SUBTOTAL(109,Table24[Ironclad])</f>
        <v>75</v>
      </c>
      <c r="I11" s="1">
        <f>SUBTOTAL(109,Table24[Defect])</f>
        <v>75</v>
      </c>
    </row>
    <row r="12" spans="1:9" x14ac:dyDescent="0.3">
      <c r="A12" s="1" t="s">
        <v>4</v>
      </c>
      <c r="B12" s="1">
        <v>1</v>
      </c>
      <c r="C12" s="1">
        <v>1</v>
      </c>
      <c r="D12" s="1">
        <v>2</v>
      </c>
    </row>
    <row r="13" spans="1:9" x14ac:dyDescent="0.3">
      <c r="A13" s="1" t="s">
        <v>10</v>
      </c>
      <c r="B13" s="1">
        <f>SUBTOTAL(109,Table2[Silent])</f>
        <v>73</v>
      </c>
      <c r="C13" s="1">
        <f>SUBTOTAL(109,Table2[Ironclad])</f>
        <v>75</v>
      </c>
      <c r="D13" s="1">
        <f>SUBTOTAL(109,Table2[Defect])</f>
        <v>75</v>
      </c>
    </row>
    <row r="15" spans="1:9" ht="15" customHeight="1" x14ac:dyDescent="0.3">
      <c r="A15" s="9" t="s">
        <v>13</v>
      </c>
      <c r="B15" s="9"/>
      <c r="C15" s="9"/>
      <c r="D15" s="9"/>
      <c r="F15" s="8" t="s">
        <v>14</v>
      </c>
      <c r="G15" s="8"/>
      <c r="H15" s="8"/>
      <c r="I15" s="8"/>
    </row>
    <row r="16" spans="1:9" x14ac:dyDescent="0.3">
      <c r="A16" s="10"/>
      <c r="B16" s="10"/>
      <c r="C16" s="10"/>
      <c r="D16" s="10"/>
      <c r="F16" s="1" t="s">
        <v>17</v>
      </c>
      <c r="G16" s="1" t="s">
        <v>9</v>
      </c>
      <c r="H16" s="1" t="s">
        <v>7</v>
      </c>
      <c r="I16" s="1" t="s">
        <v>8</v>
      </c>
    </row>
    <row r="17" spans="1:9" x14ac:dyDescent="0.3">
      <c r="A17" s="10"/>
      <c r="B17" s="10"/>
      <c r="C17" s="10"/>
      <c r="D17" s="10"/>
      <c r="F17" s="5" t="s">
        <v>18</v>
      </c>
      <c r="G17" s="1">
        <v>28</v>
      </c>
      <c r="H17" s="1">
        <v>32</v>
      </c>
      <c r="I17" s="1">
        <v>24</v>
      </c>
    </row>
    <row r="18" spans="1:9" x14ac:dyDescent="0.3">
      <c r="F18" s="6" t="s">
        <v>19</v>
      </c>
      <c r="G18" s="1">
        <v>36</v>
      </c>
      <c r="H18" s="1">
        <v>29</v>
      </c>
      <c r="I18" s="1">
        <v>37</v>
      </c>
    </row>
    <row r="19" spans="1:9" x14ac:dyDescent="0.3">
      <c r="F19" s="7" t="s">
        <v>20</v>
      </c>
      <c r="G19" s="1">
        <v>11</v>
      </c>
      <c r="H19" s="1">
        <v>14</v>
      </c>
      <c r="I19" s="1">
        <v>14</v>
      </c>
    </row>
    <row r="20" spans="1:9" x14ac:dyDescent="0.3">
      <c r="F20" s="1" t="s">
        <v>10</v>
      </c>
      <c r="G20" s="1">
        <f>SUBTOTAL(109,Table242[Silent])</f>
        <v>75</v>
      </c>
      <c r="H20" s="1">
        <f>SUBTOTAL(109,Table242[Ironclad])</f>
        <v>75</v>
      </c>
      <c r="I20" s="1">
        <f>SUBTOTAL(109,Table242[Defect])</f>
        <v>75</v>
      </c>
    </row>
  </sheetData>
  <mergeCells count="5">
    <mergeCell ref="A5:D5"/>
    <mergeCell ref="A1:G3"/>
    <mergeCell ref="F5:I5"/>
    <mergeCell ref="A15:D17"/>
    <mergeCell ref="F15:I15"/>
  </mergeCells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Tiago Davies</cp:lastModifiedBy>
  <dcterms:created xsi:type="dcterms:W3CDTF">2019-01-12T15:22:17Z</dcterms:created>
  <dcterms:modified xsi:type="dcterms:W3CDTF">2022-11-21T03:50:11Z</dcterms:modified>
</cp:coreProperties>
</file>