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C:\Users\양준석\AppData\Local\Temp\_AZTMP1_\"/>
    </mc:Choice>
  </mc:AlternateContent>
  <xr:revisionPtr revIDLastSave="0" documentId="13_ncr:1_{6C873148-6A47-4C14-8F0A-22FEB59DF812}" xr6:coauthVersionLast="37" xr6:coauthVersionMax="37" xr10:uidLastSave="{00000000-0000-0000-0000-000000000000}"/>
  <bookViews>
    <workbookView xWindow="0" yWindow="0" windowWidth="28800" windowHeight="12216" tabRatio="646" activeTab="1" xr2:uid="{00000000-000D-0000-FFFF-FFFF00000000}"/>
  </bookViews>
  <sheets>
    <sheet name="Project Grade" sheetId="9" r:id="rId1"/>
    <sheet name="REQUIREMENTS" sheetId="5" r:id="rId2"/>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7" i="5" l="1"/>
  <c r="D11" i="9" s="1"/>
  <c r="E11" i="9" s="1"/>
  <c r="E8" i="5"/>
  <c r="D12" i="9" s="1"/>
  <c r="E12" i="9" s="1"/>
  <c r="E2" i="5"/>
  <c r="D9" i="9" s="1"/>
  <c r="E9" i="9" s="1"/>
  <c r="E3" i="5"/>
  <c r="D10" i="9" s="1"/>
  <c r="E10" i="9" s="1"/>
  <c r="F1" i="5"/>
  <c r="E1" i="5"/>
  <c r="F7" i="5"/>
  <c r="G11" i="9" s="1"/>
  <c r="H11" i="9" s="1"/>
  <c r="F8" i="5"/>
  <c r="G12" i="9" s="1"/>
  <c r="H12" i="9" s="1"/>
  <c r="F2" i="5"/>
  <c r="G9" i="9" s="1"/>
  <c r="H9" i="9" s="1"/>
  <c r="F3" i="5"/>
  <c r="G10" i="9" s="1"/>
  <c r="H10" i="9" s="1"/>
  <c r="F4" i="5"/>
  <c r="E4" i="5"/>
  <c r="A12" i="9"/>
  <c r="A11" i="9"/>
  <c r="A10" i="9"/>
  <c r="A9" i="9"/>
  <c r="F9" i="5"/>
  <c r="E9" i="5"/>
  <c r="F6" i="5"/>
  <c r="E6" i="5"/>
  <c r="F5" i="5"/>
  <c r="E5" i="5"/>
  <c r="G9" i="5"/>
  <c r="G8" i="5"/>
  <c r="G7" i="5"/>
  <c r="G6" i="5"/>
  <c r="G5" i="5"/>
  <c r="G4" i="5"/>
  <c r="G3" i="5"/>
  <c r="G2" i="5"/>
  <c r="E13" i="9" l="1"/>
  <c r="D6" i="9" s="1"/>
  <c r="H13" i="9"/>
  <c r="G6" i="9" s="1"/>
  <c r="J6" i="9" l="1"/>
  <c r="J3" i="9" s="1"/>
  <c r="G3" i="9" s="1"/>
  <c r="D3" i="9"/>
</calcChain>
</file>

<file path=xl/sharedStrings.xml><?xml version="1.0" encoding="utf-8"?>
<sst xmlns="http://schemas.openxmlformats.org/spreadsheetml/2006/main" count="396" uniqueCount="172">
  <si>
    <t>#</t>
  </si>
  <si>
    <t>Total:</t>
  </si>
  <si>
    <t>Total</t>
  </si>
  <si>
    <t>STATUS LIST</t>
  </si>
  <si>
    <t>STATUS DESCRIPTION</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</si>
  <si>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</si>
  <si>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</si>
  <si>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</si>
  <si>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</si>
  <si>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</si>
  <si>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</si>
  <si>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</si>
  <si>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</si>
  <si>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</si>
  <si>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</si>
  <si>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</si>
  <si>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</si>
  <si>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</si>
  <si>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</si>
  <si>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</si>
  <si>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</si>
  <si>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</si>
  <si>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Professional</t>
  </si>
  <si>
    <t>GRADE</t>
  </si>
  <si>
    <t>BASE GRADE</t>
  </si>
  <si>
    <t>Weight</t>
  </si>
  <si>
    <t>Student Grading Accuracy Bonus</t>
  </si>
  <si>
    <t>95% to 99% results in a 95%</t>
  </si>
  <si>
    <t>100% to 104% results in a 96%</t>
  </si>
  <si>
    <t>Accurately predicting your CR modifiers within ±5% gives you a small bonus of up to +3%.</t>
  </si>
  <si>
    <t>Grade Clamping</t>
  </si>
  <si>
    <t>Student-Instructor Difference</t>
  </si>
  <si>
    <t>Requirement waived by instructor</t>
  </si>
  <si>
    <t>MODIFIERS</t>
  </si>
  <si>
    <t>STUDENT</t>
  </si>
  <si>
    <t>INSTRUCTOR</t>
  </si>
  <si>
    <t>Student Comments</t>
  </si>
  <si>
    <t>Instructor Feedback</t>
  </si>
  <si>
    <t>PROJECT GRADE</t>
  </si>
  <si>
    <t>Once a nominal total grade goes above a 95%, it gets harder to increase the actual final grade, as shown below. This calculation is done automatically.</t>
  </si>
  <si>
    <t>40% to 94% is calculated normally</t>
  </si>
  <si>
    <t>Under 40%, penalties are reduced</t>
  </si>
  <si>
    <t>REQUIREMENTS</t>
  </si>
  <si>
    <t>REQ</t>
  </si>
  <si>
    <t>No General Functionality Problems</t>
  </si>
  <si>
    <t>SUBMISSION</t>
  </si>
  <si>
    <t>Rubric File</t>
  </si>
  <si>
    <t>Project Submission</t>
  </si>
  <si>
    <t>Requirements</t>
  </si>
  <si>
    <t>Extra Feature</t>
  </si>
  <si>
    <t>Impressive Extra Feature</t>
  </si>
  <si>
    <t>This project is a text adventure.  You will be responsible for adding commands to the list and creating 3 rooms for the player to explore.</t>
  </si>
  <si>
    <t>Add H shortcut for HELP</t>
  </si>
  <si>
    <t>Add QUIT command</t>
  </si>
  <si>
    <t>User is able to enter the full word command</t>
  </si>
  <si>
    <t>User is able to enter a short version of the command</t>
  </si>
  <si>
    <t>Add Q shortcut for QUIT</t>
  </si>
  <si>
    <t>Add TAKE command</t>
  </si>
  <si>
    <t>Add T shortcut for TAKE</t>
  </si>
  <si>
    <t>Add INVENTORY command</t>
  </si>
  <si>
    <t>Add I shortcut for INVENTORY</t>
  </si>
  <si>
    <t>Add DROP command</t>
  </si>
  <si>
    <t>Add D shortcut for DROP</t>
  </si>
  <si>
    <t>Add LOOK command</t>
  </si>
  <si>
    <t>Add L shortcut for LOOK</t>
  </si>
  <si>
    <t>Add USE command</t>
  </si>
  <si>
    <t>Add U shortcut for USE</t>
  </si>
  <si>
    <t>Add GO command</t>
  </si>
  <si>
    <t>Add G shortcut for GO</t>
  </si>
  <si>
    <t>Add PICK and P shortcut</t>
  </si>
  <si>
    <t>Add DRINK and DR shortcut</t>
  </si>
  <si>
    <t>Add TALK and TK shortcut</t>
  </si>
  <si>
    <t>The game recognizes both the full word and applicable shortcuts.  PICK only works in Room 3 (the forest path) with the flowers.  (this would be similar to TAKE)</t>
  </si>
  <si>
    <t>COMMANDS</t>
  </si>
  <si>
    <t>ROOMS</t>
  </si>
  <si>
    <t>ITEMS</t>
  </si>
  <si>
    <t>Add FLOWERS</t>
  </si>
  <si>
    <t>This item can be found in Room 3 (the forest path).  It's just a simple item that can be added to the player's inventory</t>
  </si>
  <si>
    <t>Add POTION</t>
  </si>
  <si>
    <t>This item can be found in Room 4 (the clearing).  The item can be added to the player's inventory.</t>
  </si>
  <si>
    <t>Use or Drink the POTION</t>
  </si>
  <si>
    <t>If the player uses the potion, say something clever, reward the player 100 points and then delete the potion from the inventory.</t>
  </si>
  <si>
    <t>The game recognizes both the full word and applicable shortcuts.  DRINK only works when the potion is in the player's inventory.  (this would be similar to USE)</t>
  </si>
  <si>
    <t>The game recognizes both the full word and applicable shortcuts.  Talk has both a default response (in all rooms) and a custom response when in Room 4 (the clearing)</t>
  </si>
  <si>
    <t>Build Room 0</t>
  </si>
  <si>
    <t>This line item is only complete when the REQUIRED Room 0 items below have been implemented</t>
  </si>
  <si>
    <t>Room 0 - Call Room_Create with the room description</t>
  </si>
  <si>
    <t>Room 0 description:  "This is room 0. It is a display room with a cage in the middle. You can see a jeweled egg inside the cage.  There is a crack in the west wall, but you can't fit through it from this side.\n"</t>
  </si>
  <si>
    <t>Room 0 - Add exit "north" to Room 1</t>
  </si>
  <si>
    <t>Room 0 - Add exit shortcut "n"</t>
  </si>
  <si>
    <t>Room 0 - Add item (exit door)</t>
  </si>
  <si>
    <t>Add an exit door item to the item list for the room</t>
  </si>
  <si>
    <t>Build Room 1</t>
  </si>
  <si>
    <t>Room 1 - Call Room_Create with the room description</t>
  </si>
  <si>
    <t>This line item is only complete when the REQUIRED Room 1 items below have been implemented</t>
  </si>
  <si>
    <t>Room 1 description:  "This is room 1.  There is a large mirror here, and it shimmers as you approach.\n"</t>
  </si>
  <si>
    <t>Room 1 - Add exit "through the mirror" to Room 2</t>
  </si>
  <si>
    <t>Room 1 - Add exit shortcut "through mirror" and "mirror"</t>
  </si>
  <si>
    <t>Player can exit Room by entering "go north".  It will take them to Room 1</t>
  </si>
  <si>
    <t>Player can exit Room by entering a shortcut "go n".  It will take them to Room 1</t>
  </si>
  <si>
    <t>Player can exit Room by entering "go through the mirror".  It will take them to Room 2</t>
  </si>
  <si>
    <t>Player can exit Room by entering a shortcut "go through mirror" or "go mirror".  It will take them to Room 2</t>
  </si>
  <si>
    <t>Room 1 - Add exit "south" to Room 0</t>
  </si>
  <si>
    <t>Player can exit Room by entering "go south".  It will take them back to Room 0</t>
  </si>
  <si>
    <t>Room 1 - Add exit shortcut "s"</t>
  </si>
  <si>
    <t>Player can exit Room by entering a shortcut "go s".  It will take them to Room 0</t>
  </si>
  <si>
    <t>Room 1 - Add item (brick)</t>
  </si>
  <si>
    <t>Add abrick item to the item list for the room</t>
  </si>
  <si>
    <t>Build Room 2</t>
  </si>
  <si>
    <t>Room 2 - Call Room_Create with the room description</t>
  </si>
  <si>
    <t>This line item is only complete when the REQUIRED Room 2 items below have been implemented</t>
  </si>
  <si>
    <t>Room 2 description:  "This is room 2.  The room is isolated from the others, but you can see a crack in the east wall, just large enough to get through.\n"</t>
  </si>
  <si>
    <t>Room 2 - Add exit "east" to Room 0</t>
  </si>
  <si>
    <t>Player can exit Room by entering "go east".  It will take them to Room 0</t>
  </si>
  <si>
    <t>Room 2 - Add exit shortcut "crack" and "e"</t>
  </si>
  <si>
    <t>Player can exit Room by entering a shortcut "go crack" or "go e".  It will take them to Room 0</t>
  </si>
  <si>
    <t>Room 2 - Add item (gold piece)</t>
  </si>
  <si>
    <t>Add an gold piece item to the item list for the room</t>
  </si>
  <si>
    <t>Build Room 3</t>
  </si>
  <si>
    <t>Modify Room 0</t>
  </si>
  <si>
    <t>Update description to include a path: "There is also a path leading East.\n"
Exits: Path to the East – connects to Room 3  (include shortcuts for "path" and "east" etc.)</t>
  </si>
  <si>
    <t>Build Room 4</t>
  </si>
  <si>
    <t>Room 3 description: "This is room 3.  You find yourself deep in the forest.  There are many wild flowers lining the path and you hear birds singing in the trees.  The path extends to the West and you can see a clearing further East.\n"
Room 3 exits: east, west and applicable shortcuts (path, clearing)</t>
  </si>
  <si>
    <t>Room 4 description: "This is room 4.  The forest clearing is quiet.  A large stone covered in ancient writing sits in the middle of the clearing.  There is a magical potion on top of the stone and it sparkles in the sunlight.  The path is behind you to the West.\n"
Room 4 exits: west and applicable shortcuts</t>
  </si>
  <si>
    <t>Exit Door</t>
  </si>
  <si>
    <t>The exit door exists in Room 0 and works as expected</t>
  </si>
  <si>
    <t>Brick</t>
  </si>
  <si>
    <t>The brick exists in Room 1 and works as expected</t>
  </si>
  <si>
    <t>Gold Piece</t>
  </si>
  <si>
    <t>The gold piece exists in Room 2 and works as expected</t>
  </si>
  <si>
    <t>FUNCTIONALITY</t>
  </si>
  <si>
    <t>Basic Navigation</t>
  </si>
  <si>
    <t>Win</t>
  </si>
  <si>
    <r>
      <t xml:space="preserve">The player is able to win the game by collecting the </t>
    </r>
    <r>
      <rPr>
        <b/>
        <sz val="10"/>
        <color rgb="FF000000"/>
        <rFont val="맑은 고딕"/>
        <family val="2"/>
        <scheme val="minor"/>
      </rPr>
      <t>gold piece</t>
    </r>
    <r>
      <rPr>
        <sz val="10"/>
        <color rgb="FF000000"/>
        <rFont val="맑은 고딕"/>
        <family val="2"/>
        <scheme val="minor"/>
      </rPr>
      <t xml:space="preserve"> and the </t>
    </r>
    <r>
      <rPr>
        <b/>
        <sz val="10"/>
        <color rgb="FF000000"/>
        <rFont val="맑은 고딕"/>
        <family val="2"/>
        <scheme val="minor"/>
      </rPr>
      <t>egg</t>
    </r>
    <r>
      <rPr>
        <sz val="10"/>
        <color rgb="FF000000"/>
        <rFont val="맑은 고딕"/>
        <family val="2"/>
        <scheme val="minor"/>
      </rPr>
      <t xml:space="preserve"> and then using the </t>
    </r>
    <r>
      <rPr>
        <b/>
        <sz val="10"/>
        <color rgb="FF000000"/>
        <rFont val="맑은 고딕"/>
        <family val="2"/>
        <scheme val="minor"/>
      </rPr>
      <t>exit door</t>
    </r>
    <r>
      <rPr>
        <sz val="10"/>
        <color rgb="FF000000"/>
        <rFont val="맑은 고딕"/>
        <family val="2"/>
        <scheme val="minor"/>
      </rPr>
      <t>.</t>
    </r>
  </si>
  <si>
    <t>If you add extra functionality explain it in the comments field to the right</t>
  </si>
  <si>
    <t>if you go above and beyond to implement something very impressive please call it out and explain in the comments section to the right</t>
  </si>
  <si>
    <t>The game does not have any functionality problems or bugs.</t>
  </si>
  <si>
    <t>The player is able to navigate between implemented rooms without issues.</t>
  </si>
  <si>
    <t>Submitted On Time    -25%</t>
  </si>
  <si>
    <t>Project and rubric files were submitted on time to the correct locations at distance.digipen.edu.</t>
  </si>
  <si>
    <t>105% to 109% results in a 97%</t>
  </si>
  <si>
    <t>110% to 114% results in a 98%</t>
  </si>
  <si>
    <t>115% to 119% results in a 99%</t>
  </si>
  <si>
    <t>120% or more results in a 100%</t>
  </si>
  <si>
    <t>Exit Printing Bug</t>
  </si>
  <si>
    <t>There is a visible bug in my code.  Identify the issue, fix the bug and thoroughly comment in the code and in the Student Comments section of this line, what is going on and why your fix works.</t>
  </si>
  <si>
    <r>
      <t xml:space="preserve">This file must be named "Assignment2_TextAdventure_Rubric_&lt;StudentAlias&gt;.xlsx" (using your alias, of course, EXAMPLE: "Assignment2_TextAdventure_Rubric_david.ly.xlsx") and have the “student” columns on all the tabs set (do not leave any of the "student" fields as untested--take your best guess if you are not sure). </t>
    </r>
    <r>
      <rPr>
        <b/>
        <i/>
        <sz val="10"/>
        <color rgb="FF000000"/>
        <rFont val="맑은 고딕"/>
        <family val="2"/>
        <scheme val="minor"/>
      </rPr>
      <t>Do not convert this file into an OpenOffice spreadsheet (or any other format) and do not change it in any way (except to fill in the data for your project).</t>
    </r>
  </si>
  <si>
    <t>nothing special</t>
    <phoneticPr fontId="16" type="noConversion"/>
  </si>
  <si>
    <t>normal course</t>
    <phoneticPr fontId="16" type="noConversion"/>
  </si>
  <si>
    <t>take egg+take gold piece-&gt;win(use exit door)</t>
    <phoneticPr fontId="16" type="noConversion"/>
  </si>
  <si>
    <t>modify (one direction 'and' bug)</t>
    <phoneticPr fontId="16" type="noConversion"/>
  </si>
  <si>
    <t>ok done (add flower score)</t>
    <phoneticPr fontId="16" type="noConversion"/>
  </si>
  <si>
    <t>done CommandFactory.c</t>
    <phoneticPr fontId="16" type="noConversion"/>
  </si>
  <si>
    <t>done CommandFactory.c</t>
    <phoneticPr fontId="16" type="noConversion"/>
  </si>
  <si>
    <t>done CommandFactory.c TalkCommandHandler.c</t>
    <phoneticPr fontId="16" type="noConversion"/>
  </si>
  <si>
    <t>borrow take file and made file PickCommandHandler.c</t>
    <phoneticPr fontId="16" type="noConversion"/>
  </si>
  <si>
    <t>borrow use file and made file DrinkCommandHandler.c</t>
    <phoneticPr fontId="16" type="noConversion"/>
  </si>
  <si>
    <t>done WorldDataFactory.c</t>
    <phoneticPr fontId="16" type="noConversion"/>
  </si>
  <si>
    <t>done WorldDataFactory.c</t>
    <phoneticPr fontId="16" type="noConversion"/>
  </si>
  <si>
    <t>done(flower item+pick)  WorldDataFactory.c FlowerFunctions.c</t>
    <phoneticPr fontId="16" type="noConversion"/>
  </si>
  <si>
    <t>done(potion item+use drink+score100) WorldDataFactory.c DrinkFunctions.c</t>
    <phoneticPr fontId="16" type="noConversion"/>
  </si>
  <si>
    <t>done GoldPieceFunctions.c</t>
    <phoneticPr fontId="16" type="noConversion"/>
  </si>
  <si>
    <t>done BrickFunctions.c</t>
    <phoneticPr fontId="16" type="noConversion"/>
  </si>
  <si>
    <t>done ExitDoorFunctions.c</t>
    <phoneticPr fontId="16" type="noConversion"/>
  </si>
  <si>
    <t>done (flower+pick) FlowerFunctions.c</t>
    <phoneticPr fontId="16" type="noConversion"/>
  </si>
  <si>
    <t>done(potion item+use drink+score100)  PotionFunctions.c</t>
    <phoneticPr fontId="16" type="noConversion"/>
  </si>
  <si>
    <t xml:space="preserve">done(potion item+use drink+score100) </t>
    <phoneticPr fontId="16" type="noConversion"/>
  </si>
  <si>
    <t>Due_Date is 10-21</t>
    <phoneticPr fontId="16" type="noConversion"/>
  </si>
  <si>
    <t>Your project zip folder must be named "GAM100F18&lt;section letter&gt;_&lt;Login ID&gt;_Assignment2.zip" (using your name, of course, EXAMPLE: "GAM100F18B_david.ly_Assignment2.zip").</t>
    <phoneticPr fontId="16" type="noConversion"/>
  </si>
  <si>
    <t>my zipfile name is &lt;GAM100F18KR_junseok.yang_Assignment2.zip&gt;</t>
    <phoneticPr fontId="16" type="noConversion"/>
  </si>
  <si>
    <t>rename this file Assignment2_TextAdventure_Rubric_junseok.yang.xlsx</t>
    <phoneticPr fontId="16" type="noConversion"/>
  </si>
  <si>
    <t xml:space="preserve">make room5(there is past stone age and item stone for soju in room 6.+ room5 talk comments) make room6(there is strange room in the past and item soju.+if you use or drink soju, you will find many scores and other exit.  </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</si>
</sst>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Red]\-0.00%"/>
    <numFmt numFmtId="177" formatCode="0.0%"/>
  </numFmts>
  <fonts count="18" x14ac:knownFonts="1">
    <font>
      <sz val="12"/>
      <color theme="1"/>
      <name val="맑은 고딕"/>
      <family val="2"/>
      <scheme val="minor"/>
    </font>
    <font>
      <sz val="10"/>
      <color theme="1"/>
      <name val="맑은 고딕"/>
      <family val="2"/>
      <scheme val="minor"/>
    </font>
    <font>
      <b/>
      <sz val="10"/>
      <color rgb="FFFFFFFF"/>
      <name val="맑은 고딕"/>
      <family val="2"/>
      <scheme val="minor"/>
    </font>
    <font>
      <b/>
      <sz val="10"/>
      <color rgb="FF000000"/>
      <name val="맑은 고딕"/>
      <family val="2"/>
      <scheme val="minor"/>
    </font>
    <font>
      <sz val="10"/>
      <color rgb="FF000000"/>
      <name val="맑은 고딕"/>
      <family val="2"/>
      <scheme val="minor"/>
    </font>
    <font>
      <i/>
      <sz val="10"/>
      <color rgb="FF000000"/>
      <name val="맑은 고딕"/>
      <family val="2"/>
      <scheme val="minor"/>
    </font>
    <font>
      <u/>
      <sz val="12"/>
      <color theme="10"/>
      <name val="맑은 고딕"/>
      <family val="2"/>
      <scheme val="minor"/>
    </font>
    <font>
      <u/>
      <sz val="12"/>
      <color theme="11"/>
      <name val="맑은 고딕"/>
      <family val="2"/>
      <scheme val="minor"/>
    </font>
    <font>
      <b/>
      <i/>
      <sz val="10"/>
      <color rgb="FF000000"/>
      <name val="맑은 고딕"/>
      <family val="2"/>
      <scheme val="minor"/>
    </font>
    <font>
      <b/>
      <sz val="24"/>
      <color rgb="FFFFFFFF"/>
      <name val="맑은 고딕"/>
      <family val="2"/>
      <scheme val="minor"/>
    </font>
    <font>
      <sz val="13.5"/>
      <color rgb="FF000000"/>
      <name val="맑은 고딕"/>
      <family val="2"/>
      <scheme val="minor"/>
    </font>
    <font>
      <b/>
      <sz val="13.5"/>
      <color rgb="FFFFFFFF"/>
      <name val="맑은 고딕"/>
      <family val="2"/>
      <scheme val="minor"/>
    </font>
    <font>
      <sz val="24"/>
      <color rgb="FF000000"/>
      <name val="맑은 고딕"/>
      <family val="2"/>
      <scheme val="minor"/>
    </font>
    <font>
      <b/>
      <sz val="18"/>
      <color rgb="FF000000"/>
      <name val="맑은 고딕"/>
      <family val="2"/>
      <scheme val="minor"/>
    </font>
    <font>
      <sz val="14"/>
      <color rgb="FF000000"/>
      <name val="맑은 고딕"/>
      <family val="2"/>
      <scheme val="minor"/>
    </font>
    <font>
      <sz val="18"/>
      <color rgb="FF000000"/>
      <name val="맑은 고딕"/>
      <family val="2"/>
      <scheme val="minor"/>
    </font>
    <font>
      <sz val="8"/>
      <name val="맑은 고딕"/>
      <family val="3"/>
      <charset val="129"/>
      <scheme val="minor"/>
    </font>
    <font>
      <sz val="10"/>
      <color rgb="FF000000"/>
      <name val="맑은 고딕"/>
      <family val="3"/>
      <charset val="129"/>
      <scheme val="major"/>
    </font>
  </fonts>
  <fills count="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style="medium">
        <color rgb="FF000000"/>
      </left>
      <right/>
      <top/>
      <bottom style="medium">
        <color auto="1"/>
      </bottom>
      <diagonal/>
    </border>
  </borders>
  <cellStyleXfs count="64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9">
    <xf numFmtId="0" fontId="0" fillId="0" borderId="0" xfId="0"/>
    <xf numFmtId="0" fontId="2" fillId="2" borderId="2" xfId="0" applyFont="1" applyFill="1" applyBorder="1" applyAlignment="1">
      <alignment horizontal="center" vertical="top" wrapText="1"/>
    </xf>
    <xf numFmtId="0" fontId="4" fillId="3" borderId="0" xfId="0" applyFont="1" applyFill="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3" borderId="0" xfId="0" applyFont="1" applyFill="1" applyAlignment="1">
      <alignment horizontal="center" vertical="top" wrapText="1"/>
    </xf>
    <xf numFmtId="0" fontId="2" fillId="2" borderId="3" xfId="0" applyFont="1" applyFill="1" applyBorder="1" applyAlignment="1">
      <alignment horizontal="center" vertical="top" wrapText="1"/>
    </xf>
    <xf numFmtId="0" fontId="0" fillId="4" borderId="0" xfId="0" applyFill="1"/>
    <xf numFmtId="0" fontId="4" fillId="4" borderId="0" xfId="0" applyFont="1" applyFill="1" applyAlignment="1">
      <alignment horizontal="center" vertical="top" wrapText="1"/>
    </xf>
    <xf numFmtId="0" fontId="0" fillId="4" borderId="0" xfId="0" applyFill="1" applyAlignment="1">
      <alignment vertical="center"/>
    </xf>
    <xf numFmtId="0" fontId="4" fillId="3" borderId="4" xfId="0" applyFont="1" applyFill="1" applyBorder="1" applyAlignment="1">
      <alignment horizontal="left" vertical="top"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3"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10" fillId="3" borderId="0" xfId="0" applyFont="1" applyFill="1" applyAlignment="1">
      <alignment horizontal="center" vertical="top" wrapText="1"/>
    </xf>
    <xf numFmtId="0" fontId="12" fillId="3" borderId="0" xfId="0" applyFont="1" applyFill="1" applyAlignment="1">
      <alignment horizontal="center" vertical="top" wrapText="1"/>
    </xf>
    <xf numFmtId="0" fontId="2" fillId="2" borderId="9" xfId="0" applyFont="1" applyFill="1" applyBorder="1" applyAlignment="1">
      <alignment horizontal="center" vertical="center" wrapText="1"/>
    </xf>
    <xf numFmtId="0" fontId="3" fillId="4" borderId="0" xfId="0" applyFont="1" applyFill="1" applyAlignment="1">
      <alignment horizontal="right" vertical="top" wrapText="1"/>
    </xf>
    <xf numFmtId="10" fontId="4" fillId="3" borderId="0" xfId="0" applyNumberFormat="1" applyFont="1" applyFill="1" applyBorder="1" applyAlignment="1">
      <alignment horizontal="center" vertical="top" wrapText="1"/>
    </xf>
    <xf numFmtId="10" fontId="4" fillId="3" borderId="13" xfId="0" applyNumberFormat="1" applyFont="1" applyFill="1" applyBorder="1" applyAlignment="1">
      <alignment horizontal="center" vertical="top" wrapText="1"/>
    </xf>
    <xf numFmtId="9" fontId="4" fillId="3" borderId="14" xfId="0" quotePrefix="1" applyNumberFormat="1" applyFont="1" applyFill="1" applyBorder="1" applyAlignment="1">
      <alignment horizontal="left" vertical="center" wrapText="1"/>
    </xf>
    <xf numFmtId="0" fontId="4" fillId="3" borderId="16" xfId="0" quotePrefix="1" applyFont="1" applyFill="1" applyBorder="1" applyAlignment="1">
      <alignment horizontal="left" vertical="center" wrapText="1"/>
    </xf>
    <xf numFmtId="0" fontId="4" fillId="3" borderId="15" xfId="0" quotePrefix="1" applyFont="1" applyFill="1" applyBorder="1" applyAlignment="1">
      <alignment horizontal="left" vertical="center"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1" fillId="0" borderId="0" xfId="0" applyFont="1" applyFill="1" applyBorder="1" applyAlignment="1">
      <alignment vertical="center" wrapText="1"/>
    </xf>
    <xf numFmtId="0" fontId="3" fillId="3" borderId="14" xfId="0" applyFont="1" applyFill="1" applyBorder="1" applyAlignment="1">
      <alignment horizontal="center" vertical="center" wrapText="1"/>
    </xf>
    <xf numFmtId="9" fontId="4" fillId="4" borderId="0" xfId="0" applyNumberFormat="1" applyFont="1" applyFill="1" applyBorder="1" applyAlignment="1">
      <alignment horizontal="center" vertical="top" wrapText="1"/>
    </xf>
    <xf numFmtId="177" fontId="4" fillId="4" borderId="0" xfId="0" applyNumberFormat="1" applyFont="1" applyFill="1" applyBorder="1" applyAlignment="1">
      <alignment horizontal="center" vertical="top" wrapText="1"/>
    </xf>
    <xf numFmtId="10" fontId="4" fillId="4" borderId="0" xfId="0" applyNumberFormat="1" applyFont="1" applyFill="1" applyBorder="1" applyAlignment="1">
      <alignment horizontal="center" vertical="top" wrapText="1"/>
    </xf>
    <xf numFmtId="0" fontId="4" fillId="3" borderId="23" xfId="0" applyFont="1" applyFill="1" applyBorder="1" applyAlignment="1">
      <alignment horizontal="center" vertical="top" wrapText="1"/>
    </xf>
    <xf numFmtId="0" fontId="4" fillId="3" borderId="22" xfId="0" applyFont="1" applyFill="1" applyBorder="1" applyAlignment="1">
      <alignment horizontal="center" vertical="top" wrapText="1"/>
    </xf>
    <xf numFmtId="0" fontId="4" fillId="3" borderId="20" xfId="0" applyFont="1" applyFill="1" applyBorder="1" applyAlignment="1">
      <alignment horizontal="center" vertical="top" wrapText="1"/>
    </xf>
    <xf numFmtId="176"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2" fillId="2" borderId="24" xfId="0" applyFont="1" applyFill="1" applyBorder="1" applyAlignment="1">
      <alignment horizontal="center" vertical="top" wrapText="1"/>
    </xf>
    <xf numFmtId="0" fontId="2" fillId="2" borderId="25" xfId="0" applyFont="1" applyFill="1" applyBorder="1" applyAlignment="1">
      <alignment horizontal="center" vertical="top" wrapText="1"/>
    </xf>
    <xf numFmtId="176" fontId="4" fillId="4" borderId="26" xfId="0" applyNumberFormat="1" applyFont="1" applyFill="1" applyBorder="1" applyAlignment="1">
      <alignment horizontal="center" vertical="top" wrapText="1"/>
    </xf>
    <xf numFmtId="176" fontId="4" fillId="4" borderId="27" xfId="0" applyNumberFormat="1" applyFont="1" applyFill="1" applyBorder="1" applyAlignment="1">
      <alignment horizontal="center" vertical="top" wrapText="1"/>
    </xf>
    <xf numFmtId="176" fontId="4" fillId="4" borderId="21" xfId="0" applyNumberFormat="1" applyFont="1" applyFill="1" applyBorder="1" applyAlignment="1">
      <alignment horizontal="center" vertical="top" wrapText="1"/>
    </xf>
    <xf numFmtId="9" fontId="4" fillId="4" borderId="6" xfId="0" applyNumberFormat="1" applyFont="1" applyFill="1" applyBorder="1" applyAlignment="1">
      <alignment horizontal="center" vertical="top" wrapText="1"/>
    </xf>
    <xf numFmtId="9" fontId="4" fillId="4" borderId="12" xfId="0" applyNumberFormat="1" applyFont="1" applyFill="1" applyBorder="1" applyAlignment="1">
      <alignment horizontal="center" vertical="top" wrapText="1"/>
    </xf>
    <xf numFmtId="0" fontId="10" fillId="4" borderId="0" xfId="0" applyFont="1" applyFill="1" applyAlignment="1">
      <alignment horizontal="center" vertical="top" wrapText="1"/>
    </xf>
    <xf numFmtId="0" fontId="12" fillId="4" borderId="0" xfId="0" applyFont="1" applyFill="1" applyAlignment="1">
      <alignment horizontal="center" vertical="top" wrapText="1"/>
    </xf>
    <xf numFmtId="177" fontId="15" fillId="3" borderId="13" xfId="0" applyNumberFormat="1" applyFont="1" applyFill="1" applyBorder="1" applyAlignment="1">
      <alignment horizontal="center" vertical="center" wrapText="1"/>
    </xf>
    <xf numFmtId="0" fontId="4" fillId="3" borderId="3" xfId="0" applyFont="1" applyFill="1" applyBorder="1" applyAlignment="1">
      <alignment horizontal="left" vertical="top" wrapText="1"/>
    </xf>
    <xf numFmtId="0" fontId="4" fillId="3" borderId="28" xfId="0" applyFont="1" applyFill="1" applyBorder="1" applyAlignment="1">
      <alignment horizontal="left" vertical="top" wrapText="1"/>
    </xf>
    <xf numFmtId="9" fontId="4" fillId="4" borderId="19" xfId="0" applyNumberFormat="1" applyFont="1" applyFill="1" applyBorder="1" applyAlignment="1">
      <alignment horizontal="center" vertical="top" wrapText="1"/>
    </xf>
    <xf numFmtId="9" fontId="4" fillId="3" borderId="15" xfId="0" quotePrefix="1" applyNumberFormat="1" applyFont="1" applyFill="1" applyBorder="1" applyAlignment="1">
      <alignment horizontal="left" vertical="center" wrapText="1"/>
    </xf>
    <xf numFmtId="0" fontId="1" fillId="4" borderId="13"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0" xfId="0" applyFont="1" applyFill="1" applyBorder="1" applyAlignment="1">
      <alignment horizontal="left" vertical="top" wrapText="1"/>
    </xf>
    <xf numFmtId="0" fontId="3" fillId="4" borderId="0" xfId="0" applyFont="1" applyFill="1" applyBorder="1" applyAlignment="1">
      <alignment horizontal="right" vertical="top" wrapText="1"/>
    </xf>
    <xf numFmtId="0" fontId="0" fillId="4" borderId="0" xfId="0" applyFill="1" applyBorder="1" applyAlignment="1">
      <alignment vertical="center"/>
    </xf>
    <xf numFmtId="0" fontId="4" fillId="4" borderId="0" xfId="0" applyFont="1" applyFill="1" applyBorder="1" applyAlignment="1">
      <alignment horizontal="left" vertical="top" wrapText="1"/>
    </xf>
    <xf numFmtId="0" fontId="17" fillId="0" borderId="0" xfId="0" applyFont="1"/>
    <xf numFmtId="10" fontId="3" fillId="3" borderId="2" xfId="0" applyNumberFormat="1" applyFont="1" applyFill="1" applyBorder="1" applyAlignment="1">
      <alignment horizontal="center" vertical="center" wrapText="1"/>
    </xf>
    <xf numFmtId="10" fontId="3" fillId="3" borderId="3"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9" fontId="3" fillId="3" borderId="17" xfId="0" applyNumberFormat="1" applyFont="1" applyFill="1" applyBorder="1" applyAlignment="1">
      <alignment horizontal="center" vertical="center" wrapText="1"/>
    </xf>
    <xf numFmtId="9" fontId="3" fillId="3" borderId="18" xfId="0" applyNumberFormat="1"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6" xfId="0" applyFont="1" applyFill="1" applyBorder="1" applyAlignment="1">
      <alignment horizontal="center" vertical="center" wrapText="1"/>
    </xf>
    <xf numFmtId="9" fontId="13" fillId="0" borderId="7" xfId="0" applyNumberFormat="1" applyFont="1" applyBorder="1" applyAlignment="1">
      <alignment horizontal="center" vertical="top" wrapText="1"/>
    </xf>
    <xf numFmtId="9" fontId="13" fillId="0" borderId="8" xfId="0" applyNumberFormat="1" applyFont="1" applyBorder="1" applyAlignment="1">
      <alignment horizontal="center" vertical="top" wrapText="1"/>
    </xf>
    <xf numFmtId="0" fontId="4" fillId="3" borderId="15" xfId="0" applyFont="1" applyFill="1" applyBorder="1" applyAlignment="1">
      <alignment horizontal="center" vertical="top" wrapText="1"/>
    </xf>
    <xf numFmtId="0" fontId="4" fillId="3" borderId="16" xfId="0" applyFont="1" applyFill="1" applyBorder="1" applyAlignment="1">
      <alignment horizontal="center"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5" fillId="3" borderId="4"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4" fillId="3" borderId="4"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11" xfId="0" applyFont="1" applyFill="1" applyBorder="1" applyAlignment="1">
      <alignment horizontal="left" vertical="top" wrapText="1"/>
    </xf>
    <xf numFmtId="0" fontId="14" fillId="3" borderId="12" xfId="0" applyFont="1" applyFill="1" applyBorder="1" applyAlignment="1">
      <alignment horizontal="left" vertical="top" wrapText="1"/>
    </xf>
    <xf numFmtId="0" fontId="14" fillId="3" borderId="7" xfId="0" applyFont="1" applyFill="1" applyBorder="1" applyAlignment="1">
      <alignment horizontal="left" vertical="top" wrapText="1"/>
    </xf>
    <xf numFmtId="0" fontId="14" fillId="3" borderId="8" xfId="0" applyFont="1" applyFill="1" applyBorder="1" applyAlignment="1">
      <alignment horizontal="left" vertical="top" wrapText="1"/>
    </xf>
    <xf numFmtId="0" fontId="2" fillId="2" borderId="8" xfId="0" applyFont="1" applyFill="1" applyBorder="1" applyAlignment="1">
      <alignment horizontal="left" vertical="top" wrapText="1"/>
    </xf>
  </cellXfs>
  <cellStyles count="645">
    <cellStyle name="열어 본 하이퍼링크" xfId="2" builtinId="9" hidden="1"/>
    <cellStyle name="열어 본 하이퍼링크" xfId="4" builtinId="9" hidden="1"/>
    <cellStyle name="열어 본 하이퍼링크" xfId="6" builtinId="9" hidden="1"/>
    <cellStyle name="열어 본 하이퍼링크" xfId="8" builtinId="9" hidden="1"/>
    <cellStyle name="열어 본 하이퍼링크" xfId="10" builtinId="9" hidden="1"/>
    <cellStyle name="열어 본 하이퍼링크" xfId="12" builtinId="9" hidden="1"/>
    <cellStyle name="열어 본 하이퍼링크" xfId="14" builtinId="9" hidden="1"/>
    <cellStyle name="열어 본 하이퍼링크" xfId="16" builtinId="9" hidden="1"/>
    <cellStyle name="열어 본 하이퍼링크" xfId="18" builtinId="9" hidden="1"/>
    <cellStyle name="열어 본 하이퍼링크" xfId="20" builtinId="9" hidden="1"/>
    <cellStyle name="열어 본 하이퍼링크" xfId="22" builtinId="9" hidden="1"/>
    <cellStyle name="열어 본 하이퍼링크" xfId="24" builtinId="9" hidden="1"/>
    <cellStyle name="열어 본 하이퍼링크" xfId="26" builtinId="9" hidden="1"/>
    <cellStyle name="열어 본 하이퍼링크" xfId="28" builtinId="9" hidden="1"/>
    <cellStyle name="열어 본 하이퍼링크" xfId="30" builtinId="9" hidden="1"/>
    <cellStyle name="열어 본 하이퍼링크" xfId="32" builtinId="9" hidden="1"/>
    <cellStyle name="열어 본 하이퍼링크" xfId="34" builtinId="9" hidden="1"/>
    <cellStyle name="열어 본 하이퍼링크" xfId="36" builtinId="9" hidden="1"/>
    <cellStyle name="열어 본 하이퍼링크" xfId="38" builtinId="9" hidden="1"/>
    <cellStyle name="열어 본 하이퍼링크" xfId="40" builtinId="9" hidden="1"/>
    <cellStyle name="열어 본 하이퍼링크" xfId="42" builtinId="9" hidden="1"/>
    <cellStyle name="열어 본 하이퍼링크" xfId="44" builtinId="9" hidden="1"/>
    <cellStyle name="열어 본 하이퍼링크" xfId="46" builtinId="9" hidden="1"/>
    <cellStyle name="열어 본 하이퍼링크" xfId="48" builtinId="9" hidden="1"/>
    <cellStyle name="열어 본 하이퍼링크" xfId="50" builtinId="9" hidden="1"/>
    <cellStyle name="열어 본 하이퍼링크" xfId="52" builtinId="9" hidden="1"/>
    <cellStyle name="열어 본 하이퍼링크" xfId="54" builtinId="9" hidden="1"/>
    <cellStyle name="열어 본 하이퍼링크" xfId="56" builtinId="9" hidden="1"/>
    <cellStyle name="열어 본 하이퍼링크" xfId="58" builtinId="9" hidden="1"/>
    <cellStyle name="열어 본 하이퍼링크" xfId="60" builtinId="9" hidden="1"/>
    <cellStyle name="열어 본 하이퍼링크" xfId="62" builtinId="9" hidden="1"/>
    <cellStyle name="열어 본 하이퍼링크" xfId="64" builtinId="9" hidden="1"/>
    <cellStyle name="열어 본 하이퍼링크" xfId="66" builtinId="9" hidden="1"/>
    <cellStyle name="열어 본 하이퍼링크" xfId="68" builtinId="9" hidden="1"/>
    <cellStyle name="열어 본 하이퍼링크" xfId="70" builtinId="9" hidden="1"/>
    <cellStyle name="열어 본 하이퍼링크" xfId="72" builtinId="9" hidden="1"/>
    <cellStyle name="열어 본 하이퍼링크" xfId="74" builtinId="9" hidden="1"/>
    <cellStyle name="열어 본 하이퍼링크" xfId="76" builtinId="9" hidden="1"/>
    <cellStyle name="열어 본 하이퍼링크" xfId="78" builtinId="9" hidden="1"/>
    <cellStyle name="열어 본 하이퍼링크" xfId="80" builtinId="9" hidden="1"/>
    <cellStyle name="열어 본 하이퍼링크" xfId="82" builtinId="9" hidden="1"/>
    <cellStyle name="열어 본 하이퍼링크" xfId="84" builtinId="9" hidden="1"/>
    <cellStyle name="열어 본 하이퍼링크" xfId="86" builtinId="9" hidden="1"/>
    <cellStyle name="열어 본 하이퍼링크" xfId="88" builtinId="9" hidden="1"/>
    <cellStyle name="열어 본 하이퍼링크" xfId="90" builtinId="9" hidden="1"/>
    <cellStyle name="열어 본 하이퍼링크" xfId="92" builtinId="9" hidden="1"/>
    <cellStyle name="열어 본 하이퍼링크" xfId="94" builtinId="9" hidden="1"/>
    <cellStyle name="열어 본 하이퍼링크" xfId="96" builtinId="9" hidden="1"/>
    <cellStyle name="열어 본 하이퍼링크" xfId="98" builtinId="9" hidden="1"/>
    <cellStyle name="열어 본 하이퍼링크" xfId="100" builtinId="9" hidden="1"/>
    <cellStyle name="열어 본 하이퍼링크" xfId="102" builtinId="9" hidden="1"/>
    <cellStyle name="열어 본 하이퍼링크" xfId="104" builtinId="9" hidden="1"/>
    <cellStyle name="열어 본 하이퍼링크" xfId="106" builtinId="9" hidden="1"/>
    <cellStyle name="열어 본 하이퍼링크" xfId="108" builtinId="9" hidden="1"/>
    <cellStyle name="열어 본 하이퍼링크" xfId="110" builtinId="9" hidden="1"/>
    <cellStyle name="열어 본 하이퍼링크" xfId="112" builtinId="9" hidden="1"/>
    <cellStyle name="열어 본 하이퍼링크" xfId="114" builtinId="9" hidden="1"/>
    <cellStyle name="열어 본 하이퍼링크" xfId="116" builtinId="9" hidden="1"/>
    <cellStyle name="열어 본 하이퍼링크" xfId="118" builtinId="9" hidden="1"/>
    <cellStyle name="열어 본 하이퍼링크" xfId="120" builtinId="9" hidden="1"/>
    <cellStyle name="열어 본 하이퍼링크" xfId="122" builtinId="9" hidden="1"/>
    <cellStyle name="열어 본 하이퍼링크" xfId="124" builtinId="9" hidden="1"/>
    <cellStyle name="열어 본 하이퍼링크" xfId="126" builtinId="9" hidden="1"/>
    <cellStyle name="열어 본 하이퍼링크" xfId="128" builtinId="9" hidden="1"/>
    <cellStyle name="열어 본 하이퍼링크" xfId="130" builtinId="9" hidden="1"/>
    <cellStyle name="열어 본 하이퍼링크" xfId="132" builtinId="9" hidden="1"/>
    <cellStyle name="열어 본 하이퍼링크" xfId="134" builtinId="9" hidden="1"/>
    <cellStyle name="열어 본 하이퍼링크" xfId="136" builtinId="9" hidden="1"/>
    <cellStyle name="열어 본 하이퍼링크" xfId="138" builtinId="9" hidden="1"/>
    <cellStyle name="열어 본 하이퍼링크" xfId="140" builtinId="9" hidden="1"/>
    <cellStyle name="열어 본 하이퍼링크" xfId="142" builtinId="9" hidden="1"/>
    <cellStyle name="열어 본 하이퍼링크" xfId="144" builtinId="9" hidden="1"/>
    <cellStyle name="열어 본 하이퍼링크" xfId="146" builtinId="9" hidden="1"/>
    <cellStyle name="열어 본 하이퍼링크" xfId="148" builtinId="9" hidden="1"/>
    <cellStyle name="열어 본 하이퍼링크" xfId="150" builtinId="9" hidden="1"/>
    <cellStyle name="열어 본 하이퍼링크" xfId="152" builtinId="9" hidden="1"/>
    <cellStyle name="열어 본 하이퍼링크" xfId="154" builtinId="9" hidden="1"/>
    <cellStyle name="열어 본 하이퍼링크" xfId="156" builtinId="9" hidden="1"/>
    <cellStyle name="열어 본 하이퍼링크" xfId="158" builtinId="9" hidden="1"/>
    <cellStyle name="열어 본 하이퍼링크" xfId="160" builtinId="9" hidden="1"/>
    <cellStyle name="열어 본 하이퍼링크" xfId="162" builtinId="9" hidden="1"/>
    <cellStyle name="열어 본 하이퍼링크" xfId="164" builtinId="9" hidden="1"/>
    <cellStyle name="열어 본 하이퍼링크" xfId="166" builtinId="9" hidden="1"/>
    <cellStyle name="열어 본 하이퍼링크" xfId="168" builtinId="9" hidden="1"/>
    <cellStyle name="열어 본 하이퍼링크" xfId="170" builtinId="9" hidden="1"/>
    <cellStyle name="열어 본 하이퍼링크" xfId="172" builtinId="9" hidden="1"/>
    <cellStyle name="열어 본 하이퍼링크" xfId="174" builtinId="9" hidden="1"/>
    <cellStyle name="열어 본 하이퍼링크" xfId="176" builtinId="9" hidden="1"/>
    <cellStyle name="열어 본 하이퍼링크" xfId="178" builtinId="9" hidden="1"/>
    <cellStyle name="열어 본 하이퍼링크" xfId="180" builtinId="9" hidden="1"/>
    <cellStyle name="열어 본 하이퍼링크" xfId="182" builtinId="9" hidden="1"/>
    <cellStyle name="열어 본 하이퍼링크" xfId="184" builtinId="9" hidden="1"/>
    <cellStyle name="열어 본 하이퍼링크" xfId="186" builtinId="9" hidden="1"/>
    <cellStyle name="열어 본 하이퍼링크" xfId="188" builtinId="9" hidden="1"/>
    <cellStyle name="열어 본 하이퍼링크" xfId="190" builtinId="9" hidden="1"/>
    <cellStyle name="열어 본 하이퍼링크" xfId="192" builtinId="9" hidden="1"/>
    <cellStyle name="열어 본 하이퍼링크" xfId="194" builtinId="9" hidden="1"/>
    <cellStyle name="열어 본 하이퍼링크" xfId="196" builtinId="9" hidden="1"/>
    <cellStyle name="열어 본 하이퍼링크" xfId="198" builtinId="9" hidden="1"/>
    <cellStyle name="열어 본 하이퍼링크" xfId="200" builtinId="9" hidden="1"/>
    <cellStyle name="열어 본 하이퍼링크" xfId="202" builtinId="9" hidden="1"/>
    <cellStyle name="열어 본 하이퍼링크" xfId="204" builtinId="9" hidden="1"/>
    <cellStyle name="열어 본 하이퍼링크" xfId="206" builtinId="9" hidden="1"/>
    <cellStyle name="열어 본 하이퍼링크" xfId="208" builtinId="9" hidden="1"/>
    <cellStyle name="열어 본 하이퍼링크" xfId="210" builtinId="9" hidden="1"/>
    <cellStyle name="열어 본 하이퍼링크" xfId="212" builtinId="9" hidden="1"/>
    <cellStyle name="열어 본 하이퍼링크" xfId="214" builtinId="9" hidden="1"/>
    <cellStyle name="열어 본 하이퍼링크" xfId="216" builtinId="9" hidden="1"/>
    <cellStyle name="열어 본 하이퍼링크" xfId="218" builtinId="9" hidden="1"/>
    <cellStyle name="열어 본 하이퍼링크" xfId="220" builtinId="9" hidden="1"/>
    <cellStyle name="열어 본 하이퍼링크" xfId="222" builtinId="9" hidden="1"/>
    <cellStyle name="열어 본 하이퍼링크" xfId="224" builtinId="9" hidden="1"/>
    <cellStyle name="열어 본 하이퍼링크" xfId="226" builtinId="9" hidden="1"/>
    <cellStyle name="열어 본 하이퍼링크" xfId="228" builtinId="9" hidden="1"/>
    <cellStyle name="열어 본 하이퍼링크" xfId="230" builtinId="9" hidden="1"/>
    <cellStyle name="열어 본 하이퍼링크" xfId="232" builtinId="9" hidden="1"/>
    <cellStyle name="열어 본 하이퍼링크" xfId="234" builtinId="9" hidden="1"/>
    <cellStyle name="열어 본 하이퍼링크" xfId="236" builtinId="9" hidden="1"/>
    <cellStyle name="열어 본 하이퍼링크" xfId="238" builtinId="9" hidden="1"/>
    <cellStyle name="열어 본 하이퍼링크" xfId="240" builtinId="9" hidden="1"/>
    <cellStyle name="열어 본 하이퍼링크" xfId="242" builtinId="9" hidden="1"/>
    <cellStyle name="열어 본 하이퍼링크" xfId="244" builtinId="9" hidden="1"/>
    <cellStyle name="열어 본 하이퍼링크" xfId="246" builtinId="9" hidden="1"/>
    <cellStyle name="열어 본 하이퍼링크" xfId="248" builtinId="9" hidden="1"/>
    <cellStyle name="열어 본 하이퍼링크" xfId="250" builtinId="9" hidden="1"/>
    <cellStyle name="열어 본 하이퍼링크" xfId="252" builtinId="9" hidden="1"/>
    <cellStyle name="열어 본 하이퍼링크" xfId="254" builtinId="9" hidden="1"/>
    <cellStyle name="열어 본 하이퍼링크" xfId="256" builtinId="9" hidden="1"/>
    <cellStyle name="열어 본 하이퍼링크" xfId="258" builtinId="9" hidden="1"/>
    <cellStyle name="열어 본 하이퍼링크" xfId="260" builtinId="9" hidden="1"/>
    <cellStyle name="열어 본 하이퍼링크" xfId="262" builtinId="9" hidden="1"/>
    <cellStyle name="열어 본 하이퍼링크" xfId="264" builtinId="9" hidden="1"/>
    <cellStyle name="열어 본 하이퍼링크" xfId="266" builtinId="9" hidden="1"/>
    <cellStyle name="열어 본 하이퍼링크" xfId="268" builtinId="9" hidden="1"/>
    <cellStyle name="열어 본 하이퍼링크" xfId="270" builtinId="9" hidden="1"/>
    <cellStyle name="열어 본 하이퍼링크" xfId="272" builtinId="9" hidden="1"/>
    <cellStyle name="열어 본 하이퍼링크" xfId="274" builtinId="9" hidden="1"/>
    <cellStyle name="열어 본 하이퍼링크" xfId="276" builtinId="9" hidden="1"/>
    <cellStyle name="열어 본 하이퍼링크" xfId="278" builtinId="9" hidden="1"/>
    <cellStyle name="열어 본 하이퍼링크" xfId="280" builtinId="9" hidden="1"/>
    <cellStyle name="열어 본 하이퍼링크" xfId="282" builtinId="9" hidden="1"/>
    <cellStyle name="열어 본 하이퍼링크" xfId="284" builtinId="9" hidden="1"/>
    <cellStyle name="열어 본 하이퍼링크" xfId="286" builtinId="9" hidden="1"/>
    <cellStyle name="열어 본 하이퍼링크" xfId="288" builtinId="9" hidden="1"/>
    <cellStyle name="열어 본 하이퍼링크" xfId="290" builtinId="9" hidden="1"/>
    <cellStyle name="열어 본 하이퍼링크" xfId="292" builtinId="9" hidden="1"/>
    <cellStyle name="열어 본 하이퍼링크" xfId="294" builtinId="9" hidden="1"/>
    <cellStyle name="열어 본 하이퍼링크" xfId="296" builtinId="9" hidden="1"/>
    <cellStyle name="열어 본 하이퍼링크" xfId="298" builtinId="9" hidden="1"/>
    <cellStyle name="열어 본 하이퍼링크" xfId="300" builtinId="9" hidden="1"/>
    <cellStyle name="열어 본 하이퍼링크" xfId="302" builtinId="9" hidden="1"/>
    <cellStyle name="열어 본 하이퍼링크" xfId="304" builtinId="9" hidden="1"/>
    <cellStyle name="열어 본 하이퍼링크" xfId="306" builtinId="9" hidden="1"/>
    <cellStyle name="열어 본 하이퍼링크" xfId="308" builtinId="9" hidden="1"/>
    <cellStyle name="열어 본 하이퍼링크" xfId="310" builtinId="9" hidden="1"/>
    <cellStyle name="열어 본 하이퍼링크" xfId="312" builtinId="9" hidden="1"/>
    <cellStyle name="열어 본 하이퍼링크" xfId="314" builtinId="9" hidden="1"/>
    <cellStyle name="열어 본 하이퍼링크" xfId="316" builtinId="9" hidden="1"/>
    <cellStyle name="열어 본 하이퍼링크" xfId="318" builtinId="9" hidden="1"/>
    <cellStyle name="열어 본 하이퍼링크" xfId="320" builtinId="9" hidden="1"/>
    <cellStyle name="열어 본 하이퍼링크" xfId="322" builtinId="9" hidden="1"/>
    <cellStyle name="열어 본 하이퍼링크" xfId="324" builtinId="9" hidden="1"/>
    <cellStyle name="열어 본 하이퍼링크" xfId="326" builtinId="9" hidden="1"/>
    <cellStyle name="열어 본 하이퍼링크" xfId="328" builtinId="9" hidden="1"/>
    <cellStyle name="열어 본 하이퍼링크" xfId="330" builtinId="9" hidden="1"/>
    <cellStyle name="열어 본 하이퍼링크" xfId="332" builtinId="9" hidden="1"/>
    <cellStyle name="열어 본 하이퍼링크" xfId="334" builtinId="9" hidden="1"/>
    <cellStyle name="열어 본 하이퍼링크" xfId="336" builtinId="9" hidden="1"/>
    <cellStyle name="열어 본 하이퍼링크" xfId="338" builtinId="9" hidden="1"/>
    <cellStyle name="열어 본 하이퍼링크" xfId="340" builtinId="9" hidden="1"/>
    <cellStyle name="열어 본 하이퍼링크" xfId="342" builtinId="9" hidden="1"/>
    <cellStyle name="열어 본 하이퍼링크" xfId="344" builtinId="9" hidden="1"/>
    <cellStyle name="열어 본 하이퍼링크" xfId="346" builtinId="9" hidden="1"/>
    <cellStyle name="열어 본 하이퍼링크" xfId="348" builtinId="9" hidden="1"/>
    <cellStyle name="열어 본 하이퍼링크" xfId="350" builtinId="9" hidden="1"/>
    <cellStyle name="열어 본 하이퍼링크" xfId="352" builtinId="9" hidden="1"/>
    <cellStyle name="열어 본 하이퍼링크" xfId="354" builtinId="9" hidden="1"/>
    <cellStyle name="열어 본 하이퍼링크" xfId="356" builtinId="9" hidden="1"/>
    <cellStyle name="열어 본 하이퍼링크" xfId="358" builtinId="9" hidden="1"/>
    <cellStyle name="열어 본 하이퍼링크" xfId="360" builtinId="9" hidden="1"/>
    <cellStyle name="열어 본 하이퍼링크" xfId="362" builtinId="9" hidden="1"/>
    <cellStyle name="열어 본 하이퍼링크" xfId="364" builtinId="9" hidden="1"/>
    <cellStyle name="열어 본 하이퍼링크" xfId="366" builtinId="9" hidden="1"/>
    <cellStyle name="열어 본 하이퍼링크" xfId="368" builtinId="9" hidden="1"/>
    <cellStyle name="열어 본 하이퍼링크" xfId="370" builtinId="9" hidden="1"/>
    <cellStyle name="열어 본 하이퍼링크" xfId="372" builtinId="9" hidden="1"/>
    <cellStyle name="열어 본 하이퍼링크" xfId="374" builtinId="9" hidden="1"/>
    <cellStyle name="열어 본 하이퍼링크" xfId="376" builtinId="9" hidden="1"/>
    <cellStyle name="열어 본 하이퍼링크" xfId="378" builtinId="9" hidden="1"/>
    <cellStyle name="열어 본 하이퍼링크" xfId="380" builtinId="9" hidden="1"/>
    <cellStyle name="열어 본 하이퍼링크" xfId="382" builtinId="9" hidden="1"/>
    <cellStyle name="열어 본 하이퍼링크" xfId="384" builtinId="9" hidden="1"/>
    <cellStyle name="열어 본 하이퍼링크" xfId="386" builtinId="9" hidden="1"/>
    <cellStyle name="열어 본 하이퍼링크" xfId="388" builtinId="9" hidden="1"/>
    <cellStyle name="열어 본 하이퍼링크" xfId="390" builtinId="9" hidden="1"/>
    <cellStyle name="열어 본 하이퍼링크" xfId="392" builtinId="9" hidden="1"/>
    <cellStyle name="열어 본 하이퍼링크" xfId="394" builtinId="9" hidden="1"/>
    <cellStyle name="열어 본 하이퍼링크" xfId="396" builtinId="9" hidden="1"/>
    <cellStyle name="열어 본 하이퍼링크" xfId="398" builtinId="9" hidden="1"/>
    <cellStyle name="열어 본 하이퍼링크" xfId="400" builtinId="9" hidden="1"/>
    <cellStyle name="열어 본 하이퍼링크" xfId="402" builtinId="9" hidden="1"/>
    <cellStyle name="열어 본 하이퍼링크" xfId="404" builtinId="9" hidden="1"/>
    <cellStyle name="열어 본 하이퍼링크" xfId="406" builtinId="9" hidden="1"/>
    <cellStyle name="열어 본 하이퍼링크" xfId="408" builtinId="9" hidden="1"/>
    <cellStyle name="열어 본 하이퍼링크" xfId="410" builtinId="9" hidden="1"/>
    <cellStyle name="열어 본 하이퍼링크" xfId="412" builtinId="9" hidden="1"/>
    <cellStyle name="열어 본 하이퍼링크" xfId="414" builtinId="9" hidden="1"/>
    <cellStyle name="열어 본 하이퍼링크" xfId="416" builtinId="9" hidden="1"/>
    <cellStyle name="열어 본 하이퍼링크" xfId="418" builtinId="9" hidden="1"/>
    <cellStyle name="열어 본 하이퍼링크" xfId="420" builtinId="9" hidden="1"/>
    <cellStyle name="열어 본 하이퍼링크" xfId="422" builtinId="9" hidden="1"/>
    <cellStyle name="열어 본 하이퍼링크" xfId="424" builtinId="9" hidden="1"/>
    <cellStyle name="열어 본 하이퍼링크" xfId="426" builtinId="9" hidden="1"/>
    <cellStyle name="열어 본 하이퍼링크" xfId="428" builtinId="9" hidden="1"/>
    <cellStyle name="열어 본 하이퍼링크" xfId="430" builtinId="9" hidden="1"/>
    <cellStyle name="열어 본 하이퍼링크" xfId="432" builtinId="9" hidden="1"/>
    <cellStyle name="열어 본 하이퍼링크" xfId="434" builtinId="9" hidden="1"/>
    <cellStyle name="열어 본 하이퍼링크" xfId="436" builtinId="9" hidden="1"/>
    <cellStyle name="열어 본 하이퍼링크" xfId="438" builtinId="9" hidden="1"/>
    <cellStyle name="열어 본 하이퍼링크" xfId="440" builtinId="9" hidden="1"/>
    <cellStyle name="열어 본 하이퍼링크" xfId="442" builtinId="9" hidden="1"/>
    <cellStyle name="열어 본 하이퍼링크" xfId="444" builtinId="9" hidden="1"/>
    <cellStyle name="열어 본 하이퍼링크" xfId="446" builtinId="9" hidden="1"/>
    <cellStyle name="열어 본 하이퍼링크" xfId="448" builtinId="9" hidden="1"/>
    <cellStyle name="열어 본 하이퍼링크" xfId="450" builtinId="9" hidden="1"/>
    <cellStyle name="열어 본 하이퍼링크" xfId="452" builtinId="9" hidden="1"/>
    <cellStyle name="열어 본 하이퍼링크" xfId="454" builtinId="9" hidden="1"/>
    <cellStyle name="열어 본 하이퍼링크" xfId="456" builtinId="9" hidden="1"/>
    <cellStyle name="열어 본 하이퍼링크" xfId="458" builtinId="9" hidden="1"/>
    <cellStyle name="열어 본 하이퍼링크" xfId="460" builtinId="9" hidden="1"/>
    <cellStyle name="열어 본 하이퍼링크" xfId="462" builtinId="9" hidden="1"/>
    <cellStyle name="열어 본 하이퍼링크" xfId="464" builtinId="9" hidden="1"/>
    <cellStyle name="열어 본 하이퍼링크" xfId="466" builtinId="9" hidden="1"/>
    <cellStyle name="열어 본 하이퍼링크" xfId="468" builtinId="9" hidden="1"/>
    <cellStyle name="열어 본 하이퍼링크" xfId="470" builtinId="9" hidden="1"/>
    <cellStyle name="열어 본 하이퍼링크" xfId="472" builtinId="9" hidden="1"/>
    <cellStyle name="열어 본 하이퍼링크" xfId="474" builtinId="9" hidden="1"/>
    <cellStyle name="열어 본 하이퍼링크" xfId="476" builtinId="9" hidden="1"/>
    <cellStyle name="열어 본 하이퍼링크" xfId="478" builtinId="9" hidden="1"/>
    <cellStyle name="열어 본 하이퍼링크" xfId="480" builtinId="9" hidden="1"/>
    <cellStyle name="열어 본 하이퍼링크" xfId="482" builtinId="9" hidden="1"/>
    <cellStyle name="열어 본 하이퍼링크" xfId="484" builtinId="9" hidden="1"/>
    <cellStyle name="열어 본 하이퍼링크" xfId="486" builtinId="9" hidden="1"/>
    <cellStyle name="열어 본 하이퍼링크" xfId="488" builtinId="9" hidden="1"/>
    <cellStyle name="열어 본 하이퍼링크" xfId="490" builtinId="9" hidden="1"/>
    <cellStyle name="열어 본 하이퍼링크" xfId="492" builtinId="9" hidden="1"/>
    <cellStyle name="열어 본 하이퍼링크" xfId="494" builtinId="9" hidden="1"/>
    <cellStyle name="열어 본 하이퍼링크" xfId="496" builtinId="9" hidden="1"/>
    <cellStyle name="열어 본 하이퍼링크" xfId="498" builtinId="9" hidden="1"/>
    <cellStyle name="열어 본 하이퍼링크" xfId="500" builtinId="9" hidden="1"/>
    <cellStyle name="열어 본 하이퍼링크" xfId="502" builtinId="9" hidden="1"/>
    <cellStyle name="열어 본 하이퍼링크" xfId="504" builtinId="9" hidden="1"/>
    <cellStyle name="열어 본 하이퍼링크" xfId="506" builtinId="9" hidden="1"/>
    <cellStyle name="열어 본 하이퍼링크" xfId="508" builtinId="9" hidden="1"/>
    <cellStyle name="열어 본 하이퍼링크" xfId="510" builtinId="9" hidden="1"/>
    <cellStyle name="열어 본 하이퍼링크" xfId="512" builtinId="9" hidden="1"/>
    <cellStyle name="열어 본 하이퍼링크" xfId="514" builtinId="9" hidden="1"/>
    <cellStyle name="열어 본 하이퍼링크" xfId="516" builtinId="9" hidden="1"/>
    <cellStyle name="열어 본 하이퍼링크" xfId="518" builtinId="9" hidden="1"/>
    <cellStyle name="열어 본 하이퍼링크" xfId="520" builtinId="9" hidden="1"/>
    <cellStyle name="열어 본 하이퍼링크" xfId="522" builtinId="9" hidden="1"/>
    <cellStyle name="열어 본 하이퍼링크" xfId="524" builtinId="9" hidden="1"/>
    <cellStyle name="열어 본 하이퍼링크" xfId="526" builtinId="9" hidden="1"/>
    <cellStyle name="열어 본 하이퍼링크" xfId="528" builtinId="9" hidden="1"/>
    <cellStyle name="열어 본 하이퍼링크" xfId="530" builtinId="9" hidden="1"/>
    <cellStyle name="열어 본 하이퍼링크" xfId="532" builtinId="9" hidden="1"/>
    <cellStyle name="열어 본 하이퍼링크" xfId="534" builtinId="9" hidden="1"/>
    <cellStyle name="열어 본 하이퍼링크" xfId="536" builtinId="9" hidden="1"/>
    <cellStyle name="열어 본 하이퍼링크" xfId="538" builtinId="9" hidden="1"/>
    <cellStyle name="열어 본 하이퍼링크" xfId="540" builtinId="9" hidden="1"/>
    <cellStyle name="열어 본 하이퍼링크" xfId="542" builtinId="9" hidden="1"/>
    <cellStyle name="열어 본 하이퍼링크" xfId="544" builtinId="9" hidden="1"/>
    <cellStyle name="열어 본 하이퍼링크" xfId="546" builtinId="9" hidden="1"/>
    <cellStyle name="열어 본 하이퍼링크" xfId="548" builtinId="9" hidden="1"/>
    <cellStyle name="열어 본 하이퍼링크" xfId="550" builtinId="9" hidden="1"/>
    <cellStyle name="열어 본 하이퍼링크" xfId="552" builtinId="9" hidden="1"/>
    <cellStyle name="열어 본 하이퍼링크" xfId="554" builtinId="9" hidden="1"/>
    <cellStyle name="열어 본 하이퍼링크" xfId="556" builtinId="9" hidden="1"/>
    <cellStyle name="열어 본 하이퍼링크" xfId="558" builtinId="9" hidden="1"/>
    <cellStyle name="열어 본 하이퍼링크" xfId="560" builtinId="9" hidden="1"/>
    <cellStyle name="열어 본 하이퍼링크" xfId="562" builtinId="9" hidden="1"/>
    <cellStyle name="열어 본 하이퍼링크" xfId="564" builtinId="9" hidden="1"/>
    <cellStyle name="열어 본 하이퍼링크" xfId="566" builtinId="9" hidden="1"/>
    <cellStyle name="열어 본 하이퍼링크" xfId="568" builtinId="9" hidden="1"/>
    <cellStyle name="열어 본 하이퍼링크" xfId="570" builtinId="9" hidden="1"/>
    <cellStyle name="열어 본 하이퍼링크" xfId="572" builtinId="9" hidden="1"/>
    <cellStyle name="열어 본 하이퍼링크" xfId="574" builtinId="9" hidden="1"/>
    <cellStyle name="열어 본 하이퍼링크" xfId="576" builtinId="9" hidden="1"/>
    <cellStyle name="열어 본 하이퍼링크" xfId="578" builtinId="9" hidden="1"/>
    <cellStyle name="열어 본 하이퍼링크" xfId="580" builtinId="9" hidden="1"/>
    <cellStyle name="열어 본 하이퍼링크" xfId="582" builtinId="9" hidden="1"/>
    <cellStyle name="열어 본 하이퍼링크" xfId="584" builtinId="9" hidden="1"/>
    <cellStyle name="열어 본 하이퍼링크" xfId="586" builtinId="9" hidden="1"/>
    <cellStyle name="열어 본 하이퍼링크" xfId="588" builtinId="9" hidden="1"/>
    <cellStyle name="열어 본 하이퍼링크" xfId="590" builtinId="9" hidden="1"/>
    <cellStyle name="열어 본 하이퍼링크" xfId="592" builtinId="9" hidden="1"/>
    <cellStyle name="열어 본 하이퍼링크" xfId="594" builtinId="9" hidden="1"/>
    <cellStyle name="열어 본 하이퍼링크" xfId="596" builtinId="9" hidden="1"/>
    <cellStyle name="열어 본 하이퍼링크" xfId="598" builtinId="9" hidden="1"/>
    <cellStyle name="열어 본 하이퍼링크" xfId="600" builtinId="9" hidden="1"/>
    <cellStyle name="열어 본 하이퍼링크" xfId="602" builtinId="9" hidden="1"/>
    <cellStyle name="열어 본 하이퍼링크" xfId="604" builtinId="9" hidden="1"/>
    <cellStyle name="열어 본 하이퍼링크" xfId="606" builtinId="9" hidden="1"/>
    <cellStyle name="열어 본 하이퍼링크" xfId="608" builtinId="9" hidden="1"/>
    <cellStyle name="열어 본 하이퍼링크" xfId="610" builtinId="9" hidden="1"/>
    <cellStyle name="열어 본 하이퍼링크" xfId="612" builtinId="9" hidden="1"/>
    <cellStyle name="열어 본 하이퍼링크" xfId="614" builtinId="9" hidden="1"/>
    <cellStyle name="열어 본 하이퍼링크" xfId="616" builtinId="9" hidden="1"/>
    <cellStyle name="열어 본 하이퍼링크" xfId="618" builtinId="9" hidden="1"/>
    <cellStyle name="열어 본 하이퍼링크" xfId="620" builtinId="9" hidden="1"/>
    <cellStyle name="열어 본 하이퍼링크" xfId="622" builtinId="9" hidden="1"/>
    <cellStyle name="열어 본 하이퍼링크" xfId="624" builtinId="9" hidden="1"/>
    <cellStyle name="열어 본 하이퍼링크" xfId="626" builtinId="9" hidden="1"/>
    <cellStyle name="열어 본 하이퍼링크" xfId="628" builtinId="9" hidden="1"/>
    <cellStyle name="열어 본 하이퍼링크" xfId="630" builtinId="9" hidden="1"/>
    <cellStyle name="열어 본 하이퍼링크" xfId="632" builtinId="9" hidden="1"/>
    <cellStyle name="열어 본 하이퍼링크" xfId="634" builtinId="9" hidden="1"/>
    <cellStyle name="열어 본 하이퍼링크" xfId="636" builtinId="9" hidden="1"/>
    <cellStyle name="열어 본 하이퍼링크" xfId="638" builtinId="9" hidden="1"/>
    <cellStyle name="열어 본 하이퍼링크" xfId="640" builtinId="9" hidden="1"/>
    <cellStyle name="열어 본 하이퍼링크" xfId="642" builtinId="9" hidden="1"/>
    <cellStyle name="열어 본 하이퍼링크" xfId="644" builtinId="9" hidden="1"/>
    <cellStyle name="표준" xfId="0" builtinId="0"/>
    <cellStyle name="하이퍼링크" xfId="1" builtinId="8" hidden="1"/>
    <cellStyle name="하이퍼링크" xfId="3" builtinId="8" hidden="1"/>
    <cellStyle name="하이퍼링크" xfId="5" builtinId="8" hidden="1"/>
    <cellStyle name="하이퍼링크" xfId="7" builtinId="8" hidden="1"/>
    <cellStyle name="하이퍼링크" xfId="9" builtinId="8" hidden="1"/>
    <cellStyle name="하이퍼링크" xfId="11" builtinId="8" hidden="1"/>
    <cellStyle name="하이퍼링크" xfId="13" builtinId="8" hidden="1"/>
    <cellStyle name="하이퍼링크" xfId="15" builtinId="8" hidden="1"/>
    <cellStyle name="하이퍼링크" xfId="17" builtinId="8" hidden="1"/>
    <cellStyle name="하이퍼링크" xfId="19" builtinId="8" hidden="1"/>
    <cellStyle name="하이퍼링크" xfId="21" builtinId="8" hidden="1"/>
    <cellStyle name="하이퍼링크" xfId="23" builtinId="8" hidden="1"/>
    <cellStyle name="하이퍼링크" xfId="25" builtinId="8" hidden="1"/>
    <cellStyle name="하이퍼링크" xfId="27" builtinId="8" hidden="1"/>
    <cellStyle name="하이퍼링크" xfId="29" builtinId="8" hidden="1"/>
    <cellStyle name="하이퍼링크" xfId="31" builtinId="8" hidden="1"/>
    <cellStyle name="하이퍼링크" xfId="33" builtinId="8" hidden="1"/>
    <cellStyle name="하이퍼링크" xfId="35" builtinId="8" hidden="1"/>
    <cellStyle name="하이퍼링크" xfId="37" builtinId="8" hidden="1"/>
    <cellStyle name="하이퍼링크" xfId="39" builtinId="8" hidden="1"/>
    <cellStyle name="하이퍼링크" xfId="41" builtinId="8" hidden="1"/>
    <cellStyle name="하이퍼링크" xfId="43" builtinId="8" hidden="1"/>
    <cellStyle name="하이퍼링크" xfId="45" builtinId="8" hidden="1"/>
    <cellStyle name="하이퍼링크" xfId="47" builtinId="8" hidden="1"/>
    <cellStyle name="하이퍼링크" xfId="49" builtinId="8" hidden="1"/>
    <cellStyle name="하이퍼링크" xfId="51" builtinId="8" hidden="1"/>
    <cellStyle name="하이퍼링크" xfId="53" builtinId="8" hidden="1"/>
    <cellStyle name="하이퍼링크" xfId="55" builtinId="8" hidden="1"/>
    <cellStyle name="하이퍼링크" xfId="57" builtinId="8" hidden="1"/>
    <cellStyle name="하이퍼링크" xfId="59" builtinId="8" hidden="1"/>
    <cellStyle name="하이퍼링크" xfId="61" builtinId="8" hidden="1"/>
    <cellStyle name="하이퍼링크" xfId="63" builtinId="8" hidden="1"/>
    <cellStyle name="하이퍼링크" xfId="65" builtinId="8" hidden="1"/>
    <cellStyle name="하이퍼링크" xfId="67" builtinId="8" hidden="1"/>
    <cellStyle name="하이퍼링크" xfId="69" builtinId="8" hidden="1"/>
    <cellStyle name="하이퍼링크" xfId="71" builtinId="8" hidden="1"/>
    <cellStyle name="하이퍼링크" xfId="73" builtinId="8" hidden="1"/>
    <cellStyle name="하이퍼링크" xfId="75" builtinId="8" hidden="1"/>
    <cellStyle name="하이퍼링크" xfId="77" builtinId="8" hidden="1"/>
    <cellStyle name="하이퍼링크" xfId="79" builtinId="8" hidden="1"/>
    <cellStyle name="하이퍼링크" xfId="81" builtinId="8" hidden="1"/>
    <cellStyle name="하이퍼링크" xfId="83" builtinId="8" hidden="1"/>
    <cellStyle name="하이퍼링크" xfId="85" builtinId="8" hidden="1"/>
    <cellStyle name="하이퍼링크" xfId="87" builtinId="8" hidden="1"/>
    <cellStyle name="하이퍼링크" xfId="89" builtinId="8" hidden="1"/>
    <cellStyle name="하이퍼링크" xfId="91" builtinId="8" hidden="1"/>
    <cellStyle name="하이퍼링크" xfId="93" builtinId="8" hidden="1"/>
    <cellStyle name="하이퍼링크" xfId="95" builtinId="8" hidden="1"/>
    <cellStyle name="하이퍼링크" xfId="97" builtinId="8" hidden="1"/>
    <cellStyle name="하이퍼링크" xfId="99" builtinId="8" hidden="1"/>
    <cellStyle name="하이퍼링크" xfId="101" builtinId="8" hidden="1"/>
    <cellStyle name="하이퍼링크" xfId="103" builtinId="8" hidden="1"/>
    <cellStyle name="하이퍼링크" xfId="105" builtinId="8" hidden="1"/>
    <cellStyle name="하이퍼링크" xfId="107" builtinId="8" hidden="1"/>
    <cellStyle name="하이퍼링크" xfId="109" builtinId="8" hidden="1"/>
    <cellStyle name="하이퍼링크" xfId="111" builtinId="8" hidden="1"/>
    <cellStyle name="하이퍼링크" xfId="113" builtinId="8" hidden="1"/>
    <cellStyle name="하이퍼링크" xfId="115" builtinId="8" hidden="1"/>
    <cellStyle name="하이퍼링크" xfId="117" builtinId="8" hidden="1"/>
    <cellStyle name="하이퍼링크" xfId="119" builtinId="8" hidden="1"/>
    <cellStyle name="하이퍼링크" xfId="121" builtinId="8" hidden="1"/>
    <cellStyle name="하이퍼링크" xfId="123" builtinId="8" hidden="1"/>
    <cellStyle name="하이퍼링크" xfId="125" builtinId="8" hidden="1"/>
    <cellStyle name="하이퍼링크" xfId="127" builtinId="8" hidden="1"/>
    <cellStyle name="하이퍼링크" xfId="129" builtinId="8" hidden="1"/>
    <cellStyle name="하이퍼링크" xfId="131" builtinId="8" hidden="1"/>
    <cellStyle name="하이퍼링크" xfId="133" builtinId="8" hidden="1"/>
    <cellStyle name="하이퍼링크" xfId="135" builtinId="8" hidden="1"/>
    <cellStyle name="하이퍼링크" xfId="137" builtinId="8" hidden="1"/>
    <cellStyle name="하이퍼링크" xfId="139" builtinId="8" hidden="1"/>
    <cellStyle name="하이퍼링크" xfId="141" builtinId="8" hidden="1"/>
    <cellStyle name="하이퍼링크" xfId="143" builtinId="8" hidden="1"/>
    <cellStyle name="하이퍼링크" xfId="145" builtinId="8" hidden="1"/>
    <cellStyle name="하이퍼링크" xfId="147" builtinId="8" hidden="1"/>
    <cellStyle name="하이퍼링크" xfId="149" builtinId="8" hidden="1"/>
    <cellStyle name="하이퍼링크" xfId="151" builtinId="8" hidden="1"/>
    <cellStyle name="하이퍼링크" xfId="153" builtinId="8" hidden="1"/>
    <cellStyle name="하이퍼링크" xfId="155" builtinId="8" hidden="1"/>
    <cellStyle name="하이퍼링크" xfId="157" builtinId="8" hidden="1"/>
    <cellStyle name="하이퍼링크" xfId="159" builtinId="8" hidden="1"/>
    <cellStyle name="하이퍼링크" xfId="161" builtinId="8" hidden="1"/>
    <cellStyle name="하이퍼링크" xfId="163" builtinId="8" hidden="1"/>
    <cellStyle name="하이퍼링크" xfId="165" builtinId="8" hidden="1"/>
    <cellStyle name="하이퍼링크" xfId="167" builtinId="8" hidden="1"/>
    <cellStyle name="하이퍼링크" xfId="169" builtinId="8" hidden="1"/>
    <cellStyle name="하이퍼링크" xfId="171" builtinId="8" hidden="1"/>
    <cellStyle name="하이퍼링크" xfId="173" builtinId="8" hidden="1"/>
    <cellStyle name="하이퍼링크" xfId="175" builtinId="8" hidden="1"/>
    <cellStyle name="하이퍼링크" xfId="177" builtinId="8" hidden="1"/>
    <cellStyle name="하이퍼링크" xfId="179" builtinId="8" hidden="1"/>
    <cellStyle name="하이퍼링크" xfId="181" builtinId="8" hidden="1"/>
    <cellStyle name="하이퍼링크" xfId="183" builtinId="8" hidden="1"/>
    <cellStyle name="하이퍼링크" xfId="185" builtinId="8" hidden="1"/>
    <cellStyle name="하이퍼링크" xfId="187" builtinId="8" hidden="1"/>
    <cellStyle name="하이퍼링크" xfId="189" builtinId="8" hidden="1"/>
    <cellStyle name="하이퍼링크" xfId="191" builtinId="8" hidden="1"/>
    <cellStyle name="하이퍼링크" xfId="193" builtinId="8" hidden="1"/>
    <cellStyle name="하이퍼링크" xfId="195" builtinId="8" hidden="1"/>
    <cellStyle name="하이퍼링크" xfId="197" builtinId="8" hidden="1"/>
    <cellStyle name="하이퍼링크" xfId="199" builtinId="8" hidden="1"/>
    <cellStyle name="하이퍼링크" xfId="201" builtinId="8" hidden="1"/>
    <cellStyle name="하이퍼링크" xfId="203" builtinId="8" hidden="1"/>
    <cellStyle name="하이퍼링크" xfId="205" builtinId="8" hidden="1"/>
    <cellStyle name="하이퍼링크" xfId="207" builtinId="8" hidden="1"/>
    <cellStyle name="하이퍼링크" xfId="209" builtinId="8" hidden="1"/>
    <cellStyle name="하이퍼링크" xfId="211" builtinId="8" hidden="1"/>
    <cellStyle name="하이퍼링크" xfId="213" builtinId="8" hidden="1"/>
    <cellStyle name="하이퍼링크" xfId="215" builtinId="8" hidden="1"/>
    <cellStyle name="하이퍼링크" xfId="217" builtinId="8" hidden="1"/>
    <cellStyle name="하이퍼링크" xfId="219" builtinId="8" hidden="1"/>
    <cellStyle name="하이퍼링크" xfId="221" builtinId="8" hidden="1"/>
    <cellStyle name="하이퍼링크" xfId="223" builtinId="8" hidden="1"/>
    <cellStyle name="하이퍼링크" xfId="225" builtinId="8" hidden="1"/>
    <cellStyle name="하이퍼링크" xfId="227" builtinId="8" hidden="1"/>
    <cellStyle name="하이퍼링크" xfId="229" builtinId="8" hidden="1"/>
    <cellStyle name="하이퍼링크" xfId="231" builtinId="8" hidden="1"/>
    <cellStyle name="하이퍼링크" xfId="233" builtinId="8" hidden="1"/>
    <cellStyle name="하이퍼링크" xfId="235" builtinId="8" hidden="1"/>
    <cellStyle name="하이퍼링크" xfId="237" builtinId="8" hidden="1"/>
    <cellStyle name="하이퍼링크" xfId="239" builtinId="8" hidden="1"/>
    <cellStyle name="하이퍼링크" xfId="241" builtinId="8" hidden="1"/>
    <cellStyle name="하이퍼링크" xfId="243" builtinId="8" hidden="1"/>
    <cellStyle name="하이퍼링크" xfId="245" builtinId="8" hidden="1"/>
    <cellStyle name="하이퍼링크" xfId="247" builtinId="8" hidden="1"/>
    <cellStyle name="하이퍼링크" xfId="249" builtinId="8" hidden="1"/>
    <cellStyle name="하이퍼링크" xfId="251" builtinId="8" hidden="1"/>
    <cellStyle name="하이퍼링크" xfId="253" builtinId="8" hidden="1"/>
    <cellStyle name="하이퍼링크" xfId="255" builtinId="8" hidden="1"/>
    <cellStyle name="하이퍼링크" xfId="257" builtinId="8" hidden="1"/>
    <cellStyle name="하이퍼링크" xfId="259" builtinId="8" hidden="1"/>
    <cellStyle name="하이퍼링크" xfId="261" builtinId="8" hidden="1"/>
    <cellStyle name="하이퍼링크" xfId="263" builtinId="8" hidden="1"/>
    <cellStyle name="하이퍼링크" xfId="265" builtinId="8" hidden="1"/>
    <cellStyle name="하이퍼링크" xfId="267" builtinId="8" hidden="1"/>
    <cellStyle name="하이퍼링크" xfId="269" builtinId="8" hidden="1"/>
    <cellStyle name="하이퍼링크" xfId="271" builtinId="8" hidden="1"/>
    <cellStyle name="하이퍼링크" xfId="273" builtinId="8" hidden="1"/>
    <cellStyle name="하이퍼링크" xfId="275" builtinId="8" hidden="1"/>
    <cellStyle name="하이퍼링크" xfId="277" builtinId="8" hidden="1"/>
    <cellStyle name="하이퍼링크" xfId="279" builtinId="8" hidden="1"/>
    <cellStyle name="하이퍼링크" xfId="281" builtinId="8" hidden="1"/>
    <cellStyle name="하이퍼링크" xfId="283" builtinId="8" hidden="1"/>
    <cellStyle name="하이퍼링크" xfId="285" builtinId="8" hidden="1"/>
    <cellStyle name="하이퍼링크" xfId="287" builtinId="8" hidden="1"/>
    <cellStyle name="하이퍼링크" xfId="289" builtinId="8" hidden="1"/>
    <cellStyle name="하이퍼링크" xfId="291" builtinId="8" hidden="1"/>
    <cellStyle name="하이퍼링크" xfId="293" builtinId="8" hidden="1"/>
    <cellStyle name="하이퍼링크" xfId="295" builtinId="8" hidden="1"/>
    <cellStyle name="하이퍼링크" xfId="297" builtinId="8" hidden="1"/>
    <cellStyle name="하이퍼링크" xfId="299" builtinId="8" hidden="1"/>
    <cellStyle name="하이퍼링크" xfId="301" builtinId="8" hidden="1"/>
    <cellStyle name="하이퍼링크" xfId="303" builtinId="8" hidden="1"/>
    <cellStyle name="하이퍼링크" xfId="305" builtinId="8" hidden="1"/>
    <cellStyle name="하이퍼링크" xfId="307" builtinId="8" hidden="1"/>
    <cellStyle name="하이퍼링크" xfId="309" builtinId="8" hidden="1"/>
    <cellStyle name="하이퍼링크" xfId="311" builtinId="8" hidden="1"/>
    <cellStyle name="하이퍼링크" xfId="313" builtinId="8" hidden="1"/>
    <cellStyle name="하이퍼링크" xfId="315" builtinId="8" hidden="1"/>
    <cellStyle name="하이퍼링크" xfId="317" builtinId="8" hidden="1"/>
    <cellStyle name="하이퍼링크" xfId="319" builtinId="8" hidden="1"/>
    <cellStyle name="하이퍼링크" xfId="321" builtinId="8" hidden="1"/>
    <cellStyle name="하이퍼링크" xfId="323" builtinId="8" hidden="1"/>
    <cellStyle name="하이퍼링크" xfId="325" builtinId="8" hidden="1"/>
    <cellStyle name="하이퍼링크" xfId="327" builtinId="8" hidden="1"/>
    <cellStyle name="하이퍼링크" xfId="329" builtinId="8" hidden="1"/>
    <cellStyle name="하이퍼링크" xfId="331" builtinId="8" hidden="1"/>
    <cellStyle name="하이퍼링크" xfId="333" builtinId="8" hidden="1"/>
    <cellStyle name="하이퍼링크" xfId="335" builtinId="8" hidden="1"/>
    <cellStyle name="하이퍼링크" xfId="337" builtinId="8" hidden="1"/>
    <cellStyle name="하이퍼링크" xfId="339" builtinId="8" hidden="1"/>
    <cellStyle name="하이퍼링크" xfId="341" builtinId="8" hidden="1"/>
    <cellStyle name="하이퍼링크" xfId="343" builtinId="8" hidden="1"/>
    <cellStyle name="하이퍼링크" xfId="345" builtinId="8" hidden="1"/>
    <cellStyle name="하이퍼링크" xfId="347" builtinId="8" hidden="1"/>
    <cellStyle name="하이퍼링크" xfId="349" builtinId="8" hidden="1"/>
    <cellStyle name="하이퍼링크" xfId="351" builtinId="8" hidden="1"/>
    <cellStyle name="하이퍼링크" xfId="353" builtinId="8" hidden="1"/>
    <cellStyle name="하이퍼링크" xfId="355" builtinId="8" hidden="1"/>
    <cellStyle name="하이퍼링크" xfId="357" builtinId="8" hidden="1"/>
    <cellStyle name="하이퍼링크" xfId="359" builtinId="8" hidden="1"/>
    <cellStyle name="하이퍼링크" xfId="361" builtinId="8" hidden="1"/>
    <cellStyle name="하이퍼링크" xfId="363" builtinId="8" hidden="1"/>
    <cellStyle name="하이퍼링크" xfId="365" builtinId="8" hidden="1"/>
    <cellStyle name="하이퍼링크" xfId="367" builtinId="8" hidden="1"/>
    <cellStyle name="하이퍼링크" xfId="369" builtinId="8" hidden="1"/>
    <cellStyle name="하이퍼링크" xfId="371" builtinId="8" hidden="1"/>
    <cellStyle name="하이퍼링크" xfId="373" builtinId="8" hidden="1"/>
    <cellStyle name="하이퍼링크" xfId="375" builtinId="8" hidden="1"/>
    <cellStyle name="하이퍼링크" xfId="377" builtinId="8" hidden="1"/>
    <cellStyle name="하이퍼링크" xfId="379" builtinId="8" hidden="1"/>
    <cellStyle name="하이퍼링크" xfId="381" builtinId="8" hidden="1"/>
    <cellStyle name="하이퍼링크" xfId="383" builtinId="8" hidden="1"/>
    <cellStyle name="하이퍼링크" xfId="385" builtinId="8" hidden="1"/>
    <cellStyle name="하이퍼링크" xfId="387" builtinId="8" hidden="1"/>
    <cellStyle name="하이퍼링크" xfId="389" builtinId="8" hidden="1"/>
    <cellStyle name="하이퍼링크" xfId="391" builtinId="8" hidden="1"/>
    <cellStyle name="하이퍼링크" xfId="393" builtinId="8" hidden="1"/>
    <cellStyle name="하이퍼링크" xfId="395" builtinId="8" hidden="1"/>
    <cellStyle name="하이퍼링크" xfId="397" builtinId="8" hidden="1"/>
    <cellStyle name="하이퍼링크" xfId="399" builtinId="8" hidden="1"/>
    <cellStyle name="하이퍼링크" xfId="401" builtinId="8" hidden="1"/>
    <cellStyle name="하이퍼링크" xfId="403" builtinId="8" hidden="1"/>
    <cellStyle name="하이퍼링크" xfId="405" builtinId="8" hidden="1"/>
    <cellStyle name="하이퍼링크" xfId="407" builtinId="8" hidden="1"/>
    <cellStyle name="하이퍼링크" xfId="409" builtinId="8" hidden="1"/>
    <cellStyle name="하이퍼링크" xfId="411" builtinId="8" hidden="1"/>
    <cellStyle name="하이퍼링크" xfId="413" builtinId="8" hidden="1"/>
    <cellStyle name="하이퍼링크" xfId="415" builtinId="8" hidden="1"/>
    <cellStyle name="하이퍼링크" xfId="417" builtinId="8" hidden="1"/>
    <cellStyle name="하이퍼링크" xfId="419" builtinId="8" hidden="1"/>
    <cellStyle name="하이퍼링크" xfId="421" builtinId="8" hidden="1"/>
    <cellStyle name="하이퍼링크" xfId="423" builtinId="8" hidden="1"/>
    <cellStyle name="하이퍼링크" xfId="425" builtinId="8" hidden="1"/>
    <cellStyle name="하이퍼링크" xfId="427" builtinId="8" hidden="1"/>
    <cellStyle name="하이퍼링크" xfId="429" builtinId="8" hidden="1"/>
    <cellStyle name="하이퍼링크" xfId="431" builtinId="8" hidden="1"/>
    <cellStyle name="하이퍼링크" xfId="433" builtinId="8" hidden="1"/>
    <cellStyle name="하이퍼링크" xfId="435" builtinId="8" hidden="1"/>
    <cellStyle name="하이퍼링크" xfId="437" builtinId="8" hidden="1"/>
    <cellStyle name="하이퍼링크" xfId="439" builtinId="8" hidden="1"/>
    <cellStyle name="하이퍼링크" xfId="441" builtinId="8" hidden="1"/>
    <cellStyle name="하이퍼링크" xfId="443" builtinId="8" hidden="1"/>
    <cellStyle name="하이퍼링크" xfId="445" builtinId="8" hidden="1"/>
    <cellStyle name="하이퍼링크" xfId="447" builtinId="8" hidden="1"/>
    <cellStyle name="하이퍼링크" xfId="449" builtinId="8" hidden="1"/>
    <cellStyle name="하이퍼링크" xfId="451" builtinId="8" hidden="1"/>
    <cellStyle name="하이퍼링크" xfId="453" builtinId="8" hidden="1"/>
    <cellStyle name="하이퍼링크" xfId="455" builtinId="8" hidden="1"/>
    <cellStyle name="하이퍼링크" xfId="457" builtinId="8" hidden="1"/>
    <cellStyle name="하이퍼링크" xfId="459" builtinId="8" hidden="1"/>
    <cellStyle name="하이퍼링크" xfId="461" builtinId="8" hidden="1"/>
    <cellStyle name="하이퍼링크" xfId="463" builtinId="8" hidden="1"/>
    <cellStyle name="하이퍼링크" xfId="465" builtinId="8" hidden="1"/>
    <cellStyle name="하이퍼링크" xfId="467" builtinId="8" hidden="1"/>
    <cellStyle name="하이퍼링크" xfId="469" builtinId="8" hidden="1"/>
    <cellStyle name="하이퍼링크" xfId="471" builtinId="8" hidden="1"/>
    <cellStyle name="하이퍼링크" xfId="473" builtinId="8" hidden="1"/>
    <cellStyle name="하이퍼링크" xfId="475" builtinId="8" hidden="1"/>
    <cellStyle name="하이퍼링크" xfId="477" builtinId="8" hidden="1"/>
    <cellStyle name="하이퍼링크" xfId="479" builtinId="8" hidden="1"/>
    <cellStyle name="하이퍼링크" xfId="481" builtinId="8" hidden="1"/>
    <cellStyle name="하이퍼링크" xfId="483" builtinId="8" hidden="1"/>
    <cellStyle name="하이퍼링크" xfId="485" builtinId="8" hidden="1"/>
    <cellStyle name="하이퍼링크" xfId="487" builtinId="8" hidden="1"/>
    <cellStyle name="하이퍼링크" xfId="489" builtinId="8" hidden="1"/>
    <cellStyle name="하이퍼링크" xfId="491" builtinId="8" hidden="1"/>
    <cellStyle name="하이퍼링크" xfId="493" builtinId="8" hidden="1"/>
    <cellStyle name="하이퍼링크" xfId="495" builtinId="8" hidden="1"/>
    <cellStyle name="하이퍼링크" xfId="497" builtinId="8" hidden="1"/>
    <cellStyle name="하이퍼링크" xfId="499" builtinId="8" hidden="1"/>
    <cellStyle name="하이퍼링크" xfId="501" builtinId="8" hidden="1"/>
    <cellStyle name="하이퍼링크" xfId="503" builtinId="8" hidden="1"/>
    <cellStyle name="하이퍼링크" xfId="505" builtinId="8" hidden="1"/>
    <cellStyle name="하이퍼링크" xfId="507" builtinId="8" hidden="1"/>
    <cellStyle name="하이퍼링크" xfId="509" builtinId="8" hidden="1"/>
    <cellStyle name="하이퍼링크" xfId="511" builtinId="8" hidden="1"/>
    <cellStyle name="하이퍼링크" xfId="513" builtinId="8" hidden="1"/>
    <cellStyle name="하이퍼링크" xfId="515" builtinId="8" hidden="1"/>
    <cellStyle name="하이퍼링크" xfId="517" builtinId="8" hidden="1"/>
    <cellStyle name="하이퍼링크" xfId="519" builtinId="8" hidden="1"/>
    <cellStyle name="하이퍼링크" xfId="521" builtinId="8" hidden="1"/>
    <cellStyle name="하이퍼링크" xfId="523" builtinId="8" hidden="1"/>
    <cellStyle name="하이퍼링크" xfId="525" builtinId="8" hidden="1"/>
    <cellStyle name="하이퍼링크" xfId="527" builtinId="8" hidden="1"/>
    <cellStyle name="하이퍼링크" xfId="529" builtinId="8" hidden="1"/>
    <cellStyle name="하이퍼링크" xfId="531" builtinId="8" hidden="1"/>
    <cellStyle name="하이퍼링크" xfId="533" builtinId="8" hidden="1"/>
    <cellStyle name="하이퍼링크" xfId="535" builtinId="8" hidden="1"/>
    <cellStyle name="하이퍼링크" xfId="537" builtinId="8" hidden="1"/>
    <cellStyle name="하이퍼링크" xfId="539" builtinId="8" hidden="1"/>
    <cellStyle name="하이퍼링크" xfId="541" builtinId="8" hidden="1"/>
    <cellStyle name="하이퍼링크" xfId="543" builtinId="8" hidden="1"/>
    <cellStyle name="하이퍼링크" xfId="545" builtinId="8" hidden="1"/>
    <cellStyle name="하이퍼링크" xfId="547" builtinId="8" hidden="1"/>
    <cellStyle name="하이퍼링크" xfId="549" builtinId="8" hidden="1"/>
    <cellStyle name="하이퍼링크" xfId="551" builtinId="8" hidden="1"/>
    <cellStyle name="하이퍼링크" xfId="553" builtinId="8" hidden="1"/>
    <cellStyle name="하이퍼링크" xfId="555" builtinId="8" hidden="1"/>
    <cellStyle name="하이퍼링크" xfId="557" builtinId="8" hidden="1"/>
    <cellStyle name="하이퍼링크" xfId="559" builtinId="8" hidden="1"/>
    <cellStyle name="하이퍼링크" xfId="561" builtinId="8" hidden="1"/>
    <cellStyle name="하이퍼링크" xfId="563" builtinId="8" hidden="1"/>
    <cellStyle name="하이퍼링크" xfId="565" builtinId="8" hidden="1"/>
    <cellStyle name="하이퍼링크" xfId="567" builtinId="8" hidden="1"/>
    <cellStyle name="하이퍼링크" xfId="569" builtinId="8" hidden="1"/>
    <cellStyle name="하이퍼링크" xfId="571" builtinId="8" hidden="1"/>
    <cellStyle name="하이퍼링크" xfId="573" builtinId="8" hidden="1"/>
    <cellStyle name="하이퍼링크" xfId="575" builtinId="8" hidden="1"/>
    <cellStyle name="하이퍼링크" xfId="577" builtinId="8" hidden="1"/>
    <cellStyle name="하이퍼링크" xfId="579" builtinId="8" hidden="1"/>
    <cellStyle name="하이퍼링크" xfId="581" builtinId="8" hidden="1"/>
    <cellStyle name="하이퍼링크" xfId="583" builtinId="8" hidden="1"/>
    <cellStyle name="하이퍼링크" xfId="585" builtinId="8" hidden="1"/>
    <cellStyle name="하이퍼링크" xfId="587" builtinId="8" hidden="1"/>
    <cellStyle name="하이퍼링크" xfId="589" builtinId="8" hidden="1"/>
    <cellStyle name="하이퍼링크" xfId="591" builtinId="8" hidden="1"/>
    <cellStyle name="하이퍼링크" xfId="593" builtinId="8" hidden="1"/>
    <cellStyle name="하이퍼링크" xfId="595" builtinId="8" hidden="1"/>
    <cellStyle name="하이퍼링크" xfId="597" builtinId="8" hidden="1"/>
    <cellStyle name="하이퍼링크" xfId="599" builtinId="8" hidden="1"/>
    <cellStyle name="하이퍼링크" xfId="601" builtinId="8" hidden="1"/>
    <cellStyle name="하이퍼링크" xfId="603" builtinId="8" hidden="1"/>
    <cellStyle name="하이퍼링크" xfId="605" builtinId="8" hidden="1"/>
    <cellStyle name="하이퍼링크" xfId="607" builtinId="8" hidden="1"/>
    <cellStyle name="하이퍼링크" xfId="609" builtinId="8" hidden="1"/>
    <cellStyle name="하이퍼링크" xfId="611" builtinId="8" hidden="1"/>
    <cellStyle name="하이퍼링크" xfId="613" builtinId="8" hidden="1"/>
    <cellStyle name="하이퍼링크" xfId="615" builtinId="8" hidden="1"/>
    <cellStyle name="하이퍼링크" xfId="617" builtinId="8" hidden="1"/>
    <cellStyle name="하이퍼링크" xfId="619" builtinId="8" hidden="1"/>
    <cellStyle name="하이퍼링크" xfId="621" builtinId="8" hidden="1"/>
    <cellStyle name="하이퍼링크" xfId="623" builtinId="8" hidden="1"/>
    <cellStyle name="하이퍼링크" xfId="625" builtinId="8" hidden="1"/>
    <cellStyle name="하이퍼링크" xfId="627" builtinId="8" hidden="1"/>
    <cellStyle name="하이퍼링크" xfId="629" builtinId="8" hidden="1"/>
    <cellStyle name="하이퍼링크" xfId="631" builtinId="8" hidden="1"/>
    <cellStyle name="하이퍼링크" xfId="633" builtinId="8" hidden="1"/>
    <cellStyle name="하이퍼링크" xfId="635" builtinId="8" hidden="1"/>
    <cellStyle name="하이퍼링크" xfId="637" builtinId="8" hidden="1"/>
    <cellStyle name="하이퍼링크" xfId="639" builtinId="8" hidden="1"/>
    <cellStyle name="하이퍼링크" xfId="641" builtinId="8" hidden="1"/>
    <cellStyle name="하이퍼링크" xfId="643" builtinId="8" hidden="1"/>
  </cellStyles>
  <dxfs count="28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zoomScale="160" zoomScaleNormal="160" workbookViewId="0">
      <selection activeCell="D3" sqref="D3:E3"/>
    </sheetView>
  </sheetViews>
  <sheetFormatPr defaultColWidth="10.90625" defaultRowHeight="14.1" customHeight="1" x14ac:dyDescent="0.45"/>
  <cols>
    <col min="1" max="1" width="29" style="10" customWidth="1"/>
    <col min="2" max="2" width="6.453125" style="10" customWidth="1"/>
    <col min="3" max="3" width="2.36328125" style="10" customWidth="1"/>
    <col min="4" max="4" width="4.90625" style="10" customWidth="1"/>
    <col min="5" max="5" width="9.6328125" style="10" customWidth="1"/>
    <col min="6" max="6" width="2.36328125" style="10" customWidth="1"/>
    <col min="7" max="7" width="4.90625" style="10" customWidth="1"/>
    <col min="8" max="8" width="9.6328125" style="10" customWidth="1"/>
    <col min="9" max="9" width="2.36328125" style="10" customWidth="1"/>
    <col min="10" max="10" width="29.6328125" style="10" customWidth="1"/>
    <col min="11" max="16384" width="10.90625" style="10"/>
  </cols>
  <sheetData>
    <row r="1" spans="1:10" ht="18" customHeight="1" thickBot="1" x14ac:dyDescent="0.5">
      <c r="A1" s="67" t="s">
        <v>38</v>
      </c>
      <c r="B1" s="68"/>
      <c r="C1" s="49"/>
      <c r="D1" s="78" t="s">
        <v>34</v>
      </c>
      <c r="E1" s="79"/>
      <c r="F1" s="20"/>
      <c r="G1" s="78" t="s">
        <v>35</v>
      </c>
      <c r="H1" s="79"/>
    </row>
    <row r="2" spans="1:10" ht="18" customHeight="1" thickBot="1" x14ac:dyDescent="0.5">
      <c r="A2" s="67"/>
      <c r="B2" s="68"/>
      <c r="C2" s="49"/>
      <c r="D2" s="80" t="s">
        <v>23</v>
      </c>
      <c r="E2" s="81"/>
      <c r="F2" s="20"/>
      <c r="G2" s="80" t="s">
        <v>23</v>
      </c>
      <c r="H2" s="81"/>
      <c r="J2" s="22" t="s">
        <v>26</v>
      </c>
    </row>
    <row r="3" spans="1:10" ht="23.1" customHeight="1" thickBot="1" x14ac:dyDescent="0.5">
      <c r="A3" s="67"/>
      <c r="B3" s="68"/>
      <c r="C3" s="50"/>
      <c r="D3" s="82">
        <f>MAX(0,MIN(1,IF(($A$6+$D$6) &lt;= 0.95, ROUND($A$6+$D$6,2), FLOOR((0.95+($A$6+$D$6-0.95)/5),0.01))))</f>
        <v>1</v>
      </c>
      <c r="E3" s="83"/>
      <c r="F3" s="21"/>
      <c r="G3" s="82">
        <f>MAX(0,MIN(1,IF(($A$6+$G$6+J3) &lt;= 0.95, ROUND($A$6+$G$6+J3,2), FLOOR((0.95+($A$6+$G$6+J3-0.95)/5),0.01))))</f>
        <v>0.85</v>
      </c>
      <c r="H3" s="83"/>
      <c r="J3" s="51">
        <f>IF(J6 &gt; 0.06, 0, 0.03-J6/2)</f>
        <v>0</v>
      </c>
    </row>
    <row r="4" spans="1:10" ht="14.1" customHeight="1" thickBot="1" x14ac:dyDescent="0.5">
      <c r="A4" s="2"/>
      <c r="B4" s="6"/>
      <c r="C4" s="9"/>
      <c r="D4" s="9"/>
      <c r="E4" s="9"/>
      <c r="F4" s="6"/>
      <c r="G4" s="9"/>
      <c r="H4" s="9"/>
      <c r="J4" s="6"/>
    </row>
    <row r="5" spans="1:10" ht="14.1" customHeight="1" thickBot="1" x14ac:dyDescent="0.5">
      <c r="A5" s="69" t="s">
        <v>24</v>
      </c>
      <c r="B5" s="70"/>
      <c r="C5" s="9"/>
      <c r="D5" s="65" t="s">
        <v>33</v>
      </c>
      <c r="E5" s="66"/>
      <c r="F5" s="6"/>
      <c r="G5" s="65" t="s">
        <v>33</v>
      </c>
      <c r="H5" s="66"/>
      <c r="J5" s="22" t="s">
        <v>31</v>
      </c>
    </row>
    <row r="6" spans="1:10" ht="14.1" customHeight="1" thickBot="1" x14ac:dyDescent="0.5">
      <c r="A6" s="71">
        <v>0.85</v>
      </c>
      <c r="B6" s="72"/>
      <c r="C6" s="41"/>
      <c r="D6" s="63">
        <f>E13</f>
        <v>0.8</v>
      </c>
      <c r="E6" s="64"/>
      <c r="F6" s="6"/>
      <c r="G6" s="63">
        <f>H13</f>
        <v>0</v>
      </c>
      <c r="H6" s="64"/>
      <c r="J6" s="25">
        <f>ABS($D$6-$G$6)</f>
        <v>0.8</v>
      </c>
    </row>
    <row r="7" spans="1:10" ht="14.1" customHeight="1" thickBot="1" x14ac:dyDescent="0.5">
      <c r="A7" s="2"/>
      <c r="B7" s="6"/>
      <c r="C7" s="41"/>
      <c r="D7" s="74" t="s">
        <v>17</v>
      </c>
      <c r="E7" s="74"/>
      <c r="F7" s="6"/>
      <c r="G7" s="74" t="s">
        <v>18</v>
      </c>
      <c r="H7" s="74"/>
      <c r="J7" s="24"/>
    </row>
    <row r="8" spans="1:10" ht="14.1" customHeight="1" thickBot="1" x14ac:dyDescent="0.5">
      <c r="A8" s="1" t="s">
        <v>48</v>
      </c>
      <c r="B8" s="7" t="s">
        <v>25</v>
      </c>
      <c r="C8" s="40"/>
      <c r="D8" s="42" t="s">
        <v>0</v>
      </c>
      <c r="E8" s="43" t="s">
        <v>2</v>
      </c>
      <c r="F8" s="40"/>
      <c r="G8" s="42" t="s">
        <v>0</v>
      </c>
      <c r="H8" s="43" t="s">
        <v>2</v>
      </c>
      <c r="J8" s="75" t="s">
        <v>29</v>
      </c>
    </row>
    <row r="9" spans="1:10" ht="14.1" customHeight="1" x14ac:dyDescent="0.45">
      <c r="A9" s="11" t="str">
        <f>"Missing Required (out of "&amp;COUNTIF(REQUIREMENTS!$A$10:'REQUIREMENTS'!$A$186,"Required")&amp;")"</f>
        <v>Missing Required (out of 24)</v>
      </c>
      <c r="B9" s="47">
        <v>-0.1</v>
      </c>
      <c r="C9" s="33"/>
      <c r="D9" s="36">
        <f>REQUIREMENTS!$E$2</f>
        <v>0</v>
      </c>
      <c r="E9" s="44">
        <f>B9*D9</f>
        <v>0</v>
      </c>
      <c r="F9" s="41"/>
      <c r="G9" s="36">
        <f>REQUIREMENTS!$F$2</f>
        <v>0</v>
      </c>
      <c r="H9" s="44">
        <f>$B9*G9</f>
        <v>0</v>
      </c>
      <c r="J9" s="76"/>
    </row>
    <row r="10" spans="1:10" ht="14.1" customHeight="1" thickBot="1" x14ac:dyDescent="0.5">
      <c r="A10" s="5" t="str">
        <f>"Missing Basic (out of "&amp;COUNTIF(REQUIREMENTS!$A$10:'REQUIREMENTS'!$A$186,"Basic")&amp;")"</f>
        <v>Missing Basic (out of 17)</v>
      </c>
      <c r="B10" s="48">
        <v>-0.02</v>
      </c>
      <c r="C10" s="33"/>
      <c r="D10" s="37">
        <f>REQUIREMENTS!$E$3</f>
        <v>0</v>
      </c>
      <c r="E10" s="45">
        <f>B10*D10</f>
        <v>0</v>
      </c>
      <c r="F10" s="41"/>
      <c r="G10" s="37">
        <f>REQUIREMENTS!$F$3</f>
        <v>0</v>
      </c>
      <c r="H10" s="45">
        <f>$B10*G10</f>
        <v>0</v>
      </c>
      <c r="J10" s="77"/>
    </row>
    <row r="11" spans="1:10" ht="14.1" customHeight="1" thickBot="1" x14ac:dyDescent="0.5">
      <c r="A11" s="5" t="str">
        <f>"Completed Advanced (out of "&amp;COUNTIF(REQUIREMENTS!$A$10:'REQUIREMENTS'!$A$186,"Advanced")&amp;")"</f>
        <v>Completed Advanced (out of 8)</v>
      </c>
      <c r="B11" s="48">
        <v>0.05</v>
      </c>
      <c r="C11" s="34"/>
      <c r="D11" s="37">
        <f>REQUIREMENTS!$E$7</f>
        <v>8</v>
      </c>
      <c r="E11" s="45">
        <f>B11*D11</f>
        <v>0.4</v>
      </c>
      <c r="F11" s="41"/>
      <c r="G11" s="37">
        <f>REQUIREMENTS!$F$7</f>
        <v>0</v>
      </c>
      <c r="H11" s="45">
        <f>$B11*G11</f>
        <v>0</v>
      </c>
      <c r="J11" s="31"/>
    </row>
    <row r="12" spans="1:10" ht="14.1" customHeight="1" thickBot="1" x14ac:dyDescent="0.5">
      <c r="A12" s="53" t="str">
        <f>"Completed Professional (out of "&amp;COUNTIF(REQUIREMENTS!$A$10:'REQUIREMENTS'!$A$186,"Professional")&amp;")"</f>
        <v>Completed Professional (out of 4)</v>
      </c>
      <c r="B12" s="54">
        <v>0.1</v>
      </c>
      <c r="C12" s="35"/>
      <c r="D12" s="38">
        <f>REQUIREMENTS!$E$8</f>
        <v>4</v>
      </c>
      <c r="E12" s="46">
        <f>B12*D12</f>
        <v>0.4</v>
      </c>
      <c r="F12" s="41"/>
      <c r="G12" s="38">
        <f>REQUIREMENTS!$F$8</f>
        <v>0</v>
      </c>
      <c r="H12" s="46">
        <f>$B12*G12</f>
        <v>0</v>
      </c>
      <c r="J12" s="32" t="s">
        <v>30</v>
      </c>
    </row>
    <row r="13" spans="1:10" ht="14.1" customHeight="1" x14ac:dyDescent="0.45">
      <c r="A13" s="2"/>
      <c r="B13" s="6"/>
      <c r="C13" s="41"/>
      <c r="D13" s="23" t="s">
        <v>1</v>
      </c>
      <c r="E13" s="39">
        <f>SUM(E9:E12)</f>
        <v>0.8</v>
      </c>
      <c r="F13" s="41"/>
      <c r="G13" s="23" t="s">
        <v>1</v>
      </c>
      <c r="H13" s="39">
        <f>SUM(H9:H12)</f>
        <v>0</v>
      </c>
      <c r="J13" s="84" t="s">
        <v>39</v>
      </c>
    </row>
    <row r="14" spans="1:10" ht="14.1" customHeight="1" x14ac:dyDescent="0.45">
      <c r="J14" s="84"/>
    </row>
    <row r="15" spans="1:10" ht="14.1" customHeight="1" x14ac:dyDescent="0.45">
      <c r="A15" s="61"/>
      <c r="B15" s="41"/>
      <c r="C15" s="41"/>
      <c r="D15" s="73"/>
      <c r="E15" s="73"/>
      <c r="F15" s="41"/>
      <c r="G15" s="73"/>
      <c r="H15" s="73"/>
      <c r="J15" s="84"/>
    </row>
    <row r="16" spans="1:10" ht="14.1" customHeight="1" x14ac:dyDescent="0.45">
      <c r="A16" s="40"/>
      <c r="B16" s="40"/>
      <c r="C16" s="40"/>
      <c r="D16" s="40"/>
      <c r="E16" s="40"/>
      <c r="F16" s="40"/>
      <c r="G16" s="40"/>
      <c r="H16" s="40"/>
      <c r="J16" s="84"/>
    </row>
    <row r="17" spans="1:10" ht="14.1" customHeight="1" thickBot="1" x14ac:dyDescent="0.5">
      <c r="A17" s="61"/>
      <c r="B17" s="33"/>
      <c r="C17" s="33"/>
      <c r="D17" s="41"/>
      <c r="E17" s="39"/>
      <c r="F17" s="41"/>
      <c r="G17" s="41"/>
      <c r="H17" s="39"/>
      <c r="J17" s="85"/>
    </row>
    <row r="18" spans="1:10" ht="14.1" customHeight="1" thickBot="1" x14ac:dyDescent="0.5">
      <c r="A18" s="61"/>
      <c r="B18" s="33"/>
      <c r="C18" s="33"/>
      <c r="D18" s="41"/>
      <c r="E18" s="39"/>
      <c r="F18" s="41"/>
      <c r="G18" s="41"/>
      <c r="H18" s="39"/>
    </row>
    <row r="19" spans="1:10" ht="14.1" customHeight="1" x14ac:dyDescent="0.45">
      <c r="A19" s="61"/>
      <c r="B19" s="33"/>
      <c r="C19" s="33"/>
      <c r="D19" s="41"/>
      <c r="E19" s="39"/>
      <c r="F19" s="41"/>
      <c r="G19" s="41"/>
      <c r="H19" s="39"/>
      <c r="J19" s="26" t="s">
        <v>41</v>
      </c>
    </row>
    <row r="20" spans="1:10" ht="14.1" customHeight="1" x14ac:dyDescent="0.45">
      <c r="A20" s="61"/>
      <c r="B20" s="33"/>
      <c r="C20" s="34"/>
      <c r="D20" s="41"/>
      <c r="E20" s="39"/>
      <c r="F20" s="41"/>
      <c r="G20" s="41"/>
      <c r="H20" s="39"/>
      <c r="J20" s="55" t="s">
        <v>40</v>
      </c>
    </row>
    <row r="21" spans="1:10" ht="14.1" customHeight="1" x14ac:dyDescent="0.45">
      <c r="A21" s="61"/>
      <c r="B21" s="33"/>
      <c r="C21" s="35"/>
      <c r="D21" s="41"/>
      <c r="E21" s="39"/>
      <c r="F21" s="41"/>
      <c r="G21" s="41"/>
      <c r="H21" s="39"/>
      <c r="J21" s="28" t="s">
        <v>27</v>
      </c>
    </row>
    <row r="22" spans="1:10" ht="14.1" customHeight="1" x14ac:dyDescent="0.45">
      <c r="A22" s="61"/>
      <c r="B22" s="41"/>
      <c r="C22" s="41"/>
      <c r="D22" s="59"/>
      <c r="E22" s="39"/>
      <c r="F22" s="41"/>
      <c r="G22" s="59"/>
      <c r="H22" s="39"/>
      <c r="J22" s="28" t="s">
        <v>28</v>
      </c>
    </row>
    <row r="23" spans="1:10" ht="14.1" customHeight="1" x14ac:dyDescent="0.45">
      <c r="A23" s="61"/>
      <c r="B23" s="41"/>
      <c r="C23" s="41"/>
      <c r="D23" s="73"/>
      <c r="E23" s="73"/>
      <c r="F23" s="41"/>
      <c r="G23" s="73"/>
      <c r="H23" s="73"/>
      <c r="J23" s="28" t="s">
        <v>140</v>
      </c>
    </row>
    <row r="24" spans="1:10" ht="14.1" customHeight="1" x14ac:dyDescent="0.45">
      <c r="A24" s="61"/>
      <c r="B24" s="41"/>
      <c r="C24" s="41"/>
      <c r="D24" s="73"/>
      <c r="E24" s="73"/>
      <c r="F24" s="41"/>
      <c r="G24" s="73"/>
      <c r="H24" s="73"/>
      <c r="J24" s="28" t="s">
        <v>141</v>
      </c>
    </row>
    <row r="25" spans="1:10" ht="14.1" customHeight="1" x14ac:dyDescent="0.45">
      <c r="A25" s="40"/>
      <c r="B25" s="40"/>
      <c r="C25" s="40"/>
      <c r="D25" s="40"/>
      <c r="E25" s="40"/>
      <c r="F25" s="40"/>
      <c r="G25" s="40"/>
      <c r="H25" s="40"/>
      <c r="J25" s="28" t="s">
        <v>142</v>
      </c>
    </row>
    <row r="26" spans="1:10" ht="14.1" customHeight="1" thickBot="1" x14ac:dyDescent="0.5">
      <c r="A26" s="61"/>
      <c r="B26" s="33"/>
      <c r="C26" s="33"/>
      <c r="D26" s="41"/>
      <c r="E26" s="39"/>
      <c r="F26" s="41"/>
      <c r="G26" s="41"/>
      <c r="H26" s="39"/>
      <c r="J26" s="27" t="s">
        <v>143</v>
      </c>
    </row>
    <row r="27" spans="1:10" ht="14.1" customHeight="1" x14ac:dyDescent="0.45">
      <c r="A27" s="61"/>
      <c r="B27" s="33"/>
      <c r="C27" s="33"/>
      <c r="D27" s="41"/>
      <c r="E27" s="39"/>
      <c r="F27" s="41"/>
      <c r="G27" s="41"/>
      <c r="H27" s="39"/>
    </row>
    <row r="28" spans="1:10" ht="14.1" customHeight="1" x14ac:dyDescent="0.45">
      <c r="A28" s="61"/>
      <c r="B28" s="33"/>
      <c r="C28" s="34"/>
      <c r="D28" s="41"/>
      <c r="E28" s="39"/>
      <c r="F28" s="41"/>
      <c r="G28" s="41"/>
      <c r="H28" s="39"/>
    </row>
    <row r="29" spans="1:10" ht="14.1" customHeight="1" x14ac:dyDescent="0.45">
      <c r="A29" s="61"/>
      <c r="B29" s="33"/>
      <c r="C29" s="35"/>
      <c r="D29" s="41"/>
      <c r="E29" s="39"/>
      <c r="F29" s="41"/>
      <c r="G29" s="41"/>
      <c r="H29" s="39"/>
    </row>
    <row r="30" spans="1:10" ht="14.1" customHeight="1" x14ac:dyDescent="0.45">
      <c r="A30" s="61"/>
      <c r="B30" s="41"/>
      <c r="C30" s="41"/>
      <c r="D30" s="59"/>
      <c r="E30" s="39"/>
      <c r="F30" s="41"/>
      <c r="G30" s="59"/>
      <c r="H30" s="39"/>
    </row>
    <row r="31" spans="1:10" ht="14.1" customHeight="1" x14ac:dyDescent="0.45">
      <c r="A31" s="61"/>
      <c r="B31" s="41"/>
      <c r="C31" s="41"/>
      <c r="D31" s="73"/>
      <c r="E31" s="73"/>
      <c r="F31" s="41"/>
      <c r="G31" s="73"/>
      <c r="H31" s="73"/>
    </row>
    <row r="32" spans="1:10" ht="14.1" customHeight="1" x14ac:dyDescent="0.45">
      <c r="A32" s="40"/>
      <c r="B32" s="40"/>
      <c r="C32" s="40"/>
      <c r="D32" s="40"/>
      <c r="E32" s="40"/>
      <c r="F32" s="40"/>
      <c r="G32" s="40"/>
      <c r="H32" s="40"/>
    </row>
    <row r="33" spans="1:8" ht="14.1" customHeight="1" x14ac:dyDescent="0.45">
      <c r="A33" s="61"/>
      <c r="B33" s="33"/>
      <c r="C33" s="33"/>
      <c r="D33" s="41"/>
      <c r="E33" s="39"/>
      <c r="F33" s="41"/>
      <c r="G33" s="41"/>
      <c r="H33" s="39"/>
    </row>
    <row r="34" spans="1:8" ht="14.1" customHeight="1" x14ac:dyDescent="0.45">
      <c r="A34" s="61"/>
      <c r="B34" s="33"/>
      <c r="C34" s="33"/>
      <c r="D34" s="41"/>
      <c r="E34" s="39"/>
      <c r="F34" s="41"/>
      <c r="G34" s="41"/>
      <c r="H34" s="39"/>
    </row>
    <row r="35" spans="1:8" ht="14.1" customHeight="1" x14ac:dyDescent="0.45">
      <c r="A35" s="61"/>
      <c r="B35" s="33"/>
      <c r="C35" s="33"/>
      <c r="D35" s="41"/>
      <c r="E35" s="39"/>
      <c r="F35" s="41"/>
      <c r="G35" s="41"/>
      <c r="H35" s="39"/>
    </row>
    <row r="36" spans="1:8" ht="14.1" customHeight="1" x14ac:dyDescent="0.45">
      <c r="A36" s="61"/>
      <c r="B36" s="33"/>
      <c r="C36" s="34"/>
      <c r="D36" s="41"/>
      <c r="E36" s="39"/>
      <c r="F36" s="41"/>
      <c r="G36" s="41"/>
      <c r="H36" s="39"/>
    </row>
    <row r="37" spans="1:8" ht="14.1" customHeight="1" x14ac:dyDescent="0.45">
      <c r="A37" s="61"/>
      <c r="B37" s="33"/>
      <c r="C37" s="35"/>
      <c r="D37" s="41"/>
      <c r="E37" s="39"/>
      <c r="F37" s="41"/>
      <c r="G37" s="41"/>
      <c r="H37" s="39"/>
    </row>
    <row r="38" spans="1:8" ht="14.1" customHeight="1" x14ac:dyDescent="0.45">
      <c r="A38" s="61"/>
      <c r="B38" s="41"/>
      <c r="C38" s="41"/>
      <c r="D38" s="59"/>
      <c r="E38" s="39"/>
      <c r="F38" s="41"/>
      <c r="G38" s="59"/>
      <c r="H38" s="39"/>
    </row>
    <row r="39" spans="1:8" ht="14.1" customHeight="1" x14ac:dyDescent="0.45">
      <c r="A39" s="60"/>
      <c r="B39" s="60"/>
      <c r="C39" s="60"/>
      <c r="D39" s="60"/>
      <c r="E39" s="60"/>
      <c r="F39" s="60"/>
      <c r="G39" s="60"/>
      <c r="H39" s="60"/>
    </row>
    <row r="40" spans="1:8" ht="14.1" customHeight="1" x14ac:dyDescent="0.45">
      <c r="A40" s="60"/>
      <c r="B40" s="60"/>
      <c r="C40" s="60"/>
      <c r="D40" s="60"/>
      <c r="E40" s="60"/>
      <c r="F40" s="60"/>
      <c r="G40" s="60"/>
      <c r="H40" s="60"/>
    </row>
    <row r="41" spans="1:8" ht="14.1" customHeight="1" x14ac:dyDescent="0.45">
      <c r="A41" s="60"/>
      <c r="B41" s="60"/>
      <c r="C41" s="60"/>
      <c r="D41" s="60"/>
      <c r="E41" s="60"/>
      <c r="F41" s="60"/>
      <c r="G41" s="60"/>
      <c r="H41" s="60"/>
    </row>
    <row r="42" spans="1:8" ht="14.1" customHeight="1" x14ac:dyDescent="0.45">
      <c r="A42" s="60"/>
      <c r="B42" s="60"/>
      <c r="C42" s="60"/>
      <c r="D42" s="60"/>
      <c r="E42" s="60"/>
      <c r="F42" s="60"/>
      <c r="G42" s="60"/>
      <c r="H42" s="60"/>
    </row>
  </sheetData>
  <mergeCells count="25">
    <mergeCell ref="G5:H5"/>
    <mergeCell ref="G6:H6"/>
    <mergeCell ref="J13:J17"/>
    <mergeCell ref="G15:H15"/>
    <mergeCell ref="G31:H31"/>
    <mergeCell ref="G24:H24"/>
    <mergeCell ref="G23:H23"/>
    <mergeCell ref="G1:H1"/>
    <mergeCell ref="G2:H2"/>
    <mergeCell ref="G3:H3"/>
    <mergeCell ref="D1:E1"/>
    <mergeCell ref="D2:E2"/>
    <mergeCell ref="D3:E3"/>
    <mergeCell ref="D31:E31"/>
    <mergeCell ref="G7:H7"/>
    <mergeCell ref="D7:E7"/>
    <mergeCell ref="D24:E24"/>
    <mergeCell ref="J8:J10"/>
    <mergeCell ref="D15:E15"/>
    <mergeCell ref="D23:E23"/>
    <mergeCell ref="D6:E6"/>
    <mergeCell ref="D5:E5"/>
    <mergeCell ref="A1:B3"/>
    <mergeCell ref="A5:B5"/>
    <mergeCell ref="A6:B6"/>
  </mergeCells>
  <phoneticPr fontId="16"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4"/>
  <sheetViews>
    <sheetView tabSelected="1" topLeftCell="A55" zoomScale="115" zoomScaleNormal="115" workbookViewId="0">
      <selection activeCell="D63" sqref="D63"/>
    </sheetView>
  </sheetViews>
  <sheetFormatPr defaultColWidth="10.90625" defaultRowHeight="19.2" x14ac:dyDescent="0.45"/>
  <cols>
    <col min="1" max="1" width="14" style="10" customWidth="1"/>
    <col min="2" max="2" width="26.36328125" style="10" customWidth="1"/>
    <col min="3" max="3" width="66" style="10" customWidth="1"/>
    <col min="4" max="4" width="24" style="10" customWidth="1"/>
    <col min="5" max="6" width="12" style="10" customWidth="1"/>
    <col min="7" max="7" width="24" style="10" customWidth="1"/>
    <col min="8" max="16384" width="10.90625" style="10"/>
  </cols>
  <sheetData>
    <row r="1" spans="1:7" ht="19.8" thickBot="1" x14ac:dyDescent="0.5">
      <c r="A1" s="4" t="s">
        <v>3</v>
      </c>
      <c r="B1" s="4" t="s">
        <v>4</v>
      </c>
      <c r="C1" s="4" t="s">
        <v>42</v>
      </c>
      <c r="D1" s="4"/>
      <c r="E1" s="3" t="str">
        <f>""&amp;COUNTIF(E$11:E$186,$A$2)&amp;" "&amp;$A$2</f>
        <v>0 Untested</v>
      </c>
      <c r="F1" s="3" t="str">
        <f>""&amp;COUNTIF(F$11:F$186,$A$2)&amp;" "&amp;$A$2</f>
        <v>53 Untested</v>
      </c>
      <c r="G1" s="4" t="s">
        <v>43</v>
      </c>
    </row>
    <row r="2" spans="1:7" ht="19.8" thickBot="1" x14ac:dyDescent="0.5">
      <c r="A2" s="14" t="s">
        <v>5</v>
      </c>
      <c r="B2" s="13" t="s">
        <v>6</v>
      </c>
      <c r="C2" s="92" t="s">
        <v>51</v>
      </c>
      <c r="D2" s="93"/>
      <c r="E2" s="15">
        <f>SUMPRODUCT(($A$11:$A$97="Required")*(E$11:E$97="Missing"))+0.5*SUMPRODUCT((($A$11:$A$97="Required")*(E$11:E$97="Partial")))</f>
        <v>0</v>
      </c>
      <c r="F2" s="15">
        <f>SUMPRODUCT(($A$11:$A$97="Required")*(F$11:F$97="Missing"))+0.5*SUMPRODUCT((($A$11:$A$97="Required")*(F$11:F$97="Partial")))</f>
        <v>0</v>
      </c>
      <c r="G2" s="13" t="str">
        <f>"Required "&amp;$G$1&amp;"s "&amp;A3</f>
        <v>Required REQs Missing</v>
      </c>
    </row>
    <row r="3" spans="1:7" ht="19.8" thickBot="1" x14ac:dyDescent="0.5">
      <c r="A3" s="14" t="s">
        <v>7</v>
      </c>
      <c r="B3" s="13" t="s">
        <v>8</v>
      </c>
      <c r="C3" s="94"/>
      <c r="D3" s="95"/>
      <c r="E3" s="15">
        <f>SUMPRODUCT(($A$11:$A$97="Basic")*(E$11:E$97="Missing"))+0.5*SUMPRODUCT(($A$11:$A$97="Basic")*(E$11:E$97="Partial"))</f>
        <v>0</v>
      </c>
      <c r="F3" s="15">
        <f>SUMPRODUCT(($A$11:$A$97="Basic")*(F$11:F$97="Missing"))+0.5*SUMPRODUCT(($A$11:$A$97="Basic")*(F$11:F$97="Partial"))</f>
        <v>0</v>
      </c>
      <c r="G3" s="13" t="str">
        <f>"Basic "&amp;$G$1&amp;"s "&amp;A3</f>
        <v>Basic REQs Missing</v>
      </c>
    </row>
    <row r="4" spans="1:7" ht="19.8" thickBot="1" x14ac:dyDescent="0.5">
      <c r="A4" s="14" t="s">
        <v>9</v>
      </c>
      <c r="B4" s="13" t="s">
        <v>10</v>
      </c>
      <c r="C4" s="94"/>
      <c r="D4" s="95"/>
      <c r="E4" s="15">
        <f>SUMPRODUCT(($A$11:$A$97="Intermediate")*(E$11:E$97="Missing"))+0.5*SUMPRODUCT(($A$11:$A$97="Intermediate")*(E$11:E$97="Partial"))</f>
        <v>0</v>
      </c>
      <c r="F4" s="15">
        <f>SUMPRODUCT(($A$11:$A$97="Intermediate")*(F$11:F$97="Missing"))+0.5*SUMPRODUCT(($A$11:$A$97="Intermediate")*(F$11:F$97="Partial"))</f>
        <v>0</v>
      </c>
      <c r="G4" s="13" t="str">
        <f>"Intermediate "&amp;$G$1&amp;"s "&amp;A3</f>
        <v>Intermediate REQs Missing</v>
      </c>
    </row>
    <row r="5" spans="1:7" ht="19.8" thickBot="1" x14ac:dyDescent="0.5">
      <c r="A5" s="14" t="s">
        <v>11</v>
      </c>
      <c r="B5" s="13" t="s">
        <v>12</v>
      </c>
      <c r="C5" s="94"/>
      <c r="D5" s="95"/>
      <c r="E5" s="15">
        <f>SUMPRODUCT(($A$11:$A$97="Intermediate")*(E$11:E$97="Completed"))+SUMPRODUCT(($A$11:$A$97="Intermediate")*(E$11:E$97="Pre-Passed"))+0.5*SUMPRODUCT(($A$11:$A$97="Intermediate")*(E$11:E$97="Partial"))</f>
        <v>0</v>
      </c>
      <c r="F5" s="15">
        <f>SUMPRODUCT(($A$11:$A$97="Intermediate")*(F$11:F$97="Completed"))+SUMPRODUCT(($A$11:$A$97="Intermediate")*(F$11:F$97="Pre-Passed"))+0.5*SUMPRODUCT(($A$11:$A$97="Intermediate")*(F$11:F$97="Partial"))</f>
        <v>0</v>
      </c>
      <c r="G5" s="13" t="str">
        <f>"Intermediate "&amp;$G$1&amp;"s "&amp;A5</f>
        <v>Intermediate REQs Completed</v>
      </c>
    </row>
    <row r="6" spans="1:7" ht="19.8" thickBot="1" x14ac:dyDescent="0.5">
      <c r="A6" s="14" t="s">
        <v>13</v>
      </c>
      <c r="B6" s="13" t="s">
        <v>32</v>
      </c>
      <c r="C6" s="94"/>
      <c r="D6" s="95"/>
      <c r="E6" s="15">
        <f>SUMPRODUCT(($A$11:$A$97="Advanced")*(E$11:E$97="Missing"))+0.5*SUMPRODUCT(($A$11:$A$97="Advanced")*(E$11:E$97="Partial"))</f>
        <v>0</v>
      </c>
      <c r="F6" s="15">
        <f>SUMPRODUCT(($A$11:$A$97="Advanced")*(F$11:F$97="Missing"))+0.5*SUMPRODUCT(($A$11:$A$97="Advanced")*(F$11:F$97="Partial"))</f>
        <v>0</v>
      </c>
      <c r="G6" s="13" t="str">
        <f>"Advanced "&amp;$G$1&amp;"s "&amp;A3</f>
        <v>Advanced REQs Missing</v>
      </c>
    </row>
    <row r="7" spans="1:7" ht="19.8" thickBot="1" x14ac:dyDescent="0.5">
      <c r="A7" s="12" t="s">
        <v>14</v>
      </c>
      <c r="B7" s="13" t="s">
        <v>15</v>
      </c>
      <c r="C7" s="94"/>
      <c r="D7" s="95"/>
      <c r="E7" s="15">
        <f>SUMPRODUCT(($A$11:$A$97="Advanced")*(E$11:E$97="Completed"))+SUMPRODUCT(($A$11:$A$97="Advanced")*(E$11:E$97="Pre-Passed"))+0.5*SUMPRODUCT(($A$11:$A$97="Advanced")*(E$11:E$97="Partial"))</f>
        <v>8</v>
      </c>
      <c r="F7" s="15">
        <f>SUMPRODUCT(($A$11:$A$97="Advanced")*(F$11:F$97="Completed"))+SUMPRODUCT(($A$11:$A$97="Advanced")*(F$11:F$97="Pre-Passed"))+0.5*SUMPRODUCT(($A$11:$A$97="Advanced")*(F$11:F$97="Partial"))</f>
        <v>0</v>
      </c>
      <c r="G7" s="13" t="str">
        <f>"Advanced "&amp;$G$1&amp;"s "&amp;A5</f>
        <v>Advanced REQs Completed</v>
      </c>
    </row>
    <row r="8" spans="1:7" ht="19.8" thickBot="1" x14ac:dyDescent="0.5">
      <c r="A8" s="88"/>
      <c r="B8" s="89"/>
      <c r="C8" s="94"/>
      <c r="D8" s="95"/>
      <c r="E8" s="15">
        <f>SUMPRODUCT(($A$11:$A$97="Professional")*(E$11:E$97="Completed"))+SUMPRODUCT(($A$11:$A$97="Professional")*(E$11:E$97="Pre-Passed"))+0.5*SUMPRODUCT(($A$11:$A$97="Professional")*(E$11:E$97="Partial"))</f>
        <v>4</v>
      </c>
      <c r="F8" s="15">
        <f>SUMPRODUCT(($A$11:$A$97="Professional")*(F$11:F$97="Completed"))+SUMPRODUCT(($A$11:$A$97="Professional")*(F$11:F$97="Pre-Passed"))+0.5*SUMPRODUCT(($A$11:$A$97="Professional")*(F$11:F$97="Partial"))</f>
        <v>0</v>
      </c>
      <c r="G8" s="13" t="str">
        <f>"Professional "&amp;$G$1&amp;"s "&amp;A5</f>
        <v>Professional REQs Completed</v>
      </c>
    </row>
    <row r="9" spans="1:7" ht="19.8" thickBot="1" x14ac:dyDescent="0.5">
      <c r="A9" s="90"/>
      <c r="B9" s="91"/>
      <c r="C9" s="96"/>
      <c r="D9" s="97"/>
      <c r="E9" s="15">
        <f>SUMPRODUCT(($A$11:$A$97="Exceptional")*(E$11:E$97="Completed"))+SUMPRODUCT(($A$11:$A$97="Exceptional")*(E$11:E$97="Pre-Passed"))+0.5*SUMPRODUCT(($A$11:$A$97="Exceptional")*(E$11:E$97="Partial"))</f>
        <v>0</v>
      </c>
      <c r="F9" s="15">
        <f>SUMPRODUCT(($A$11:$A$97="Exceptional")*(F$11:F$97="Completed"))+SUMPRODUCT(($A$11:$A$97="Exceptional")*(F$11:F$97="Pre-Passed"))+0.5*SUMPRODUCT(($A$11:$A$97="Exceptional")*(F$11:F$97="Partial"))</f>
        <v>0</v>
      </c>
      <c r="G9" s="13" t="str">
        <f>"Exceptional "&amp;$G$1&amp;"s "&amp;A5</f>
        <v>Exceptional REQs Completed</v>
      </c>
    </row>
    <row r="10" spans="1:7" ht="19.8" thickBot="1" x14ac:dyDescent="0.5">
      <c r="A10" s="86" t="s">
        <v>73</v>
      </c>
      <c r="B10" s="87"/>
      <c r="C10" s="4" t="s">
        <v>16</v>
      </c>
      <c r="D10" s="4" t="s">
        <v>36</v>
      </c>
      <c r="E10" s="4" t="s">
        <v>17</v>
      </c>
      <c r="F10" s="4" t="s">
        <v>18</v>
      </c>
      <c r="G10" s="4" t="s">
        <v>37</v>
      </c>
    </row>
    <row r="11" spans="1:7" ht="19.8" thickBot="1" x14ac:dyDescent="0.5">
      <c r="A11" s="29" t="s">
        <v>20</v>
      </c>
      <c r="B11" s="57" t="s">
        <v>52</v>
      </c>
      <c r="C11" s="13" t="s">
        <v>55</v>
      </c>
      <c r="D11" s="13" t="s">
        <v>152</v>
      </c>
      <c r="E11" s="4" t="s">
        <v>11</v>
      </c>
      <c r="F11" s="4" t="s">
        <v>5</v>
      </c>
      <c r="G11" s="13"/>
    </row>
    <row r="12" spans="1:7" ht="19.8" thickBot="1" x14ac:dyDescent="0.5">
      <c r="A12" s="29" t="s">
        <v>19</v>
      </c>
      <c r="B12" s="13" t="s">
        <v>53</v>
      </c>
      <c r="C12" s="13" t="s">
        <v>54</v>
      </c>
      <c r="D12" s="13" t="s">
        <v>153</v>
      </c>
      <c r="E12" s="4" t="s">
        <v>11</v>
      </c>
      <c r="F12" s="4" t="s">
        <v>5</v>
      </c>
      <c r="G12" s="13"/>
    </row>
    <row r="13" spans="1:7" ht="19.8" thickBot="1" x14ac:dyDescent="0.5">
      <c r="A13" s="29" t="s">
        <v>20</v>
      </c>
      <c r="B13" s="57" t="s">
        <v>56</v>
      </c>
      <c r="C13" s="13" t="s">
        <v>55</v>
      </c>
      <c r="D13" s="13" t="s">
        <v>153</v>
      </c>
      <c r="E13" s="4" t="s">
        <v>11</v>
      </c>
      <c r="F13" s="4" t="s">
        <v>5</v>
      </c>
      <c r="G13" s="13"/>
    </row>
    <row r="14" spans="1:7" ht="19.8" thickBot="1" x14ac:dyDescent="0.5">
      <c r="A14" s="29" t="s">
        <v>19</v>
      </c>
      <c r="B14" s="13" t="s">
        <v>57</v>
      </c>
      <c r="C14" s="13" t="s">
        <v>54</v>
      </c>
      <c r="D14" s="13" t="s">
        <v>153</v>
      </c>
      <c r="E14" s="4" t="s">
        <v>11</v>
      </c>
      <c r="F14" s="4" t="s">
        <v>5</v>
      </c>
      <c r="G14" s="13"/>
    </row>
    <row r="15" spans="1:7" ht="19.8" thickBot="1" x14ac:dyDescent="0.5">
      <c r="A15" s="29" t="s">
        <v>20</v>
      </c>
      <c r="B15" s="57" t="s">
        <v>58</v>
      </c>
      <c r="C15" s="13" t="s">
        <v>55</v>
      </c>
      <c r="D15" s="13" t="s">
        <v>153</v>
      </c>
      <c r="E15" s="4" t="s">
        <v>11</v>
      </c>
      <c r="F15" s="4" t="s">
        <v>5</v>
      </c>
      <c r="G15" s="13"/>
    </row>
    <row r="16" spans="1:7" ht="19.8" thickBot="1" x14ac:dyDescent="0.5">
      <c r="A16" s="29" t="s">
        <v>19</v>
      </c>
      <c r="B16" s="13" t="s">
        <v>59</v>
      </c>
      <c r="C16" s="13" t="s">
        <v>54</v>
      </c>
      <c r="D16" s="13" t="s">
        <v>153</v>
      </c>
      <c r="E16" s="4" t="s">
        <v>11</v>
      </c>
      <c r="F16" s="4" t="s">
        <v>5</v>
      </c>
      <c r="G16" s="13"/>
    </row>
    <row r="17" spans="1:7" ht="19.8" thickBot="1" x14ac:dyDescent="0.5">
      <c r="A17" s="29" t="s">
        <v>20</v>
      </c>
      <c r="B17" s="57" t="s">
        <v>60</v>
      </c>
      <c r="C17" s="13" t="s">
        <v>55</v>
      </c>
      <c r="D17" s="13" t="s">
        <v>153</v>
      </c>
      <c r="E17" s="4" t="s">
        <v>11</v>
      </c>
      <c r="F17" s="4" t="s">
        <v>5</v>
      </c>
      <c r="G17" s="13"/>
    </row>
    <row r="18" spans="1:7" ht="19.8" thickBot="1" x14ac:dyDescent="0.5">
      <c r="A18" s="29" t="s">
        <v>19</v>
      </c>
      <c r="B18" s="13" t="s">
        <v>61</v>
      </c>
      <c r="C18" s="13" t="s">
        <v>54</v>
      </c>
      <c r="D18" s="13" t="s">
        <v>153</v>
      </c>
      <c r="E18" s="4" t="s">
        <v>11</v>
      </c>
      <c r="F18" s="4" t="s">
        <v>5</v>
      </c>
      <c r="G18" s="13"/>
    </row>
    <row r="19" spans="1:7" ht="19.8" thickBot="1" x14ac:dyDescent="0.5">
      <c r="A19" s="29" t="s">
        <v>20</v>
      </c>
      <c r="B19" s="57" t="s">
        <v>62</v>
      </c>
      <c r="C19" s="13" t="s">
        <v>55</v>
      </c>
      <c r="D19" s="13" t="s">
        <v>153</v>
      </c>
      <c r="E19" s="4" t="s">
        <v>11</v>
      </c>
      <c r="F19" s="4" t="s">
        <v>5</v>
      </c>
      <c r="G19" s="13"/>
    </row>
    <row r="20" spans="1:7" ht="19.8" thickBot="1" x14ac:dyDescent="0.5">
      <c r="A20" s="29" t="s">
        <v>19</v>
      </c>
      <c r="B20" s="13" t="s">
        <v>63</v>
      </c>
      <c r="C20" s="13" t="s">
        <v>54</v>
      </c>
      <c r="D20" s="13" t="s">
        <v>153</v>
      </c>
      <c r="E20" s="4" t="s">
        <v>11</v>
      </c>
      <c r="F20" s="4" t="s">
        <v>5</v>
      </c>
      <c r="G20" s="13"/>
    </row>
    <row r="21" spans="1:7" ht="19.8" thickBot="1" x14ac:dyDescent="0.5">
      <c r="A21" s="29" t="s">
        <v>20</v>
      </c>
      <c r="B21" s="57" t="s">
        <v>64</v>
      </c>
      <c r="C21" s="13" t="s">
        <v>55</v>
      </c>
      <c r="D21" s="13" t="s">
        <v>152</v>
      </c>
      <c r="E21" s="4" t="s">
        <v>11</v>
      </c>
      <c r="F21" s="4" t="s">
        <v>5</v>
      </c>
      <c r="G21" s="13"/>
    </row>
    <row r="22" spans="1:7" ht="19.8" thickBot="1" x14ac:dyDescent="0.5">
      <c r="A22" s="29" t="s">
        <v>19</v>
      </c>
      <c r="B22" s="13" t="s">
        <v>65</v>
      </c>
      <c r="C22" s="13" t="s">
        <v>54</v>
      </c>
      <c r="D22" s="13" t="s">
        <v>153</v>
      </c>
      <c r="E22" s="4" t="s">
        <v>11</v>
      </c>
      <c r="F22" s="4" t="s">
        <v>5</v>
      </c>
      <c r="G22" s="13"/>
    </row>
    <row r="23" spans="1:7" ht="19.8" thickBot="1" x14ac:dyDescent="0.5">
      <c r="A23" s="29" t="s">
        <v>20</v>
      </c>
      <c r="B23" s="57" t="s">
        <v>66</v>
      </c>
      <c r="C23" s="13" t="s">
        <v>55</v>
      </c>
      <c r="D23" s="13" t="s">
        <v>153</v>
      </c>
      <c r="E23" s="4" t="s">
        <v>11</v>
      </c>
      <c r="F23" s="4" t="s">
        <v>5</v>
      </c>
      <c r="G23" s="13"/>
    </row>
    <row r="24" spans="1:7" ht="19.8" thickBot="1" x14ac:dyDescent="0.5">
      <c r="A24" s="29" t="s">
        <v>19</v>
      </c>
      <c r="B24" s="13" t="s">
        <v>67</v>
      </c>
      <c r="C24" s="13" t="s">
        <v>54</v>
      </c>
      <c r="D24" s="13" t="s">
        <v>153</v>
      </c>
      <c r="E24" s="4" t="s">
        <v>11</v>
      </c>
      <c r="F24" s="4" t="s">
        <v>5</v>
      </c>
      <c r="G24" s="13"/>
    </row>
    <row r="25" spans="1:7" ht="19.8" thickBot="1" x14ac:dyDescent="0.5">
      <c r="A25" s="29" t="s">
        <v>20</v>
      </c>
      <c r="B25" s="57" t="s">
        <v>68</v>
      </c>
      <c r="C25" s="13" t="s">
        <v>55</v>
      </c>
      <c r="D25" s="13" t="s">
        <v>153</v>
      </c>
      <c r="E25" s="4" t="s">
        <v>11</v>
      </c>
      <c r="F25" s="4" t="s">
        <v>5</v>
      </c>
      <c r="G25" s="13"/>
    </row>
    <row r="26" spans="1:7" ht="31.8" thickBot="1" x14ac:dyDescent="0.5">
      <c r="A26" s="17" t="s">
        <v>21</v>
      </c>
      <c r="B26" s="13" t="s">
        <v>71</v>
      </c>
      <c r="C26" s="13" t="s">
        <v>83</v>
      </c>
      <c r="D26" s="13" t="s">
        <v>154</v>
      </c>
      <c r="E26" s="4" t="s">
        <v>11</v>
      </c>
      <c r="F26" s="4" t="s">
        <v>5</v>
      </c>
      <c r="G26" s="13"/>
    </row>
    <row r="27" spans="1:7" ht="31.8" thickBot="1" x14ac:dyDescent="0.4">
      <c r="A27" s="29" t="s">
        <v>22</v>
      </c>
      <c r="B27" s="56" t="s">
        <v>69</v>
      </c>
      <c r="C27" s="52" t="s">
        <v>72</v>
      </c>
      <c r="D27" s="62" t="s">
        <v>155</v>
      </c>
      <c r="E27" s="4" t="s">
        <v>11</v>
      </c>
      <c r="F27" s="4" t="s">
        <v>5</v>
      </c>
      <c r="G27" s="13"/>
    </row>
    <row r="28" spans="1:7" ht="31.8" thickBot="1" x14ac:dyDescent="0.5">
      <c r="A28" s="29" t="s">
        <v>22</v>
      </c>
      <c r="B28" s="56" t="s">
        <v>70</v>
      </c>
      <c r="C28" s="52" t="s">
        <v>82</v>
      </c>
      <c r="D28" s="13" t="s">
        <v>156</v>
      </c>
      <c r="E28" s="4" t="s">
        <v>11</v>
      </c>
      <c r="F28" s="4" t="s">
        <v>5</v>
      </c>
      <c r="G28" s="13"/>
    </row>
    <row r="29" spans="1:7" ht="16.5" customHeight="1" thickBot="1" x14ac:dyDescent="0.5">
      <c r="A29" s="86" t="s">
        <v>74</v>
      </c>
      <c r="B29" s="87"/>
      <c r="C29" s="4" t="s">
        <v>16</v>
      </c>
      <c r="D29" s="4" t="s">
        <v>36</v>
      </c>
      <c r="E29" s="4" t="s">
        <v>17</v>
      </c>
      <c r="F29" s="4" t="s">
        <v>18</v>
      </c>
      <c r="G29" s="4" t="s">
        <v>37</v>
      </c>
    </row>
    <row r="30" spans="1:7" ht="31.8" thickBot="1" x14ac:dyDescent="0.5">
      <c r="A30" s="18" t="s">
        <v>19</v>
      </c>
      <c r="B30" s="58" t="s">
        <v>84</v>
      </c>
      <c r="C30" s="13" t="s">
        <v>85</v>
      </c>
      <c r="D30" s="13" t="s">
        <v>157</v>
      </c>
      <c r="E30" s="4" t="s">
        <v>11</v>
      </c>
      <c r="F30" s="4" t="s">
        <v>5</v>
      </c>
      <c r="G30" s="13"/>
    </row>
    <row r="31" spans="1:7" ht="47.4" thickBot="1" x14ac:dyDescent="0.5">
      <c r="A31" s="29" t="s">
        <v>19</v>
      </c>
      <c r="B31" s="13" t="s">
        <v>86</v>
      </c>
      <c r="C31" s="13" t="s">
        <v>87</v>
      </c>
      <c r="D31" s="13" t="s">
        <v>157</v>
      </c>
      <c r="E31" s="4" t="s">
        <v>11</v>
      </c>
      <c r="F31" s="4" t="s">
        <v>5</v>
      </c>
      <c r="G31" s="13"/>
    </row>
    <row r="32" spans="1:7" ht="31.8" thickBot="1" x14ac:dyDescent="0.5">
      <c r="A32" s="29" t="s">
        <v>19</v>
      </c>
      <c r="B32" s="57" t="s">
        <v>88</v>
      </c>
      <c r="C32" s="13" t="s">
        <v>98</v>
      </c>
      <c r="D32" s="13" t="s">
        <v>157</v>
      </c>
      <c r="E32" s="4" t="s">
        <v>11</v>
      </c>
      <c r="F32" s="4" t="s">
        <v>5</v>
      </c>
      <c r="G32" s="13"/>
    </row>
    <row r="33" spans="1:7" ht="19.8" thickBot="1" x14ac:dyDescent="0.5">
      <c r="A33" s="29" t="s">
        <v>20</v>
      </c>
      <c r="B33" s="56" t="s">
        <v>89</v>
      </c>
      <c r="C33" s="13" t="s">
        <v>99</v>
      </c>
      <c r="D33" s="13" t="s">
        <v>157</v>
      </c>
      <c r="E33" s="4" t="s">
        <v>11</v>
      </c>
      <c r="F33" s="4" t="s">
        <v>5</v>
      </c>
      <c r="G33" s="13"/>
    </row>
    <row r="34" spans="1:7" ht="19.8" thickBot="1" x14ac:dyDescent="0.5">
      <c r="A34" s="29" t="s">
        <v>19</v>
      </c>
      <c r="B34" s="56" t="s">
        <v>90</v>
      </c>
      <c r="C34" s="52" t="s">
        <v>91</v>
      </c>
      <c r="D34" s="13" t="s">
        <v>157</v>
      </c>
      <c r="E34" s="4" t="s">
        <v>11</v>
      </c>
      <c r="F34" s="4" t="s">
        <v>5</v>
      </c>
      <c r="G34" s="13"/>
    </row>
    <row r="35" spans="1:7" ht="31.8" thickBot="1" x14ac:dyDescent="0.5">
      <c r="A35" s="18" t="s">
        <v>19</v>
      </c>
      <c r="B35" s="58" t="s">
        <v>92</v>
      </c>
      <c r="C35" s="13" t="s">
        <v>94</v>
      </c>
      <c r="D35" s="13" t="s">
        <v>157</v>
      </c>
      <c r="E35" s="4" t="s">
        <v>11</v>
      </c>
      <c r="F35" s="4" t="s">
        <v>5</v>
      </c>
      <c r="G35" s="13"/>
    </row>
    <row r="36" spans="1:7" ht="31.8" thickBot="1" x14ac:dyDescent="0.5">
      <c r="A36" s="29" t="s">
        <v>19</v>
      </c>
      <c r="B36" s="13" t="s">
        <v>93</v>
      </c>
      <c r="C36" s="13" t="s">
        <v>95</v>
      </c>
      <c r="D36" s="13" t="s">
        <v>157</v>
      </c>
      <c r="E36" s="4" t="s">
        <v>11</v>
      </c>
      <c r="F36" s="4" t="s">
        <v>5</v>
      </c>
      <c r="G36" s="13"/>
    </row>
    <row r="37" spans="1:7" ht="31.8" thickBot="1" x14ac:dyDescent="0.5">
      <c r="A37" s="29" t="s">
        <v>19</v>
      </c>
      <c r="B37" s="57" t="s">
        <v>96</v>
      </c>
      <c r="C37" s="13" t="s">
        <v>100</v>
      </c>
      <c r="D37" s="13" t="s">
        <v>157</v>
      </c>
      <c r="E37" s="4" t="s">
        <v>11</v>
      </c>
      <c r="F37" s="4" t="s">
        <v>5</v>
      </c>
      <c r="G37" s="13"/>
    </row>
    <row r="38" spans="1:7" ht="31.8" thickBot="1" x14ac:dyDescent="0.5">
      <c r="A38" s="29" t="s">
        <v>20</v>
      </c>
      <c r="B38" s="56" t="s">
        <v>97</v>
      </c>
      <c r="C38" s="13" t="s">
        <v>101</v>
      </c>
      <c r="D38" s="13" t="s">
        <v>157</v>
      </c>
      <c r="E38" s="4" t="s">
        <v>11</v>
      </c>
      <c r="F38" s="4" t="s">
        <v>5</v>
      </c>
      <c r="G38" s="13"/>
    </row>
    <row r="39" spans="1:7" ht="31.8" thickBot="1" x14ac:dyDescent="0.5">
      <c r="A39" s="29" t="s">
        <v>19</v>
      </c>
      <c r="B39" s="57" t="s">
        <v>102</v>
      </c>
      <c r="C39" s="13" t="s">
        <v>103</v>
      </c>
      <c r="D39" s="13" t="s">
        <v>157</v>
      </c>
      <c r="E39" s="4" t="s">
        <v>11</v>
      </c>
      <c r="F39" s="4" t="s">
        <v>5</v>
      </c>
      <c r="G39" s="13"/>
    </row>
    <row r="40" spans="1:7" ht="19.8" thickBot="1" x14ac:dyDescent="0.5">
      <c r="A40" s="29" t="s">
        <v>20</v>
      </c>
      <c r="B40" s="56" t="s">
        <v>104</v>
      </c>
      <c r="C40" s="13" t="s">
        <v>105</v>
      </c>
      <c r="D40" s="13" t="s">
        <v>157</v>
      </c>
      <c r="E40" s="4" t="s">
        <v>11</v>
      </c>
      <c r="F40" s="4" t="s">
        <v>5</v>
      </c>
      <c r="G40" s="13"/>
    </row>
    <row r="41" spans="1:7" ht="19.8" thickBot="1" x14ac:dyDescent="0.5">
      <c r="A41" s="29" t="s">
        <v>19</v>
      </c>
      <c r="B41" s="56" t="s">
        <v>106</v>
      </c>
      <c r="C41" s="52" t="s">
        <v>107</v>
      </c>
      <c r="D41" s="13" t="s">
        <v>157</v>
      </c>
      <c r="E41" s="4" t="s">
        <v>11</v>
      </c>
      <c r="F41" s="4" t="s">
        <v>5</v>
      </c>
      <c r="G41" s="13"/>
    </row>
    <row r="42" spans="1:7" ht="31.8" thickBot="1" x14ac:dyDescent="0.5">
      <c r="A42" s="18" t="s">
        <v>19</v>
      </c>
      <c r="B42" s="58" t="s">
        <v>108</v>
      </c>
      <c r="C42" s="13" t="s">
        <v>110</v>
      </c>
      <c r="D42" s="13" t="s">
        <v>157</v>
      </c>
      <c r="E42" s="4" t="s">
        <v>11</v>
      </c>
      <c r="F42" s="4" t="s">
        <v>5</v>
      </c>
      <c r="G42" s="13"/>
    </row>
    <row r="43" spans="1:7" ht="31.8" thickBot="1" x14ac:dyDescent="0.5">
      <c r="A43" s="29" t="s">
        <v>19</v>
      </c>
      <c r="B43" s="13" t="s">
        <v>109</v>
      </c>
      <c r="C43" s="13" t="s">
        <v>111</v>
      </c>
      <c r="D43" s="13" t="s">
        <v>157</v>
      </c>
      <c r="E43" s="4" t="s">
        <v>11</v>
      </c>
      <c r="F43" s="4" t="s">
        <v>5</v>
      </c>
      <c r="G43" s="13"/>
    </row>
    <row r="44" spans="1:7" ht="19.8" thickBot="1" x14ac:dyDescent="0.5">
      <c r="A44" s="29" t="s">
        <v>19</v>
      </c>
      <c r="B44" s="57" t="s">
        <v>112</v>
      </c>
      <c r="C44" s="13" t="s">
        <v>113</v>
      </c>
      <c r="D44" s="13" t="s">
        <v>157</v>
      </c>
      <c r="E44" s="4" t="s">
        <v>11</v>
      </c>
      <c r="F44" s="4" t="s">
        <v>5</v>
      </c>
      <c r="G44" s="13"/>
    </row>
    <row r="45" spans="1:7" ht="31.8" thickBot="1" x14ac:dyDescent="0.5">
      <c r="A45" s="29" t="s">
        <v>20</v>
      </c>
      <c r="B45" s="56" t="s">
        <v>114</v>
      </c>
      <c r="C45" s="13" t="s">
        <v>115</v>
      </c>
      <c r="D45" s="13" t="s">
        <v>157</v>
      </c>
      <c r="E45" s="4" t="s">
        <v>11</v>
      </c>
      <c r="F45" s="4" t="s">
        <v>5</v>
      </c>
      <c r="G45" s="13"/>
    </row>
    <row r="46" spans="1:7" ht="19.8" thickBot="1" x14ac:dyDescent="0.5">
      <c r="A46" s="29" t="s">
        <v>19</v>
      </c>
      <c r="B46" s="56" t="s">
        <v>116</v>
      </c>
      <c r="C46" s="52" t="s">
        <v>117</v>
      </c>
      <c r="D46" s="13" t="s">
        <v>157</v>
      </c>
      <c r="E46" s="4" t="s">
        <v>11</v>
      </c>
      <c r="F46" s="4" t="s">
        <v>5</v>
      </c>
      <c r="G46" s="13"/>
    </row>
    <row r="47" spans="1:7" ht="31.8" thickBot="1" x14ac:dyDescent="0.5">
      <c r="A47" s="18" t="s">
        <v>21</v>
      </c>
      <c r="B47" s="58" t="s">
        <v>119</v>
      </c>
      <c r="C47" s="13" t="s">
        <v>120</v>
      </c>
      <c r="D47" s="13" t="s">
        <v>158</v>
      </c>
      <c r="E47" s="4" t="s">
        <v>11</v>
      </c>
      <c r="F47" s="4" t="s">
        <v>5</v>
      </c>
      <c r="G47" s="13"/>
    </row>
    <row r="48" spans="1:7" ht="63" thickBot="1" x14ac:dyDescent="0.5">
      <c r="A48" s="18" t="s">
        <v>21</v>
      </c>
      <c r="B48" s="13" t="s">
        <v>118</v>
      </c>
      <c r="C48" s="13" t="s">
        <v>122</v>
      </c>
      <c r="D48" s="13" t="s">
        <v>159</v>
      </c>
      <c r="E48" s="4" t="s">
        <v>11</v>
      </c>
      <c r="F48" s="4" t="s">
        <v>5</v>
      </c>
      <c r="G48" s="13"/>
    </row>
    <row r="49" spans="1:7" ht="63" thickBot="1" x14ac:dyDescent="0.5">
      <c r="A49" s="18" t="s">
        <v>21</v>
      </c>
      <c r="B49" s="13" t="s">
        <v>121</v>
      </c>
      <c r="C49" s="13" t="s">
        <v>123</v>
      </c>
      <c r="D49" s="13" t="s">
        <v>160</v>
      </c>
      <c r="E49" s="4" t="s">
        <v>11</v>
      </c>
      <c r="F49" s="4" t="s">
        <v>5</v>
      </c>
      <c r="G49" s="13"/>
    </row>
    <row r="50" spans="1:7" ht="16.5" customHeight="1" thickBot="1" x14ac:dyDescent="0.5">
      <c r="A50" s="86" t="s">
        <v>75</v>
      </c>
      <c r="B50" s="87"/>
      <c r="C50" s="4" t="s">
        <v>16</v>
      </c>
      <c r="D50" s="4" t="s">
        <v>36</v>
      </c>
      <c r="E50" s="4" t="s">
        <v>17</v>
      </c>
      <c r="F50" s="4" t="s">
        <v>18</v>
      </c>
      <c r="G50" s="4" t="s">
        <v>37</v>
      </c>
    </row>
    <row r="51" spans="1:7" ht="19.8" thickBot="1" x14ac:dyDescent="0.5">
      <c r="A51" s="29" t="s">
        <v>20</v>
      </c>
      <c r="B51" s="13" t="s">
        <v>128</v>
      </c>
      <c r="C51" s="13" t="s">
        <v>129</v>
      </c>
      <c r="D51" s="13" t="s">
        <v>161</v>
      </c>
      <c r="E51" s="4" t="s">
        <v>11</v>
      </c>
      <c r="F51" s="4" t="s">
        <v>5</v>
      </c>
      <c r="G51" s="13"/>
    </row>
    <row r="52" spans="1:7" ht="19.8" thickBot="1" x14ac:dyDescent="0.5">
      <c r="A52" s="29" t="s">
        <v>20</v>
      </c>
      <c r="B52" s="13" t="s">
        <v>126</v>
      </c>
      <c r="C52" s="13" t="s">
        <v>127</v>
      </c>
      <c r="D52" s="13" t="s">
        <v>162</v>
      </c>
      <c r="E52" s="4" t="s">
        <v>11</v>
      </c>
      <c r="F52" s="4" t="s">
        <v>5</v>
      </c>
      <c r="G52" s="13"/>
    </row>
    <row r="53" spans="1:7" ht="19.8" thickBot="1" x14ac:dyDescent="0.5">
      <c r="A53" s="29" t="s">
        <v>20</v>
      </c>
      <c r="B53" s="13" t="s">
        <v>124</v>
      </c>
      <c r="C53" s="13" t="s">
        <v>125</v>
      </c>
      <c r="D53" s="13" t="s">
        <v>163</v>
      </c>
      <c r="E53" s="4" t="s">
        <v>11</v>
      </c>
      <c r="F53" s="4" t="s">
        <v>5</v>
      </c>
      <c r="G53" s="13"/>
    </row>
    <row r="54" spans="1:7" ht="31.8" thickBot="1" x14ac:dyDescent="0.5">
      <c r="A54" s="16" t="s">
        <v>21</v>
      </c>
      <c r="B54" s="13" t="s">
        <v>76</v>
      </c>
      <c r="C54" s="13" t="s">
        <v>77</v>
      </c>
      <c r="D54" s="13" t="s">
        <v>164</v>
      </c>
      <c r="E54" s="4" t="s">
        <v>11</v>
      </c>
      <c r="F54" s="4" t="s">
        <v>5</v>
      </c>
      <c r="G54" s="13"/>
    </row>
    <row r="55" spans="1:7" ht="47.4" thickBot="1" x14ac:dyDescent="0.5">
      <c r="A55" s="16" t="s">
        <v>21</v>
      </c>
      <c r="B55" s="13" t="s">
        <v>78</v>
      </c>
      <c r="C55" s="13" t="s">
        <v>79</v>
      </c>
      <c r="D55" s="13" t="s">
        <v>165</v>
      </c>
      <c r="E55" s="4" t="s">
        <v>11</v>
      </c>
      <c r="F55" s="4" t="s">
        <v>5</v>
      </c>
      <c r="G55" s="13"/>
    </row>
    <row r="56" spans="1:7" ht="31.8" thickBot="1" x14ac:dyDescent="0.5">
      <c r="A56" s="29" t="s">
        <v>22</v>
      </c>
      <c r="B56" s="13" t="s">
        <v>80</v>
      </c>
      <c r="C56" s="13" t="s">
        <v>81</v>
      </c>
      <c r="D56" s="13" t="s">
        <v>166</v>
      </c>
      <c r="E56" s="4" t="s">
        <v>11</v>
      </c>
      <c r="F56" s="4" t="s">
        <v>5</v>
      </c>
      <c r="G56" s="13"/>
    </row>
    <row r="57" spans="1:7" ht="19.8" thickBot="1" x14ac:dyDescent="0.5">
      <c r="A57" s="86" t="s">
        <v>130</v>
      </c>
      <c r="B57" s="98"/>
      <c r="C57" s="4" t="s">
        <v>16</v>
      </c>
      <c r="D57" s="4" t="s">
        <v>36</v>
      </c>
      <c r="E57" s="4" t="s">
        <v>17</v>
      </c>
      <c r="F57" s="4" t="s">
        <v>18</v>
      </c>
      <c r="G57" s="4" t="s">
        <v>37</v>
      </c>
    </row>
    <row r="58" spans="1:7" ht="19.8" thickBot="1" x14ac:dyDescent="0.5">
      <c r="A58" s="17" t="s">
        <v>20</v>
      </c>
      <c r="B58" s="13" t="s">
        <v>44</v>
      </c>
      <c r="C58" s="13" t="s">
        <v>136</v>
      </c>
      <c r="D58" s="13" t="s">
        <v>147</v>
      </c>
      <c r="E58" s="4" t="s">
        <v>11</v>
      </c>
      <c r="F58" s="4" t="s">
        <v>5</v>
      </c>
      <c r="G58" s="13"/>
    </row>
    <row r="59" spans="1:7" ht="19.8" thickBot="1" x14ac:dyDescent="0.5">
      <c r="A59" s="30" t="s">
        <v>20</v>
      </c>
      <c r="B59" s="13" t="s">
        <v>131</v>
      </c>
      <c r="C59" s="13" t="s">
        <v>137</v>
      </c>
      <c r="D59" s="13" t="s">
        <v>148</v>
      </c>
      <c r="E59" s="4" t="s">
        <v>11</v>
      </c>
      <c r="F59" s="4" t="s">
        <v>5</v>
      </c>
      <c r="G59" s="13"/>
    </row>
    <row r="60" spans="1:7" ht="31.8" thickBot="1" x14ac:dyDescent="0.5">
      <c r="A60" s="30" t="s">
        <v>19</v>
      </c>
      <c r="B60" s="13" t="s">
        <v>132</v>
      </c>
      <c r="C60" s="13" t="s">
        <v>133</v>
      </c>
      <c r="D60" s="13" t="s">
        <v>149</v>
      </c>
      <c r="E60" s="4" t="s">
        <v>11</v>
      </c>
      <c r="F60" s="4" t="s">
        <v>5</v>
      </c>
      <c r="G60" s="13"/>
    </row>
    <row r="61" spans="1:7" ht="47.4" thickBot="1" x14ac:dyDescent="0.5">
      <c r="A61" s="30" t="s">
        <v>21</v>
      </c>
      <c r="B61" s="13" t="s">
        <v>144</v>
      </c>
      <c r="C61" s="13" t="s">
        <v>145</v>
      </c>
      <c r="D61" s="13" t="s">
        <v>150</v>
      </c>
      <c r="E61" s="4" t="s">
        <v>11</v>
      </c>
      <c r="F61" s="4" t="s">
        <v>5</v>
      </c>
      <c r="G61" s="13"/>
    </row>
    <row r="62" spans="1:7" ht="19.8" thickBot="1" x14ac:dyDescent="0.5">
      <c r="A62" s="30" t="s">
        <v>21</v>
      </c>
      <c r="B62" s="13" t="s">
        <v>49</v>
      </c>
      <c r="C62" s="13" t="s">
        <v>134</v>
      </c>
      <c r="D62" s="13" t="s">
        <v>151</v>
      </c>
      <c r="E62" s="4" t="s">
        <v>11</v>
      </c>
      <c r="F62" s="4" t="s">
        <v>5</v>
      </c>
      <c r="G62" s="13"/>
    </row>
    <row r="63" spans="1:7" ht="125.4" thickBot="1" x14ac:dyDescent="0.5">
      <c r="A63" s="19" t="s">
        <v>22</v>
      </c>
      <c r="B63" s="13" t="s">
        <v>50</v>
      </c>
      <c r="C63" s="13" t="s">
        <v>135</v>
      </c>
      <c r="D63" s="13" t="s">
        <v>171</v>
      </c>
      <c r="E63" s="4" t="s">
        <v>11</v>
      </c>
      <c r="F63" s="4" t="s">
        <v>5</v>
      </c>
      <c r="G63" s="13"/>
    </row>
    <row r="64" spans="1:7" ht="19.8" thickBot="1" x14ac:dyDescent="0.5">
      <c r="A64" s="86" t="s">
        <v>45</v>
      </c>
      <c r="B64" s="87"/>
      <c r="C64" s="4" t="s">
        <v>16</v>
      </c>
      <c r="D64" s="4" t="s">
        <v>36</v>
      </c>
      <c r="E64" s="4" t="s">
        <v>17</v>
      </c>
      <c r="F64" s="4" t="s">
        <v>18</v>
      </c>
      <c r="G64" s="4" t="s">
        <v>37</v>
      </c>
    </row>
    <row r="65" spans="1:7" ht="94.2" thickBot="1" x14ac:dyDescent="0.5">
      <c r="A65" s="29" t="s">
        <v>19</v>
      </c>
      <c r="B65" s="13" t="s">
        <v>46</v>
      </c>
      <c r="C65" s="13" t="s">
        <v>146</v>
      </c>
      <c r="D65" s="13" t="s">
        <v>170</v>
      </c>
      <c r="E65" s="4" t="s">
        <v>11</v>
      </c>
      <c r="F65" s="4" t="s">
        <v>5</v>
      </c>
      <c r="G65" s="13"/>
    </row>
    <row r="66" spans="1:7" ht="47.4" thickBot="1" x14ac:dyDescent="0.5">
      <c r="A66" s="29" t="s">
        <v>19</v>
      </c>
      <c r="B66" s="13" t="s">
        <v>47</v>
      </c>
      <c r="C66" s="13" t="s">
        <v>168</v>
      </c>
      <c r="D66" s="13" t="s">
        <v>169</v>
      </c>
      <c r="E66" s="4" t="s">
        <v>11</v>
      </c>
      <c r="F66" s="4" t="s">
        <v>5</v>
      </c>
      <c r="G66" s="13"/>
    </row>
    <row r="67" spans="1:7" ht="31.8" thickBot="1" x14ac:dyDescent="0.5">
      <c r="A67" s="29" t="s">
        <v>19</v>
      </c>
      <c r="B67" s="13" t="s">
        <v>138</v>
      </c>
      <c r="C67" s="13" t="s">
        <v>139</v>
      </c>
      <c r="D67" s="13" t="s">
        <v>167</v>
      </c>
      <c r="E67" s="4" t="s">
        <v>11</v>
      </c>
      <c r="F67" s="4" t="s">
        <v>5</v>
      </c>
      <c r="G67" s="13"/>
    </row>
    <row r="73" spans="1:7" s="8" customFormat="1" x14ac:dyDescent="0.45">
      <c r="A73" s="10"/>
      <c r="B73" s="10"/>
      <c r="C73" s="10"/>
      <c r="D73" s="10"/>
      <c r="E73" s="10"/>
      <c r="F73" s="10"/>
      <c r="G73" s="10"/>
    </row>
    <row r="74" spans="1:7" s="8" customFormat="1" x14ac:dyDescent="0.45">
      <c r="A74" s="10"/>
      <c r="B74" s="10"/>
      <c r="C74" s="10"/>
      <c r="D74" s="10"/>
      <c r="E74" s="10"/>
      <c r="F74" s="10"/>
      <c r="G74" s="10"/>
    </row>
    <row r="75" spans="1:7" s="8" customFormat="1" x14ac:dyDescent="0.45">
      <c r="A75" s="10"/>
      <c r="B75" s="10"/>
      <c r="C75" s="10"/>
      <c r="D75" s="10"/>
      <c r="E75" s="10"/>
      <c r="F75" s="10"/>
      <c r="G75" s="10"/>
    </row>
    <row r="76" spans="1:7" s="8" customFormat="1" x14ac:dyDescent="0.45">
      <c r="A76" s="10"/>
      <c r="B76" s="10"/>
      <c r="C76" s="10"/>
      <c r="D76" s="10"/>
      <c r="E76" s="10"/>
      <c r="F76" s="10"/>
      <c r="G76" s="10"/>
    </row>
    <row r="77" spans="1:7" s="8" customFormat="1" x14ac:dyDescent="0.45">
      <c r="A77" s="10"/>
      <c r="B77" s="10"/>
      <c r="C77" s="10"/>
      <c r="D77" s="10"/>
      <c r="E77" s="10"/>
      <c r="F77" s="10"/>
      <c r="G77" s="10"/>
    </row>
    <row r="78" spans="1:7" s="8" customFormat="1" x14ac:dyDescent="0.45">
      <c r="A78" s="10"/>
      <c r="B78" s="10"/>
      <c r="C78" s="10"/>
      <c r="D78" s="10"/>
      <c r="E78" s="10"/>
      <c r="F78" s="10"/>
      <c r="G78" s="10"/>
    </row>
    <row r="79" spans="1:7" s="8" customFormat="1" x14ac:dyDescent="0.45">
      <c r="A79" s="10"/>
      <c r="B79" s="10"/>
      <c r="C79" s="10"/>
      <c r="D79" s="10"/>
      <c r="E79" s="10"/>
      <c r="F79" s="10"/>
      <c r="G79" s="10"/>
    </row>
    <row r="80" spans="1:7" s="8" customFormat="1" x14ac:dyDescent="0.45">
      <c r="A80" s="10"/>
      <c r="B80" s="10"/>
      <c r="C80" s="10"/>
      <c r="D80" s="10"/>
      <c r="E80" s="10"/>
      <c r="F80" s="10"/>
      <c r="G80" s="10"/>
    </row>
    <row r="81" spans="1:7" s="8" customFormat="1" x14ac:dyDescent="0.45">
      <c r="A81" s="10"/>
      <c r="B81" s="10"/>
      <c r="C81" s="10"/>
      <c r="D81" s="10"/>
      <c r="E81" s="10"/>
      <c r="F81" s="10"/>
      <c r="G81" s="10"/>
    </row>
    <row r="82" spans="1:7" s="8" customFormat="1" x14ac:dyDescent="0.45">
      <c r="A82" s="10"/>
      <c r="B82" s="10"/>
      <c r="C82" s="10"/>
      <c r="D82" s="10"/>
      <c r="E82" s="10"/>
      <c r="F82" s="10"/>
      <c r="G82" s="10"/>
    </row>
    <row r="83" spans="1:7" s="8" customFormat="1" x14ac:dyDescent="0.45">
      <c r="A83" s="10"/>
      <c r="B83" s="10"/>
      <c r="C83" s="10"/>
      <c r="D83" s="10"/>
      <c r="E83" s="10"/>
      <c r="F83" s="10"/>
      <c r="G83" s="10"/>
    </row>
    <row r="84" spans="1:7" s="8" customFormat="1" x14ac:dyDescent="0.45">
      <c r="A84" s="10"/>
      <c r="B84" s="10"/>
      <c r="C84" s="10"/>
      <c r="D84" s="10"/>
      <c r="E84" s="10"/>
      <c r="F84" s="10"/>
      <c r="G84" s="10"/>
    </row>
    <row r="85" spans="1:7" s="8" customFormat="1" x14ac:dyDescent="0.45">
      <c r="A85" s="10"/>
      <c r="B85" s="10"/>
      <c r="C85" s="10"/>
      <c r="D85" s="10"/>
      <c r="E85" s="10"/>
      <c r="F85" s="10"/>
      <c r="G85" s="10"/>
    </row>
    <row r="86" spans="1:7" s="8" customFormat="1" x14ac:dyDescent="0.45">
      <c r="A86" s="10"/>
      <c r="B86" s="10"/>
      <c r="C86" s="10"/>
      <c r="D86" s="10"/>
      <c r="E86" s="10"/>
      <c r="F86" s="10"/>
      <c r="G86" s="10"/>
    </row>
    <row r="87" spans="1:7" s="8" customFormat="1" x14ac:dyDescent="0.45">
      <c r="A87" s="10"/>
      <c r="B87" s="10"/>
      <c r="C87" s="10"/>
      <c r="D87" s="10"/>
      <c r="E87" s="10"/>
      <c r="F87" s="10"/>
      <c r="G87" s="10"/>
    </row>
    <row r="88" spans="1:7" s="8" customFormat="1" x14ac:dyDescent="0.45">
      <c r="A88" s="10"/>
      <c r="B88" s="10"/>
      <c r="C88" s="10"/>
      <c r="D88" s="10"/>
      <c r="E88" s="10"/>
      <c r="F88" s="10"/>
      <c r="G88" s="10"/>
    </row>
    <row r="89" spans="1:7" s="8" customFormat="1" x14ac:dyDescent="0.45">
      <c r="A89" s="10"/>
      <c r="B89" s="10"/>
      <c r="C89" s="10"/>
      <c r="D89" s="10"/>
      <c r="E89" s="10"/>
      <c r="F89" s="10"/>
      <c r="G89" s="10"/>
    </row>
    <row r="90" spans="1:7" s="8" customFormat="1" x14ac:dyDescent="0.45">
      <c r="A90" s="10"/>
      <c r="B90" s="10"/>
      <c r="C90" s="10"/>
      <c r="D90" s="10"/>
      <c r="E90" s="10"/>
      <c r="F90" s="10"/>
      <c r="G90" s="10"/>
    </row>
    <row r="91" spans="1:7" s="8" customFormat="1" x14ac:dyDescent="0.45">
      <c r="A91" s="10"/>
      <c r="B91" s="10"/>
      <c r="C91" s="10"/>
      <c r="D91" s="10"/>
      <c r="E91" s="10"/>
      <c r="F91" s="10"/>
      <c r="G91" s="10"/>
    </row>
    <row r="92" spans="1:7" s="8" customFormat="1" x14ac:dyDescent="0.45">
      <c r="A92" s="10"/>
      <c r="B92" s="10"/>
      <c r="C92" s="10"/>
      <c r="D92" s="10"/>
      <c r="E92" s="10"/>
      <c r="F92" s="10"/>
      <c r="G92" s="10"/>
    </row>
    <row r="93" spans="1:7" s="8" customFormat="1" x14ac:dyDescent="0.45">
      <c r="A93" s="10"/>
      <c r="B93" s="10"/>
      <c r="C93" s="10"/>
      <c r="D93" s="10"/>
      <c r="E93" s="10"/>
      <c r="F93" s="10"/>
      <c r="G93" s="10"/>
    </row>
    <row r="94" spans="1:7" s="8" customFormat="1" x14ac:dyDescent="0.45">
      <c r="A94" s="10"/>
      <c r="B94" s="10"/>
      <c r="C94" s="10"/>
      <c r="D94" s="10"/>
      <c r="E94" s="10"/>
      <c r="F94" s="10"/>
      <c r="G94" s="10"/>
    </row>
  </sheetData>
  <mergeCells count="7">
    <mergeCell ref="A10:B10"/>
    <mergeCell ref="A8:B9"/>
    <mergeCell ref="C2:D9"/>
    <mergeCell ref="A64:B64"/>
    <mergeCell ref="A57:B57"/>
    <mergeCell ref="A50:B50"/>
    <mergeCell ref="A29:B29"/>
  </mergeCells>
  <phoneticPr fontId="16" type="noConversion"/>
  <conditionalFormatting sqref="A30 A26:A28 A11 A50 A54:A60 A62:A67">
    <cfRule type="beginsWith" dxfId="279" priority="370" stopIfTrue="1" operator="beginsWith" text="Exceptional">
      <formula>LEFT(A11,LEN("Exceptional"))="Exceptional"</formula>
    </cfRule>
    <cfRule type="beginsWith" dxfId="278" priority="371" stopIfTrue="1" operator="beginsWith" text="Professional">
      <formula>LEFT(A11,LEN("Professional"))="Professional"</formula>
    </cfRule>
    <cfRule type="beginsWith" dxfId="277" priority="372" stopIfTrue="1" operator="beginsWith" text="Advanced">
      <formula>LEFT(A11,LEN("Advanced"))="Advanced"</formula>
    </cfRule>
    <cfRule type="beginsWith" dxfId="276" priority="373" stopIfTrue="1" operator="beginsWith" text="Intermediate">
      <formula>LEFT(A11,LEN("Intermediate"))="Intermediate"</formula>
    </cfRule>
    <cfRule type="beginsWith" dxfId="275" priority="374" stopIfTrue="1" operator="beginsWith" text="Basic">
      <formula>LEFT(A11,LEN("Basic"))="Basic"</formula>
    </cfRule>
    <cfRule type="beginsWith" dxfId="274" priority="405" stopIfTrue="1" operator="beginsWith" text="Required">
      <formula>LEFT(A11,LEN("Required"))="Required"</formula>
    </cfRule>
  </conditionalFormatting>
  <conditionalFormatting sqref="E30:F30 E26:F28 E11:F11 E50:F50 E54:F60 E62:F64">
    <cfRule type="beginsWith" dxfId="273" priority="407" stopIfTrue="1" operator="beginsWith" text="Not Applicable">
      <formula>LEFT(E11,LEN("Not Applicable"))="Not Applicable"</formula>
    </cfRule>
    <cfRule type="beginsWith" dxfId="272" priority="409" stopIfTrue="1" operator="beginsWith" text="Pre-Passed">
      <formula>LEFT(E11,LEN("Pre-Passed"))="Pre-Passed"</formula>
    </cfRule>
    <cfRule type="beginsWith" dxfId="271" priority="410" stopIfTrue="1" operator="beginsWith" text="Partial">
      <formula>LEFT(E11,LEN("Partial"))="Partial"</formula>
    </cfRule>
    <cfRule type="beginsWith" dxfId="270" priority="411" stopIfTrue="1" operator="beginsWith" text="Missing">
      <formula>LEFT(E11,LEN("Missing"))="Missing"</formula>
    </cfRule>
    <cfRule type="beginsWith" dxfId="269" priority="412" stopIfTrue="1" operator="beginsWith" text="Untested">
      <formula>LEFT(E11,LEN("Untested"))="Untested"</formula>
    </cfRule>
    <cfRule type="notContainsBlanks" dxfId="268" priority="442" stopIfTrue="1">
      <formula>LEN(TRIM(E11))&gt;0</formula>
    </cfRule>
  </conditionalFormatting>
  <conditionalFormatting sqref="F65:F67">
    <cfRule type="beginsWith" dxfId="267" priority="356" stopIfTrue="1" operator="beginsWith" text="Not Applicable">
      <formula>LEFT(F65,LEN("Not Applicable"))="Not Applicable"</formula>
    </cfRule>
    <cfRule type="beginsWith" dxfId="266" priority="357" stopIfTrue="1" operator="beginsWith" text="Waived">
      <formula>LEFT(F65,LEN("Waived"))="Waived"</formula>
    </cfRule>
    <cfRule type="beginsWith" dxfId="265" priority="358" stopIfTrue="1" operator="beginsWith" text="Pre-Passed">
      <formula>LEFT(F65,LEN("Pre-Passed"))="Pre-Passed"</formula>
    </cfRule>
    <cfRule type="beginsWith" dxfId="264" priority="359" stopIfTrue="1" operator="beginsWith" text="Completed">
      <formula>LEFT(F65,LEN("Completed"))="Completed"</formula>
    </cfRule>
    <cfRule type="beginsWith" dxfId="263" priority="360" stopIfTrue="1" operator="beginsWith" text="Partial">
      <formula>LEFT(F65,LEN("Partial"))="Partial"</formula>
    </cfRule>
    <cfRule type="beginsWith" dxfId="262" priority="361" stopIfTrue="1" operator="beginsWith" text="Missing">
      <formula>LEFT(F65,LEN("Missing"))="Missing"</formula>
    </cfRule>
    <cfRule type="beginsWith" dxfId="261" priority="362" stopIfTrue="1" operator="beginsWith" text="Untested">
      <formula>LEFT(F65,LEN("Untested"))="Untested"</formula>
    </cfRule>
    <cfRule type="notContainsBlanks" dxfId="260" priority="363" stopIfTrue="1">
      <formula>LEN(TRIM(F65))&gt;0</formula>
    </cfRule>
  </conditionalFormatting>
  <conditionalFormatting sqref="E65:E67">
    <cfRule type="beginsWith" dxfId="259" priority="332" stopIfTrue="1" operator="beginsWith" text="Not Applicable">
      <formula>LEFT(E65,LEN("Not Applicable"))="Not Applicable"</formula>
    </cfRule>
    <cfRule type="beginsWith" dxfId="258" priority="333" stopIfTrue="1" operator="beginsWith" text="Waived">
      <formula>LEFT(E65,LEN("Waived"))="Waived"</formula>
    </cfRule>
    <cfRule type="beginsWith" dxfId="257" priority="334" stopIfTrue="1" operator="beginsWith" text="Pre-Passed">
      <formula>LEFT(E65,LEN("Pre-Passed"))="Pre-Passed"</formula>
    </cfRule>
    <cfRule type="beginsWith" dxfId="256" priority="335" stopIfTrue="1" operator="beginsWith" text="Completed">
      <formula>LEFT(E65,LEN("Completed"))="Completed"</formula>
    </cfRule>
    <cfRule type="beginsWith" dxfId="255" priority="336" stopIfTrue="1" operator="beginsWith" text="Partial">
      <formula>LEFT(E65,LEN("Partial"))="Partial"</formula>
    </cfRule>
    <cfRule type="beginsWith" dxfId="254" priority="337" stopIfTrue="1" operator="beginsWith" text="Missing">
      <formula>LEFT(E65,LEN("Missing"))="Missing"</formula>
    </cfRule>
    <cfRule type="beginsWith" dxfId="253" priority="338" stopIfTrue="1" operator="beginsWith" text="Untested">
      <formula>LEFT(E65,LEN("Untested"))="Untested"</formula>
    </cfRule>
    <cfRule type="notContainsBlanks" dxfId="252" priority="339" stopIfTrue="1">
      <formula>LEN(TRIM(E65))&gt;0</formula>
    </cfRule>
  </conditionalFormatting>
  <conditionalFormatting sqref="A31:A34">
    <cfRule type="beginsWith" dxfId="251" priority="265" stopIfTrue="1" operator="beginsWith" text="Exceptional">
      <formula>LEFT(A31,LEN("Exceptional"))="Exceptional"</formula>
    </cfRule>
    <cfRule type="beginsWith" dxfId="250" priority="266" stopIfTrue="1" operator="beginsWith" text="Professional">
      <formula>LEFT(A31,LEN("Professional"))="Professional"</formula>
    </cfRule>
    <cfRule type="beginsWith" dxfId="249" priority="267" stopIfTrue="1" operator="beginsWith" text="Advanced">
      <formula>LEFT(A31,LEN("Advanced"))="Advanced"</formula>
    </cfRule>
    <cfRule type="beginsWith" dxfId="248" priority="268" stopIfTrue="1" operator="beginsWith" text="Intermediate">
      <formula>LEFT(A31,LEN("Intermediate"))="Intermediate"</formula>
    </cfRule>
    <cfRule type="beginsWith" dxfId="247" priority="269" stopIfTrue="1" operator="beginsWith" text="Basic">
      <formula>LEFT(A31,LEN("Basic"))="Basic"</formula>
    </cfRule>
    <cfRule type="beginsWith" dxfId="246" priority="270" stopIfTrue="1" operator="beginsWith" text="Required">
      <formula>LEFT(A31,LEN("Required"))="Required"</formula>
    </cfRule>
  </conditionalFormatting>
  <conditionalFormatting sqref="E31:F34">
    <cfRule type="beginsWith" dxfId="245" priority="271" stopIfTrue="1" operator="beginsWith" text="Not Applicable">
      <formula>LEFT(E31,LEN("Not Applicable"))="Not Applicable"</formula>
    </cfRule>
    <cfRule type="beginsWith" dxfId="244" priority="272" stopIfTrue="1" operator="beginsWith" text="Pre-Passed">
      <formula>LEFT(E31,LEN("Pre-Passed"))="Pre-Passed"</formula>
    </cfRule>
    <cfRule type="beginsWith" dxfId="243" priority="273" stopIfTrue="1" operator="beginsWith" text="Partial">
      <formula>LEFT(E31,LEN("Partial"))="Partial"</formula>
    </cfRule>
    <cfRule type="beginsWith" dxfId="242" priority="274" stopIfTrue="1" operator="beginsWith" text="Missing">
      <formula>LEFT(E31,LEN("Missing"))="Missing"</formula>
    </cfRule>
    <cfRule type="beginsWith" dxfId="241" priority="275" stopIfTrue="1" operator="beginsWith" text="Untested">
      <formula>LEFT(E31,LEN("Untested"))="Untested"</formula>
    </cfRule>
    <cfRule type="notContainsBlanks" dxfId="240" priority="276" stopIfTrue="1">
      <formula>LEN(TRIM(E31))&gt;0</formula>
    </cfRule>
  </conditionalFormatting>
  <conditionalFormatting sqref="A12:A13">
    <cfRule type="beginsWith" dxfId="239" priority="253" stopIfTrue="1" operator="beginsWith" text="Exceptional">
      <formula>LEFT(A12,LEN("Exceptional"))="Exceptional"</formula>
    </cfRule>
    <cfRule type="beginsWith" dxfId="238" priority="254" stopIfTrue="1" operator="beginsWith" text="Professional">
      <formula>LEFT(A12,LEN("Professional"))="Professional"</formula>
    </cfRule>
    <cfRule type="beginsWith" dxfId="237" priority="255" stopIfTrue="1" operator="beginsWith" text="Advanced">
      <formula>LEFT(A12,LEN("Advanced"))="Advanced"</formula>
    </cfRule>
    <cfRule type="beginsWith" dxfId="236" priority="256" stopIfTrue="1" operator="beginsWith" text="Intermediate">
      <formula>LEFT(A12,LEN("Intermediate"))="Intermediate"</formula>
    </cfRule>
    <cfRule type="beginsWith" dxfId="235" priority="257" stopIfTrue="1" operator="beginsWith" text="Basic">
      <formula>LEFT(A12,LEN("Basic"))="Basic"</formula>
    </cfRule>
    <cfRule type="beginsWith" dxfId="234" priority="258" stopIfTrue="1" operator="beginsWith" text="Required">
      <formula>LEFT(A12,LEN("Required"))="Required"</formula>
    </cfRule>
  </conditionalFormatting>
  <conditionalFormatting sqref="E12:F13">
    <cfRule type="beginsWith" dxfId="233" priority="259" stopIfTrue="1" operator="beginsWith" text="Not Applicable">
      <formula>LEFT(E12,LEN("Not Applicable"))="Not Applicable"</formula>
    </cfRule>
    <cfRule type="beginsWith" dxfId="232" priority="260" stopIfTrue="1" operator="beginsWith" text="Pre-Passed">
      <formula>LEFT(E12,LEN("Pre-Passed"))="Pre-Passed"</formula>
    </cfRule>
    <cfRule type="beginsWith" dxfId="231" priority="261" stopIfTrue="1" operator="beginsWith" text="Partial">
      <formula>LEFT(E12,LEN("Partial"))="Partial"</formula>
    </cfRule>
    <cfRule type="beginsWith" dxfId="230" priority="262" stopIfTrue="1" operator="beginsWith" text="Missing">
      <formula>LEFT(E12,LEN("Missing"))="Missing"</formula>
    </cfRule>
    <cfRule type="beginsWith" dxfId="229" priority="263" stopIfTrue="1" operator="beginsWith" text="Untested">
      <formula>LEFT(E12,LEN("Untested"))="Untested"</formula>
    </cfRule>
    <cfRule type="notContainsBlanks" dxfId="228" priority="264" stopIfTrue="1">
      <formula>LEN(TRIM(E12))&gt;0</formula>
    </cfRule>
  </conditionalFormatting>
  <conditionalFormatting sqref="A14:A15">
    <cfRule type="beginsWith" dxfId="227" priority="241" stopIfTrue="1" operator="beginsWith" text="Exceptional">
      <formula>LEFT(A14,LEN("Exceptional"))="Exceptional"</formula>
    </cfRule>
    <cfRule type="beginsWith" dxfId="226" priority="242" stopIfTrue="1" operator="beginsWith" text="Professional">
      <formula>LEFT(A14,LEN("Professional"))="Professional"</formula>
    </cfRule>
    <cfRule type="beginsWith" dxfId="225" priority="243" stopIfTrue="1" operator="beginsWith" text="Advanced">
      <formula>LEFT(A14,LEN("Advanced"))="Advanced"</formula>
    </cfRule>
    <cfRule type="beginsWith" dxfId="224" priority="244" stopIfTrue="1" operator="beginsWith" text="Intermediate">
      <formula>LEFT(A14,LEN("Intermediate"))="Intermediate"</formula>
    </cfRule>
    <cfRule type="beginsWith" dxfId="223" priority="245" stopIfTrue="1" operator="beginsWith" text="Basic">
      <formula>LEFT(A14,LEN("Basic"))="Basic"</formula>
    </cfRule>
    <cfRule type="beginsWith" dxfId="222" priority="246" stopIfTrue="1" operator="beginsWith" text="Required">
      <formula>LEFT(A14,LEN("Required"))="Required"</formula>
    </cfRule>
  </conditionalFormatting>
  <conditionalFormatting sqref="E14:F15">
    <cfRule type="beginsWith" dxfId="221" priority="247" stopIfTrue="1" operator="beginsWith" text="Not Applicable">
      <formula>LEFT(E14,LEN("Not Applicable"))="Not Applicable"</formula>
    </cfRule>
    <cfRule type="beginsWith" dxfId="220" priority="248" stopIfTrue="1" operator="beginsWith" text="Pre-Passed">
      <formula>LEFT(E14,LEN("Pre-Passed"))="Pre-Passed"</formula>
    </cfRule>
    <cfRule type="beginsWith" dxfId="219" priority="249" stopIfTrue="1" operator="beginsWith" text="Partial">
      <formula>LEFT(E14,LEN("Partial"))="Partial"</formula>
    </cfRule>
    <cfRule type="beginsWith" dxfId="218" priority="250" stopIfTrue="1" operator="beginsWith" text="Missing">
      <formula>LEFT(E14,LEN("Missing"))="Missing"</formula>
    </cfRule>
    <cfRule type="beginsWith" dxfId="217" priority="251" stopIfTrue="1" operator="beginsWith" text="Untested">
      <formula>LEFT(E14,LEN("Untested"))="Untested"</formula>
    </cfRule>
    <cfRule type="notContainsBlanks" dxfId="216" priority="252" stopIfTrue="1">
      <formula>LEN(TRIM(E14))&gt;0</formula>
    </cfRule>
  </conditionalFormatting>
  <conditionalFormatting sqref="A16:A17">
    <cfRule type="beginsWith" dxfId="215" priority="229" stopIfTrue="1" operator="beginsWith" text="Exceptional">
      <formula>LEFT(A16,LEN("Exceptional"))="Exceptional"</formula>
    </cfRule>
    <cfRule type="beginsWith" dxfId="214" priority="230" stopIfTrue="1" operator="beginsWith" text="Professional">
      <formula>LEFT(A16,LEN("Professional"))="Professional"</formula>
    </cfRule>
    <cfRule type="beginsWith" dxfId="213" priority="231" stopIfTrue="1" operator="beginsWith" text="Advanced">
      <formula>LEFT(A16,LEN("Advanced"))="Advanced"</formula>
    </cfRule>
    <cfRule type="beginsWith" dxfId="212" priority="232" stopIfTrue="1" operator="beginsWith" text="Intermediate">
      <formula>LEFT(A16,LEN("Intermediate"))="Intermediate"</formula>
    </cfRule>
    <cfRule type="beginsWith" dxfId="211" priority="233" stopIfTrue="1" operator="beginsWith" text="Basic">
      <formula>LEFT(A16,LEN("Basic"))="Basic"</formula>
    </cfRule>
    <cfRule type="beginsWith" dxfId="210" priority="234" stopIfTrue="1" operator="beginsWith" text="Required">
      <formula>LEFT(A16,LEN("Required"))="Required"</formula>
    </cfRule>
  </conditionalFormatting>
  <conditionalFormatting sqref="E16:F17">
    <cfRule type="beginsWith" dxfId="209" priority="235" stopIfTrue="1" operator="beginsWith" text="Not Applicable">
      <formula>LEFT(E16,LEN("Not Applicable"))="Not Applicable"</formula>
    </cfRule>
    <cfRule type="beginsWith" dxfId="208" priority="236" stopIfTrue="1" operator="beginsWith" text="Pre-Passed">
      <formula>LEFT(E16,LEN("Pre-Passed"))="Pre-Passed"</formula>
    </cfRule>
    <cfRule type="beginsWith" dxfId="207" priority="237" stopIfTrue="1" operator="beginsWith" text="Partial">
      <formula>LEFT(E16,LEN("Partial"))="Partial"</formula>
    </cfRule>
    <cfRule type="beginsWith" dxfId="206" priority="238" stopIfTrue="1" operator="beginsWith" text="Missing">
      <formula>LEFT(E16,LEN("Missing"))="Missing"</formula>
    </cfRule>
    <cfRule type="beginsWith" dxfId="205" priority="239" stopIfTrue="1" operator="beginsWith" text="Untested">
      <formula>LEFT(E16,LEN("Untested"))="Untested"</formula>
    </cfRule>
    <cfRule type="notContainsBlanks" dxfId="204" priority="240" stopIfTrue="1">
      <formula>LEN(TRIM(E16))&gt;0</formula>
    </cfRule>
  </conditionalFormatting>
  <conditionalFormatting sqref="A18:A19">
    <cfRule type="beginsWith" dxfId="203" priority="217" stopIfTrue="1" operator="beginsWith" text="Exceptional">
      <formula>LEFT(A18,LEN("Exceptional"))="Exceptional"</formula>
    </cfRule>
    <cfRule type="beginsWith" dxfId="202" priority="218" stopIfTrue="1" operator="beginsWith" text="Professional">
      <formula>LEFT(A18,LEN("Professional"))="Professional"</formula>
    </cfRule>
    <cfRule type="beginsWith" dxfId="201" priority="219" stopIfTrue="1" operator="beginsWith" text="Advanced">
      <formula>LEFT(A18,LEN("Advanced"))="Advanced"</formula>
    </cfRule>
    <cfRule type="beginsWith" dxfId="200" priority="220" stopIfTrue="1" operator="beginsWith" text="Intermediate">
      <formula>LEFT(A18,LEN("Intermediate"))="Intermediate"</formula>
    </cfRule>
    <cfRule type="beginsWith" dxfId="199" priority="221" stopIfTrue="1" operator="beginsWith" text="Basic">
      <formula>LEFT(A18,LEN("Basic"))="Basic"</formula>
    </cfRule>
    <cfRule type="beginsWith" dxfId="198" priority="222" stopIfTrue="1" operator="beginsWith" text="Required">
      <formula>LEFT(A18,LEN("Required"))="Required"</formula>
    </cfRule>
  </conditionalFormatting>
  <conditionalFormatting sqref="E18:F19">
    <cfRule type="beginsWith" dxfId="197" priority="223" stopIfTrue="1" operator="beginsWith" text="Not Applicable">
      <formula>LEFT(E18,LEN("Not Applicable"))="Not Applicable"</formula>
    </cfRule>
    <cfRule type="beginsWith" dxfId="196" priority="224" stopIfTrue="1" operator="beginsWith" text="Pre-Passed">
      <formula>LEFT(E18,LEN("Pre-Passed"))="Pre-Passed"</formula>
    </cfRule>
    <cfRule type="beginsWith" dxfId="195" priority="225" stopIfTrue="1" operator="beginsWith" text="Partial">
      <formula>LEFT(E18,LEN("Partial"))="Partial"</formula>
    </cfRule>
    <cfRule type="beginsWith" dxfId="194" priority="226" stopIfTrue="1" operator="beginsWith" text="Missing">
      <formula>LEFT(E18,LEN("Missing"))="Missing"</formula>
    </cfRule>
    <cfRule type="beginsWith" dxfId="193" priority="227" stopIfTrue="1" operator="beginsWith" text="Untested">
      <formula>LEFT(E18,LEN("Untested"))="Untested"</formula>
    </cfRule>
    <cfRule type="notContainsBlanks" dxfId="192" priority="228" stopIfTrue="1">
      <formula>LEN(TRIM(E18))&gt;0</formula>
    </cfRule>
  </conditionalFormatting>
  <conditionalFormatting sqref="A20:A21">
    <cfRule type="beginsWith" dxfId="191" priority="205" stopIfTrue="1" operator="beginsWith" text="Exceptional">
      <formula>LEFT(A20,LEN("Exceptional"))="Exceptional"</formula>
    </cfRule>
    <cfRule type="beginsWith" dxfId="190" priority="206" stopIfTrue="1" operator="beginsWith" text="Professional">
      <formula>LEFT(A20,LEN("Professional"))="Professional"</formula>
    </cfRule>
    <cfRule type="beginsWith" dxfId="189" priority="207" stopIfTrue="1" operator="beginsWith" text="Advanced">
      <formula>LEFT(A20,LEN("Advanced"))="Advanced"</formula>
    </cfRule>
    <cfRule type="beginsWith" dxfId="188" priority="208" stopIfTrue="1" operator="beginsWith" text="Intermediate">
      <formula>LEFT(A20,LEN("Intermediate"))="Intermediate"</formula>
    </cfRule>
    <cfRule type="beginsWith" dxfId="187" priority="209" stopIfTrue="1" operator="beginsWith" text="Basic">
      <formula>LEFT(A20,LEN("Basic"))="Basic"</formula>
    </cfRule>
    <cfRule type="beginsWith" dxfId="186" priority="210" stopIfTrue="1" operator="beginsWith" text="Required">
      <formula>LEFT(A20,LEN("Required"))="Required"</formula>
    </cfRule>
  </conditionalFormatting>
  <conditionalFormatting sqref="E20:F21">
    <cfRule type="beginsWith" dxfId="185" priority="211" stopIfTrue="1" operator="beginsWith" text="Not Applicable">
      <formula>LEFT(E20,LEN("Not Applicable"))="Not Applicable"</formula>
    </cfRule>
    <cfRule type="beginsWith" dxfId="184" priority="212" stopIfTrue="1" operator="beginsWith" text="Pre-Passed">
      <formula>LEFT(E20,LEN("Pre-Passed"))="Pre-Passed"</formula>
    </cfRule>
    <cfRule type="beginsWith" dxfId="183" priority="213" stopIfTrue="1" operator="beginsWith" text="Partial">
      <formula>LEFT(E20,LEN("Partial"))="Partial"</formula>
    </cfRule>
    <cfRule type="beginsWith" dxfId="182" priority="214" stopIfTrue="1" operator="beginsWith" text="Missing">
      <formula>LEFT(E20,LEN("Missing"))="Missing"</formula>
    </cfRule>
    <cfRule type="beginsWith" dxfId="181" priority="215" stopIfTrue="1" operator="beginsWith" text="Untested">
      <formula>LEFT(E20,LEN("Untested"))="Untested"</formula>
    </cfRule>
    <cfRule type="notContainsBlanks" dxfId="180" priority="216" stopIfTrue="1">
      <formula>LEN(TRIM(E20))&gt;0</formula>
    </cfRule>
  </conditionalFormatting>
  <conditionalFormatting sqref="A22:A23">
    <cfRule type="beginsWith" dxfId="179" priority="193" stopIfTrue="1" operator="beginsWith" text="Exceptional">
      <formula>LEFT(A22,LEN("Exceptional"))="Exceptional"</formula>
    </cfRule>
    <cfRule type="beginsWith" dxfId="178" priority="194" stopIfTrue="1" operator="beginsWith" text="Professional">
      <formula>LEFT(A22,LEN("Professional"))="Professional"</formula>
    </cfRule>
    <cfRule type="beginsWith" dxfId="177" priority="195" stopIfTrue="1" operator="beginsWith" text="Advanced">
      <formula>LEFT(A22,LEN("Advanced"))="Advanced"</formula>
    </cfRule>
    <cfRule type="beginsWith" dxfId="176" priority="196" stopIfTrue="1" operator="beginsWith" text="Intermediate">
      <formula>LEFT(A22,LEN("Intermediate"))="Intermediate"</formula>
    </cfRule>
    <cfRule type="beginsWith" dxfId="175" priority="197" stopIfTrue="1" operator="beginsWith" text="Basic">
      <formula>LEFT(A22,LEN("Basic"))="Basic"</formula>
    </cfRule>
    <cfRule type="beginsWith" dxfId="174" priority="198" stopIfTrue="1" operator="beginsWith" text="Required">
      <formula>LEFT(A22,LEN("Required"))="Required"</formula>
    </cfRule>
  </conditionalFormatting>
  <conditionalFormatting sqref="E22:F23">
    <cfRule type="beginsWith" dxfId="173" priority="199" stopIfTrue="1" operator="beginsWith" text="Not Applicable">
      <formula>LEFT(E22,LEN("Not Applicable"))="Not Applicable"</formula>
    </cfRule>
    <cfRule type="beginsWith" dxfId="172" priority="200" stopIfTrue="1" operator="beginsWith" text="Pre-Passed">
      <formula>LEFT(E22,LEN("Pre-Passed"))="Pre-Passed"</formula>
    </cfRule>
    <cfRule type="beginsWith" dxfId="171" priority="201" stopIfTrue="1" operator="beginsWith" text="Partial">
      <formula>LEFT(E22,LEN("Partial"))="Partial"</formula>
    </cfRule>
    <cfRule type="beginsWith" dxfId="170" priority="202" stopIfTrue="1" operator="beginsWith" text="Missing">
      <formula>LEFT(E22,LEN("Missing"))="Missing"</formula>
    </cfRule>
    <cfRule type="beginsWith" dxfId="169" priority="203" stopIfTrue="1" operator="beginsWith" text="Untested">
      <formula>LEFT(E22,LEN("Untested"))="Untested"</formula>
    </cfRule>
    <cfRule type="notContainsBlanks" dxfId="168" priority="204" stopIfTrue="1">
      <formula>LEN(TRIM(E22))&gt;0</formula>
    </cfRule>
  </conditionalFormatting>
  <conditionalFormatting sqref="A24:A25">
    <cfRule type="beginsWith" dxfId="167" priority="181" stopIfTrue="1" operator="beginsWith" text="Exceptional">
      <formula>LEFT(A24,LEN("Exceptional"))="Exceptional"</formula>
    </cfRule>
    <cfRule type="beginsWith" dxfId="166" priority="182" stopIfTrue="1" operator="beginsWith" text="Professional">
      <formula>LEFT(A24,LEN("Professional"))="Professional"</formula>
    </cfRule>
    <cfRule type="beginsWith" dxfId="165" priority="183" stopIfTrue="1" operator="beginsWith" text="Advanced">
      <formula>LEFT(A24,LEN("Advanced"))="Advanced"</formula>
    </cfRule>
    <cfRule type="beginsWith" dxfId="164" priority="184" stopIfTrue="1" operator="beginsWith" text="Intermediate">
      <formula>LEFT(A24,LEN("Intermediate"))="Intermediate"</formula>
    </cfRule>
    <cfRule type="beginsWith" dxfId="163" priority="185" stopIfTrue="1" operator="beginsWith" text="Basic">
      <formula>LEFT(A24,LEN("Basic"))="Basic"</formula>
    </cfRule>
    <cfRule type="beginsWith" dxfId="162" priority="186" stopIfTrue="1" operator="beginsWith" text="Required">
      <formula>LEFT(A24,LEN("Required"))="Required"</formula>
    </cfRule>
  </conditionalFormatting>
  <conditionalFormatting sqref="E24:F25">
    <cfRule type="beginsWith" dxfId="161" priority="187" stopIfTrue="1" operator="beginsWith" text="Not Applicable">
      <formula>LEFT(E24,LEN("Not Applicable"))="Not Applicable"</formula>
    </cfRule>
    <cfRule type="beginsWith" dxfId="160" priority="188" stopIfTrue="1" operator="beginsWith" text="Pre-Passed">
      <formula>LEFT(E24,LEN("Pre-Passed"))="Pre-Passed"</formula>
    </cfRule>
    <cfRule type="beginsWith" dxfId="159" priority="189" stopIfTrue="1" operator="beginsWith" text="Partial">
      <formula>LEFT(E24,LEN("Partial"))="Partial"</formula>
    </cfRule>
    <cfRule type="beginsWith" dxfId="158" priority="190" stopIfTrue="1" operator="beginsWith" text="Missing">
      <formula>LEFT(E24,LEN("Missing"))="Missing"</formula>
    </cfRule>
    <cfRule type="beginsWith" dxfId="157" priority="191" stopIfTrue="1" operator="beginsWith" text="Untested">
      <formula>LEFT(E24,LEN("Untested"))="Untested"</formula>
    </cfRule>
    <cfRule type="notContainsBlanks" dxfId="156" priority="192" stopIfTrue="1">
      <formula>LEN(TRIM(E24))&gt;0</formula>
    </cfRule>
  </conditionalFormatting>
  <conditionalFormatting sqref="A29">
    <cfRule type="beginsWith" dxfId="155" priority="157" stopIfTrue="1" operator="beginsWith" text="Exceptional">
      <formula>LEFT(A29,LEN("Exceptional"))="Exceptional"</formula>
    </cfRule>
    <cfRule type="beginsWith" dxfId="154" priority="158" stopIfTrue="1" operator="beginsWith" text="Professional">
      <formula>LEFT(A29,LEN("Professional"))="Professional"</formula>
    </cfRule>
    <cfRule type="beginsWith" dxfId="153" priority="159" stopIfTrue="1" operator="beginsWith" text="Advanced">
      <formula>LEFT(A29,LEN("Advanced"))="Advanced"</formula>
    </cfRule>
    <cfRule type="beginsWith" dxfId="152" priority="160" stopIfTrue="1" operator="beginsWith" text="Intermediate">
      <formula>LEFT(A29,LEN("Intermediate"))="Intermediate"</formula>
    </cfRule>
    <cfRule type="beginsWith" dxfId="151" priority="161" stopIfTrue="1" operator="beginsWith" text="Basic">
      <formula>LEFT(A29,LEN("Basic"))="Basic"</formula>
    </cfRule>
    <cfRule type="beginsWith" dxfId="150" priority="162" stopIfTrue="1" operator="beginsWith" text="Required">
      <formula>LEFT(A29,LEN("Required"))="Required"</formula>
    </cfRule>
  </conditionalFormatting>
  <conditionalFormatting sqref="E29:F29">
    <cfRule type="beginsWith" dxfId="149" priority="163" stopIfTrue="1" operator="beginsWith" text="Not Applicable">
      <formula>LEFT(E29,LEN("Not Applicable"))="Not Applicable"</formula>
    </cfRule>
    <cfRule type="beginsWith" dxfId="148" priority="164" stopIfTrue="1" operator="beginsWith" text="Pre-Passed">
      <formula>LEFT(E29,LEN("Pre-Passed"))="Pre-Passed"</formula>
    </cfRule>
    <cfRule type="beginsWith" dxfId="147" priority="165" stopIfTrue="1" operator="beginsWith" text="Partial">
      <formula>LEFT(E29,LEN("Partial"))="Partial"</formula>
    </cfRule>
    <cfRule type="beginsWith" dxfId="146" priority="166" stopIfTrue="1" operator="beginsWith" text="Missing">
      <formula>LEFT(E29,LEN("Missing"))="Missing"</formula>
    </cfRule>
    <cfRule type="beginsWith" dxfId="145" priority="167" stopIfTrue="1" operator="beginsWith" text="Untested">
      <formula>LEFT(E29,LEN("Untested"))="Untested"</formula>
    </cfRule>
    <cfRule type="notContainsBlanks" dxfId="144" priority="168" stopIfTrue="1">
      <formula>LEN(TRIM(E29))&gt;0</formula>
    </cfRule>
  </conditionalFormatting>
  <conditionalFormatting sqref="A35">
    <cfRule type="beginsWith" dxfId="143" priority="145" stopIfTrue="1" operator="beginsWith" text="Exceptional">
      <formula>LEFT(A35,LEN("Exceptional"))="Exceptional"</formula>
    </cfRule>
    <cfRule type="beginsWith" dxfId="142" priority="146" stopIfTrue="1" operator="beginsWith" text="Professional">
      <formula>LEFT(A35,LEN("Professional"))="Professional"</formula>
    </cfRule>
    <cfRule type="beginsWith" dxfId="141" priority="147" stopIfTrue="1" operator="beginsWith" text="Advanced">
      <formula>LEFT(A35,LEN("Advanced"))="Advanced"</formula>
    </cfRule>
    <cfRule type="beginsWith" dxfId="140" priority="148" stopIfTrue="1" operator="beginsWith" text="Intermediate">
      <formula>LEFT(A35,LEN("Intermediate"))="Intermediate"</formula>
    </cfRule>
    <cfRule type="beginsWith" dxfId="139" priority="149" stopIfTrue="1" operator="beginsWith" text="Basic">
      <formula>LEFT(A35,LEN("Basic"))="Basic"</formula>
    </cfRule>
    <cfRule type="beginsWith" dxfId="138" priority="150" stopIfTrue="1" operator="beginsWith" text="Required">
      <formula>LEFT(A35,LEN("Required"))="Required"</formula>
    </cfRule>
  </conditionalFormatting>
  <conditionalFormatting sqref="E35:F35">
    <cfRule type="beginsWith" dxfId="137" priority="151" stopIfTrue="1" operator="beginsWith" text="Not Applicable">
      <formula>LEFT(E35,LEN("Not Applicable"))="Not Applicable"</formula>
    </cfRule>
    <cfRule type="beginsWith" dxfId="136" priority="152" stopIfTrue="1" operator="beginsWith" text="Pre-Passed">
      <formula>LEFT(E35,LEN("Pre-Passed"))="Pre-Passed"</formula>
    </cfRule>
    <cfRule type="beginsWith" dxfId="135" priority="153" stopIfTrue="1" operator="beginsWith" text="Partial">
      <formula>LEFT(E35,LEN("Partial"))="Partial"</formula>
    </cfRule>
    <cfRule type="beginsWith" dxfId="134" priority="154" stopIfTrue="1" operator="beginsWith" text="Missing">
      <formula>LEFT(E35,LEN("Missing"))="Missing"</formula>
    </cfRule>
    <cfRule type="beginsWith" dxfId="133" priority="155" stopIfTrue="1" operator="beginsWith" text="Untested">
      <formula>LEFT(E35,LEN("Untested"))="Untested"</formula>
    </cfRule>
    <cfRule type="notContainsBlanks" dxfId="132" priority="156" stopIfTrue="1">
      <formula>LEN(TRIM(E35))&gt;0</formula>
    </cfRule>
  </conditionalFormatting>
  <conditionalFormatting sqref="A36:A38 A41">
    <cfRule type="beginsWith" dxfId="131" priority="133" stopIfTrue="1" operator="beginsWith" text="Exceptional">
      <formula>LEFT(A36,LEN("Exceptional"))="Exceptional"</formula>
    </cfRule>
    <cfRule type="beginsWith" dxfId="130" priority="134" stopIfTrue="1" operator="beginsWith" text="Professional">
      <formula>LEFT(A36,LEN("Professional"))="Professional"</formula>
    </cfRule>
    <cfRule type="beginsWith" dxfId="129" priority="135" stopIfTrue="1" operator="beginsWith" text="Advanced">
      <formula>LEFT(A36,LEN("Advanced"))="Advanced"</formula>
    </cfRule>
    <cfRule type="beginsWith" dxfId="128" priority="136" stopIfTrue="1" operator="beginsWith" text="Intermediate">
      <formula>LEFT(A36,LEN("Intermediate"))="Intermediate"</formula>
    </cfRule>
    <cfRule type="beginsWith" dxfId="127" priority="137" stopIfTrue="1" operator="beginsWith" text="Basic">
      <formula>LEFT(A36,LEN("Basic"))="Basic"</formula>
    </cfRule>
    <cfRule type="beginsWith" dxfId="126" priority="138" stopIfTrue="1" operator="beginsWith" text="Required">
      <formula>LEFT(A36,LEN("Required"))="Required"</formula>
    </cfRule>
  </conditionalFormatting>
  <conditionalFormatting sqref="E36:F38 E41:F41">
    <cfRule type="beginsWith" dxfId="125" priority="139" stopIfTrue="1" operator="beginsWith" text="Not Applicable">
      <formula>LEFT(E36,LEN("Not Applicable"))="Not Applicable"</formula>
    </cfRule>
    <cfRule type="beginsWith" dxfId="124" priority="140" stopIfTrue="1" operator="beginsWith" text="Pre-Passed">
      <formula>LEFT(E36,LEN("Pre-Passed"))="Pre-Passed"</formula>
    </cfRule>
    <cfRule type="beginsWith" dxfId="123" priority="141" stopIfTrue="1" operator="beginsWith" text="Partial">
      <formula>LEFT(E36,LEN("Partial"))="Partial"</formula>
    </cfRule>
    <cfRule type="beginsWith" dxfId="122" priority="142" stopIfTrue="1" operator="beginsWith" text="Missing">
      <formula>LEFT(E36,LEN("Missing"))="Missing"</formula>
    </cfRule>
    <cfRule type="beginsWith" dxfId="121" priority="143" stopIfTrue="1" operator="beginsWith" text="Untested">
      <formula>LEFT(E36,LEN("Untested"))="Untested"</formula>
    </cfRule>
    <cfRule type="notContainsBlanks" dxfId="120" priority="144" stopIfTrue="1">
      <formula>LEN(TRIM(E36))&gt;0</formula>
    </cfRule>
  </conditionalFormatting>
  <conditionalFormatting sqref="A39:A40">
    <cfRule type="beginsWith" dxfId="119" priority="121" stopIfTrue="1" operator="beginsWith" text="Exceptional">
      <formula>LEFT(A39,LEN("Exceptional"))="Exceptional"</formula>
    </cfRule>
    <cfRule type="beginsWith" dxfId="118" priority="122" stopIfTrue="1" operator="beginsWith" text="Professional">
      <formula>LEFT(A39,LEN("Professional"))="Professional"</formula>
    </cfRule>
    <cfRule type="beginsWith" dxfId="117" priority="123" stopIfTrue="1" operator="beginsWith" text="Advanced">
      <formula>LEFT(A39,LEN("Advanced"))="Advanced"</formula>
    </cfRule>
    <cfRule type="beginsWith" dxfId="116" priority="124" stopIfTrue="1" operator="beginsWith" text="Intermediate">
      <formula>LEFT(A39,LEN("Intermediate"))="Intermediate"</formula>
    </cfRule>
    <cfRule type="beginsWith" dxfId="115" priority="125" stopIfTrue="1" operator="beginsWith" text="Basic">
      <formula>LEFT(A39,LEN("Basic"))="Basic"</formula>
    </cfRule>
    <cfRule type="beginsWith" dxfId="114" priority="126" stopIfTrue="1" operator="beginsWith" text="Required">
      <formula>LEFT(A39,LEN("Required"))="Required"</formula>
    </cfRule>
  </conditionalFormatting>
  <conditionalFormatting sqref="E39:F40">
    <cfRule type="beginsWith" dxfId="113" priority="127" stopIfTrue="1" operator="beginsWith" text="Not Applicable">
      <formula>LEFT(E39,LEN("Not Applicable"))="Not Applicable"</formula>
    </cfRule>
    <cfRule type="beginsWith" dxfId="112" priority="128" stopIfTrue="1" operator="beginsWith" text="Pre-Passed">
      <formula>LEFT(E39,LEN("Pre-Passed"))="Pre-Passed"</formula>
    </cfRule>
    <cfRule type="beginsWith" dxfId="111" priority="129" stopIfTrue="1" operator="beginsWith" text="Partial">
      <formula>LEFT(E39,LEN("Partial"))="Partial"</formula>
    </cfRule>
    <cfRule type="beginsWith" dxfId="110" priority="130" stopIfTrue="1" operator="beginsWith" text="Missing">
      <formula>LEFT(E39,LEN("Missing"))="Missing"</formula>
    </cfRule>
    <cfRule type="beginsWith" dxfId="109" priority="131" stopIfTrue="1" operator="beginsWith" text="Untested">
      <formula>LEFT(E39,LEN("Untested"))="Untested"</formula>
    </cfRule>
    <cfRule type="notContainsBlanks" dxfId="108" priority="132" stopIfTrue="1">
      <formula>LEN(TRIM(E39))&gt;0</formula>
    </cfRule>
  </conditionalFormatting>
  <conditionalFormatting sqref="A42">
    <cfRule type="beginsWith" dxfId="107" priority="109" stopIfTrue="1" operator="beginsWith" text="Exceptional">
      <formula>LEFT(A42,LEN("Exceptional"))="Exceptional"</formula>
    </cfRule>
    <cfRule type="beginsWith" dxfId="106" priority="110" stopIfTrue="1" operator="beginsWith" text="Professional">
      <formula>LEFT(A42,LEN("Professional"))="Professional"</formula>
    </cfRule>
    <cfRule type="beginsWith" dxfId="105" priority="111" stopIfTrue="1" operator="beginsWith" text="Advanced">
      <formula>LEFT(A42,LEN("Advanced"))="Advanced"</formula>
    </cfRule>
    <cfRule type="beginsWith" dxfId="104" priority="112" stopIfTrue="1" operator="beginsWith" text="Intermediate">
      <formula>LEFT(A42,LEN("Intermediate"))="Intermediate"</formula>
    </cfRule>
    <cfRule type="beginsWith" dxfId="103" priority="113" stopIfTrue="1" operator="beginsWith" text="Basic">
      <formula>LEFT(A42,LEN("Basic"))="Basic"</formula>
    </cfRule>
    <cfRule type="beginsWith" dxfId="102" priority="114" stopIfTrue="1" operator="beginsWith" text="Required">
      <formula>LEFT(A42,LEN("Required"))="Required"</formula>
    </cfRule>
  </conditionalFormatting>
  <conditionalFormatting sqref="E42:F42">
    <cfRule type="beginsWith" dxfId="101" priority="115" stopIfTrue="1" operator="beginsWith" text="Not Applicable">
      <formula>LEFT(E42,LEN("Not Applicable"))="Not Applicable"</formula>
    </cfRule>
    <cfRule type="beginsWith" dxfId="100" priority="116" stopIfTrue="1" operator="beginsWith" text="Pre-Passed">
      <formula>LEFT(E42,LEN("Pre-Passed"))="Pre-Passed"</formula>
    </cfRule>
    <cfRule type="beginsWith" dxfId="99" priority="117" stopIfTrue="1" operator="beginsWith" text="Partial">
      <formula>LEFT(E42,LEN("Partial"))="Partial"</formula>
    </cfRule>
    <cfRule type="beginsWith" dxfId="98" priority="118" stopIfTrue="1" operator="beginsWith" text="Missing">
      <formula>LEFT(E42,LEN("Missing"))="Missing"</formula>
    </cfRule>
    <cfRule type="beginsWith" dxfId="97" priority="119" stopIfTrue="1" operator="beginsWith" text="Untested">
      <formula>LEFT(E42,LEN("Untested"))="Untested"</formula>
    </cfRule>
    <cfRule type="notContainsBlanks" dxfId="96" priority="120" stopIfTrue="1">
      <formula>LEN(TRIM(E42))&gt;0</formula>
    </cfRule>
  </conditionalFormatting>
  <conditionalFormatting sqref="A43:A46">
    <cfRule type="beginsWith" dxfId="95" priority="97" stopIfTrue="1" operator="beginsWith" text="Exceptional">
      <formula>LEFT(A43,LEN("Exceptional"))="Exceptional"</formula>
    </cfRule>
    <cfRule type="beginsWith" dxfId="94" priority="98" stopIfTrue="1" operator="beginsWith" text="Professional">
      <formula>LEFT(A43,LEN("Professional"))="Professional"</formula>
    </cfRule>
    <cfRule type="beginsWith" dxfId="93" priority="99" stopIfTrue="1" operator="beginsWith" text="Advanced">
      <formula>LEFT(A43,LEN("Advanced"))="Advanced"</formula>
    </cfRule>
    <cfRule type="beginsWith" dxfId="92" priority="100" stopIfTrue="1" operator="beginsWith" text="Intermediate">
      <formula>LEFT(A43,LEN("Intermediate"))="Intermediate"</formula>
    </cfRule>
    <cfRule type="beginsWith" dxfId="91" priority="101" stopIfTrue="1" operator="beginsWith" text="Basic">
      <formula>LEFT(A43,LEN("Basic"))="Basic"</formula>
    </cfRule>
    <cfRule type="beginsWith" dxfId="90" priority="102" stopIfTrue="1" operator="beginsWith" text="Required">
      <formula>LEFT(A43,LEN("Required"))="Required"</formula>
    </cfRule>
  </conditionalFormatting>
  <conditionalFormatting sqref="E43:F46">
    <cfRule type="beginsWith" dxfId="89" priority="103" stopIfTrue="1" operator="beginsWith" text="Not Applicable">
      <formula>LEFT(E43,LEN("Not Applicable"))="Not Applicable"</formula>
    </cfRule>
    <cfRule type="beginsWith" dxfId="88" priority="104" stopIfTrue="1" operator="beginsWith" text="Pre-Passed">
      <formula>LEFT(E43,LEN("Pre-Passed"))="Pre-Passed"</formula>
    </cfRule>
    <cfRule type="beginsWith" dxfId="87" priority="105" stopIfTrue="1" operator="beginsWith" text="Partial">
      <formula>LEFT(E43,LEN("Partial"))="Partial"</formula>
    </cfRule>
    <cfRule type="beginsWith" dxfId="86" priority="106" stopIfTrue="1" operator="beginsWith" text="Missing">
      <formula>LEFT(E43,LEN("Missing"))="Missing"</formula>
    </cfRule>
    <cfRule type="beginsWith" dxfId="85" priority="107" stopIfTrue="1" operator="beginsWith" text="Untested">
      <formula>LEFT(E43,LEN("Untested"))="Untested"</formula>
    </cfRule>
    <cfRule type="notContainsBlanks" dxfId="84" priority="108" stopIfTrue="1">
      <formula>LEN(TRIM(E43))&gt;0</formula>
    </cfRule>
  </conditionalFormatting>
  <conditionalFormatting sqref="A48">
    <cfRule type="beginsWith" dxfId="83" priority="85" stopIfTrue="1" operator="beginsWith" text="Exceptional">
      <formula>LEFT(A48,LEN("Exceptional"))="Exceptional"</formula>
    </cfRule>
    <cfRule type="beginsWith" dxfId="82" priority="86" stopIfTrue="1" operator="beginsWith" text="Professional">
      <formula>LEFT(A48,LEN("Professional"))="Professional"</formula>
    </cfRule>
    <cfRule type="beginsWith" dxfId="81" priority="87" stopIfTrue="1" operator="beginsWith" text="Advanced">
      <formula>LEFT(A48,LEN("Advanced"))="Advanced"</formula>
    </cfRule>
    <cfRule type="beginsWith" dxfId="80" priority="88" stopIfTrue="1" operator="beginsWith" text="Intermediate">
      <formula>LEFT(A48,LEN("Intermediate"))="Intermediate"</formula>
    </cfRule>
    <cfRule type="beginsWith" dxfId="79" priority="89" stopIfTrue="1" operator="beginsWith" text="Basic">
      <formula>LEFT(A48,LEN("Basic"))="Basic"</formula>
    </cfRule>
    <cfRule type="beginsWith" dxfId="78" priority="90" stopIfTrue="1" operator="beginsWith" text="Required">
      <formula>LEFT(A48,LEN("Required"))="Required"</formula>
    </cfRule>
  </conditionalFormatting>
  <conditionalFormatting sqref="E48:F48">
    <cfRule type="beginsWith" dxfId="77" priority="91" stopIfTrue="1" operator="beginsWith" text="Not Applicable">
      <formula>LEFT(E48,LEN("Not Applicable"))="Not Applicable"</formula>
    </cfRule>
    <cfRule type="beginsWith" dxfId="76" priority="92" stopIfTrue="1" operator="beginsWith" text="Pre-Passed">
      <formula>LEFT(E48,LEN("Pre-Passed"))="Pre-Passed"</formula>
    </cfRule>
    <cfRule type="beginsWith" dxfId="75" priority="93" stopIfTrue="1" operator="beginsWith" text="Partial">
      <formula>LEFT(E48,LEN("Partial"))="Partial"</formula>
    </cfRule>
    <cfRule type="beginsWith" dxfId="74" priority="94" stopIfTrue="1" operator="beginsWith" text="Missing">
      <formula>LEFT(E48,LEN("Missing"))="Missing"</formula>
    </cfRule>
    <cfRule type="beginsWith" dxfId="73" priority="95" stopIfTrue="1" operator="beginsWith" text="Untested">
      <formula>LEFT(E48,LEN("Untested"))="Untested"</formula>
    </cfRule>
    <cfRule type="notContainsBlanks" dxfId="72" priority="96" stopIfTrue="1">
      <formula>LEN(TRIM(E48))&gt;0</formula>
    </cfRule>
  </conditionalFormatting>
  <conditionalFormatting sqref="A47">
    <cfRule type="beginsWith" dxfId="71" priority="61" stopIfTrue="1" operator="beginsWith" text="Exceptional">
      <formula>LEFT(A47,LEN("Exceptional"))="Exceptional"</formula>
    </cfRule>
    <cfRule type="beginsWith" dxfId="70" priority="62" stopIfTrue="1" operator="beginsWith" text="Professional">
      <formula>LEFT(A47,LEN("Professional"))="Professional"</formula>
    </cfRule>
    <cfRule type="beginsWith" dxfId="69" priority="63" stopIfTrue="1" operator="beginsWith" text="Advanced">
      <formula>LEFT(A47,LEN("Advanced"))="Advanced"</formula>
    </cfRule>
    <cfRule type="beginsWith" dxfId="68" priority="64" stopIfTrue="1" operator="beginsWith" text="Intermediate">
      <formula>LEFT(A47,LEN("Intermediate"))="Intermediate"</formula>
    </cfRule>
    <cfRule type="beginsWith" dxfId="67" priority="65" stopIfTrue="1" operator="beginsWith" text="Basic">
      <formula>LEFT(A47,LEN("Basic"))="Basic"</formula>
    </cfRule>
    <cfRule type="beginsWith" dxfId="66" priority="66" stopIfTrue="1" operator="beginsWith" text="Required">
      <formula>LEFT(A47,LEN("Required"))="Required"</formula>
    </cfRule>
  </conditionalFormatting>
  <conditionalFormatting sqref="E47:F47">
    <cfRule type="beginsWith" dxfId="65" priority="67" stopIfTrue="1" operator="beginsWith" text="Not Applicable">
      <formula>LEFT(E47,LEN("Not Applicable"))="Not Applicable"</formula>
    </cfRule>
    <cfRule type="beginsWith" dxfId="64" priority="68" stopIfTrue="1" operator="beginsWith" text="Pre-Passed">
      <formula>LEFT(E47,LEN("Pre-Passed"))="Pre-Passed"</formula>
    </cfRule>
    <cfRule type="beginsWith" dxfId="63" priority="69" stopIfTrue="1" operator="beginsWith" text="Partial">
      <formula>LEFT(E47,LEN("Partial"))="Partial"</formula>
    </cfRule>
    <cfRule type="beginsWith" dxfId="62" priority="70" stopIfTrue="1" operator="beginsWith" text="Missing">
      <formula>LEFT(E47,LEN("Missing"))="Missing"</formula>
    </cfRule>
    <cfRule type="beginsWith" dxfId="61" priority="71" stopIfTrue="1" operator="beginsWith" text="Untested">
      <formula>LEFT(E47,LEN("Untested"))="Untested"</formula>
    </cfRule>
    <cfRule type="notContainsBlanks" dxfId="60" priority="72" stopIfTrue="1">
      <formula>LEN(TRIM(E47))&gt;0</formula>
    </cfRule>
  </conditionalFormatting>
  <conditionalFormatting sqref="A49">
    <cfRule type="beginsWith" dxfId="59" priority="49" stopIfTrue="1" operator="beginsWith" text="Exceptional">
      <formula>LEFT(A49,LEN("Exceptional"))="Exceptional"</formula>
    </cfRule>
    <cfRule type="beginsWith" dxfId="58" priority="50" stopIfTrue="1" operator="beginsWith" text="Professional">
      <formula>LEFT(A49,LEN("Professional"))="Professional"</formula>
    </cfRule>
    <cfRule type="beginsWith" dxfId="57" priority="51" stopIfTrue="1" operator="beginsWith" text="Advanced">
      <formula>LEFT(A49,LEN("Advanced"))="Advanced"</formula>
    </cfRule>
    <cfRule type="beginsWith" dxfId="56" priority="52" stopIfTrue="1" operator="beginsWith" text="Intermediate">
      <formula>LEFT(A49,LEN("Intermediate"))="Intermediate"</formula>
    </cfRule>
    <cfRule type="beginsWith" dxfId="55" priority="53" stopIfTrue="1" operator="beginsWith" text="Basic">
      <formula>LEFT(A49,LEN("Basic"))="Basic"</formula>
    </cfRule>
    <cfRule type="beginsWith" dxfId="54" priority="54" stopIfTrue="1" operator="beginsWith" text="Required">
      <formula>LEFT(A49,LEN("Required"))="Required"</formula>
    </cfRule>
  </conditionalFormatting>
  <conditionalFormatting sqref="E49:F49">
    <cfRule type="beginsWith" dxfId="53" priority="55" stopIfTrue="1" operator="beginsWith" text="Not Applicable">
      <formula>LEFT(E49,LEN("Not Applicable"))="Not Applicable"</formula>
    </cfRule>
    <cfRule type="beginsWith" dxfId="52" priority="56" stopIfTrue="1" operator="beginsWith" text="Pre-Passed">
      <formula>LEFT(E49,LEN("Pre-Passed"))="Pre-Passed"</formula>
    </cfRule>
    <cfRule type="beginsWith" dxfId="51" priority="57" stopIfTrue="1" operator="beginsWith" text="Partial">
      <formula>LEFT(E49,LEN("Partial"))="Partial"</formula>
    </cfRule>
    <cfRule type="beginsWith" dxfId="50" priority="58" stopIfTrue="1" operator="beginsWith" text="Missing">
      <formula>LEFT(E49,LEN("Missing"))="Missing"</formula>
    </cfRule>
    <cfRule type="beginsWith" dxfId="49" priority="59" stopIfTrue="1" operator="beginsWith" text="Untested">
      <formula>LEFT(E49,LEN("Untested"))="Untested"</formula>
    </cfRule>
    <cfRule type="notContainsBlanks" dxfId="48" priority="60" stopIfTrue="1">
      <formula>LEN(TRIM(E49))&gt;0</formula>
    </cfRule>
  </conditionalFormatting>
  <conditionalFormatting sqref="A53">
    <cfRule type="beginsWith" dxfId="47" priority="37" stopIfTrue="1" operator="beginsWith" text="Exceptional">
      <formula>LEFT(A53,LEN("Exceptional"))="Exceptional"</formula>
    </cfRule>
    <cfRule type="beginsWith" dxfId="46" priority="38" stopIfTrue="1" operator="beginsWith" text="Professional">
      <formula>LEFT(A53,LEN("Professional"))="Professional"</formula>
    </cfRule>
    <cfRule type="beginsWith" dxfId="45" priority="39" stopIfTrue="1" operator="beginsWith" text="Advanced">
      <formula>LEFT(A53,LEN("Advanced"))="Advanced"</formula>
    </cfRule>
    <cfRule type="beginsWith" dxfId="44" priority="40" stopIfTrue="1" operator="beginsWith" text="Intermediate">
      <formula>LEFT(A53,LEN("Intermediate"))="Intermediate"</formula>
    </cfRule>
    <cfRule type="beginsWith" dxfId="43" priority="41" stopIfTrue="1" operator="beginsWith" text="Basic">
      <formula>LEFT(A53,LEN("Basic"))="Basic"</formula>
    </cfRule>
    <cfRule type="beginsWith" dxfId="42" priority="42" stopIfTrue="1" operator="beginsWith" text="Required">
      <formula>LEFT(A53,LEN("Required"))="Required"</formula>
    </cfRule>
  </conditionalFormatting>
  <conditionalFormatting sqref="E53:F53">
    <cfRule type="beginsWith" dxfId="41" priority="43" stopIfTrue="1" operator="beginsWith" text="Not Applicable">
      <formula>LEFT(E53,LEN("Not Applicable"))="Not Applicable"</formula>
    </cfRule>
    <cfRule type="beginsWith" dxfId="40" priority="44" stopIfTrue="1" operator="beginsWith" text="Pre-Passed">
      <formula>LEFT(E53,LEN("Pre-Passed"))="Pre-Passed"</formula>
    </cfRule>
    <cfRule type="beginsWith" dxfId="39" priority="45" stopIfTrue="1" operator="beginsWith" text="Partial">
      <formula>LEFT(E53,LEN("Partial"))="Partial"</formula>
    </cfRule>
    <cfRule type="beginsWith" dxfId="38" priority="46" stopIfTrue="1" operator="beginsWith" text="Missing">
      <formula>LEFT(E53,LEN("Missing"))="Missing"</formula>
    </cfRule>
    <cfRule type="beginsWith" dxfId="37" priority="47" stopIfTrue="1" operator="beginsWith" text="Untested">
      <formula>LEFT(E53,LEN("Untested"))="Untested"</formula>
    </cfRule>
    <cfRule type="notContainsBlanks" dxfId="36" priority="48" stopIfTrue="1">
      <formula>LEN(TRIM(E53))&gt;0</formula>
    </cfRule>
  </conditionalFormatting>
  <conditionalFormatting sqref="A52">
    <cfRule type="beginsWith" dxfId="35" priority="25" stopIfTrue="1" operator="beginsWith" text="Exceptional">
      <formula>LEFT(A52,LEN("Exceptional"))="Exceptional"</formula>
    </cfRule>
    <cfRule type="beginsWith" dxfId="34" priority="26" stopIfTrue="1" operator="beginsWith" text="Professional">
      <formula>LEFT(A52,LEN("Professional"))="Professional"</formula>
    </cfRule>
    <cfRule type="beginsWith" dxfId="33" priority="27" stopIfTrue="1" operator="beginsWith" text="Advanced">
      <formula>LEFT(A52,LEN("Advanced"))="Advanced"</formula>
    </cfRule>
    <cfRule type="beginsWith" dxfId="32" priority="28" stopIfTrue="1" operator="beginsWith" text="Intermediate">
      <formula>LEFT(A52,LEN("Intermediate"))="Intermediate"</formula>
    </cfRule>
    <cfRule type="beginsWith" dxfId="31" priority="29" stopIfTrue="1" operator="beginsWith" text="Basic">
      <formula>LEFT(A52,LEN("Basic"))="Basic"</formula>
    </cfRule>
    <cfRule type="beginsWith" dxfId="30" priority="30" stopIfTrue="1" operator="beginsWith" text="Required">
      <formula>LEFT(A52,LEN("Required"))="Required"</formula>
    </cfRule>
  </conditionalFormatting>
  <conditionalFormatting sqref="E52:F52">
    <cfRule type="beginsWith" dxfId="29" priority="31" stopIfTrue="1" operator="beginsWith" text="Not Applicable">
      <formula>LEFT(E52,LEN("Not Applicable"))="Not Applicable"</formula>
    </cfRule>
    <cfRule type="beginsWith" dxfId="28" priority="32" stopIfTrue="1" operator="beginsWith" text="Pre-Passed">
      <formula>LEFT(E52,LEN("Pre-Passed"))="Pre-Passed"</formula>
    </cfRule>
    <cfRule type="beginsWith" dxfId="27" priority="33" stopIfTrue="1" operator="beginsWith" text="Partial">
      <formula>LEFT(E52,LEN("Partial"))="Partial"</formula>
    </cfRule>
    <cfRule type="beginsWith" dxfId="26" priority="34" stopIfTrue="1" operator="beginsWith" text="Missing">
      <formula>LEFT(E52,LEN("Missing"))="Missing"</formula>
    </cfRule>
    <cfRule type="beginsWith" dxfId="25" priority="35" stopIfTrue="1" operator="beginsWith" text="Untested">
      <formula>LEFT(E52,LEN("Untested"))="Untested"</formula>
    </cfRule>
    <cfRule type="notContainsBlanks" dxfId="24" priority="36" stopIfTrue="1">
      <formula>LEN(TRIM(E52))&gt;0</formula>
    </cfRule>
  </conditionalFormatting>
  <conditionalFormatting sqref="A51">
    <cfRule type="beginsWith" dxfId="23" priority="13" stopIfTrue="1" operator="beginsWith" text="Exceptional">
      <formula>LEFT(A51,LEN("Exceptional"))="Exceptional"</formula>
    </cfRule>
    <cfRule type="beginsWith" dxfId="22" priority="14" stopIfTrue="1" operator="beginsWith" text="Professional">
      <formula>LEFT(A51,LEN("Professional"))="Professional"</formula>
    </cfRule>
    <cfRule type="beginsWith" dxfId="21" priority="15" stopIfTrue="1" operator="beginsWith" text="Advanced">
      <formula>LEFT(A51,LEN("Advanced"))="Advanced"</formula>
    </cfRule>
    <cfRule type="beginsWith" dxfId="20" priority="16" stopIfTrue="1" operator="beginsWith" text="Intermediate">
      <formula>LEFT(A51,LEN("Intermediate"))="Intermediate"</formula>
    </cfRule>
    <cfRule type="beginsWith" dxfId="19" priority="17" stopIfTrue="1" operator="beginsWith" text="Basic">
      <formula>LEFT(A51,LEN("Basic"))="Basic"</formula>
    </cfRule>
    <cfRule type="beginsWith" dxfId="18" priority="18" stopIfTrue="1" operator="beginsWith" text="Required">
      <formula>LEFT(A51,LEN("Required"))="Required"</formula>
    </cfRule>
  </conditionalFormatting>
  <conditionalFormatting sqref="E51:F51">
    <cfRule type="beginsWith" dxfId="17" priority="19" stopIfTrue="1" operator="beginsWith" text="Not Applicable">
      <formula>LEFT(E51,LEN("Not Applicable"))="Not Applicable"</formula>
    </cfRule>
    <cfRule type="beginsWith" dxfId="16" priority="20" stopIfTrue="1" operator="beginsWith" text="Pre-Passed">
      <formula>LEFT(E51,LEN("Pre-Passed"))="Pre-Passed"</formula>
    </cfRule>
    <cfRule type="beginsWith" dxfId="15" priority="21" stopIfTrue="1" operator="beginsWith" text="Partial">
      <formula>LEFT(E51,LEN("Partial"))="Partial"</formula>
    </cfRule>
    <cfRule type="beginsWith" dxfId="14" priority="22" stopIfTrue="1" operator="beginsWith" text="Missing">
      <formula>LEFT(E51,LEN("Missing"))="Missing"</formula>
    </cfRule>
    <cfRule type="beginsWith" dxfId="13" priority="23" stopIfTrue="1" operator="beginsWith" text="Untested">
      <formula>LEFT(E51,LEN("Untested"))="Untested"</formula>
    </cfRule>
    <cfRule type="notContainsBlanks" dxfId="12" priority="24" stopIfTrue="1">
      <formula>LEN(TRIM(E51))&gt;0</formula>
    </cfRule>
  </conditionalFormatting>
  <conditionalFormatting sqref="A61">
    <cfRule type="beginsWith" dxfId="11" priority="1" stopIfTrue="1" operator="beginsWith" text="Exceptional">
      <formula>LEFT(A61,LEN("Exceptional"))="Exceptional"</formula>
    </cfRule>
    <cfRule type="beginsWith" dxfId="10" priority="2" stopIfTrue="1" operator="beginsWith" text="Professional">
      <formula>LEFT(A61,LEN("Professional"))="Professional"</formula>
    </cfRule>
    <cfRule type="beginsWith" dxfId="9" priority="3" stopIfTrue="1" operator="beginsWith" text="Advanced">
      <formula>LEFT(A61,LEN("Advanced"))="Advanced"</formula>
    </cfRule>
    <cfRule type="beginsWith" dxfId="8" priority="4" stopIfTrue="1" operator="beginsWith" text="Intermediate">
      <formula>LEFT(A61,LEN("Intermediate"))="Intermediate"</formula>
    </cfRule>
    <cfRule type="beginsWith" dxfId="7" priority="5" stopIfTrue="1" operator="beginsWith" text="Basic">
      <formula>LEFT(A61,LEN("Basic"))="Basic"</formula>
    </cfRule>
    <cfRule type="beginsWith" dxfId="6" priority="6" stopIfTrue="1" operator="beginsWith" text="Required">
      <formula>LEFT(A61,LEN("Required"))="Required"</formula>
    </cfRule>
  </conditionalFormatting>
  <conditionalFormatting sqref="E61:F61">
    <cfRule type="beginsWith" dxfId="5" priority="7" stopIfTrue="1" operator="beginsWith" text="Not Applicable">
      <formula>LEFT(E61,LEN("Not Applicable"))="Not Applicable"</formula>
    </cfRule>
    <cfRule type="beginsWith" dxfId="4" priority="8" stopIfTrue="1" operator="beginsWith" text="Pre-Passed">
      <formula>LEFT(E61,LEN("Pre-Passed"))="Pre-Passed"</formula>
    </cfRule>
    <cfRule type="beginsWith" dxfId="3" priority="9" stopIfTrue="1" operator="beginsWith" text="Partial">
      <formula>LEFT(E61,LEN("Partial"))="Partial"</formula>
    </cfRule>
    <cfRule type="beginsWith" dxfId="2" priority="10" stopIfTrue="1" operator="beginsWith" text="Missing">
      <formula>LEFT(E61,LEN("Missing"))="Missing"</formula>
    </cfRule>
    <cfRule type="beginsWith" dxfId="1" priority="11" stopIfTrue="1" operator="beginsWith" text="Untested">
      <formula>LEFT(E61,LEN("Untested"))="Untested"</formula>
    </cfRule>
    <cfRule type="notContainsBlanks" dxfId="0" priority="12" stopIfTrue="1">
      <formula>LEN(TRIM(E61))&gt;0</formula>
    </cfRule>
  </conditionalFormatting>
  <dataValidations count="2">
    <dataValidation type="list" showInputMessage="1" showErrorMessage="1" sqref="E65:F67 E11:F28 E30:F49 E51:F56 E58:F63" xr:uid="{00000000-0002-0000-0100-000000000000}">
      <formula1>"Untested, Missing, Partial, Completed, Waived, Not Applicable"</formula1>
    </dataValidation>
    <dataValidation type="list" allowBlank="1" showInputMessage="1" showErrorMessage="1" sqref="F64 F29 F10 F57 F50" xr:uid="{00000000-0002-0000-0100-00000100000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Project Grade</vt:lpstr>
      <vt:lpstr>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양준석</cp:lastModifiedBy>
  <dcterms:created xsi:type="dcterms:W3CDTF">2014-10-20T01:35:31Z</dcterms:created>
  <dcterms:modified xsi:type="dcterms:W3CDTF">2018-10-19T08:15:07Z</dcterms:modified>
</cp:coreProperties>
</file>