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chary829/Desktop/OneDrive/MY498 Capstone Project/Data collection/"/>
    </mc:Choice>
  </mc:AlternateContent>
  <bookViews>
    <workbookView minimized="1" xWindow="0" yWindow="460" windowWidth="28800" windowHeight="17540" tabRatio="652" activeTab="1"/>
  </bookViews>
  <sheets>
    <sheet name="Profiles" sheetId="1" r:id="rId1"/>
    <sheet name="Data" sheetId="3" r:id="rId2"/>
    <sheet name="Sheet2" sheetId="6" r:id="rId3"/>
    <sheet name="Chart-Map" sheetId="5" r:id="rId4"/>
    <sheet name="lookup" sheetId="2" state="hidden" r:id="rId5"/>
    <sheet name="Sheet1" sheetId="4" state="hidden" r:id="rId6"/>
  </sheets>
  <externalReferences>
    <externalReference r:id="rId7"/>
  </externalReferences>
  <definedNames>
    <definedName name="__123Graph_ADUMMY" hidden="1">[1]weekly!#REF!</definedName>
    <definedName name="__123Graph_AMAIN" hidden="1">[1]weekly!#REF!</definedName>
    <definedName name="__123Graph_AMONTHLY" hidden="1">[1]weekly!#REF!</definedName>
    <definedName name="__123Graph_AMONTHLY2" hidden="1">[1]weekly!#REF!</definedName>
    <definedName name="__123Graph_BDUMMY" hidden="1">[1]weekly!#REF!</definedName>
    <definedName name="__123Graph_BMAIN" hidden="1">[1]weekly!#REF!</definedName>
    <definedName name="__123Graph_BMONTHLY" hidden="1">[1]weekly!#REF!</definedName>
    <definedName name="__123Graph_BMONTHLY2" hidden="1">[1]weekly!#REF!</definedName>
    <definedName name="__123Graph_CDUMMY" hidden="1">[1]weekly!#REF!</definedName>
    <definedName name="__123Graph_CMONTHLY" hidden="1">[1]weekly!#REF!</definedName>
    <definedName name="__123Graph_CMONTHLY2" hidden="1">[1]weekly!#REF!</definedName>
    <definedName name="__123Graph_DMONTHLY2" hidden="1">[1]weekly!#REF!</definedName>
    <definedName name="__123Graph_EMONTHLY2" hidden="1">[1]weekly!#REF!</definedName>
    <definedName name="__123Graph_FMONTHLY2" hidden="1">[1]weekly!#REF!</definedName>
    <definedName name="__123Graph_XMAIN" hidden="1">[1]weekly!#REF!</definedName>
    <definedName name="__123Graph_XMONTHLY" hidden="1">[1]weekly!#REF!</definedName>
    <definedName name="__123Graph_XMONTHLY2" hidden="1">[1]weekly!#REF!</definedName>
    <definedName name="_xlnm._FilterDatabase" localSheetId="0" hidden="1">Profiles!$A$1:$P$87</definedName>
    <definedName name="Boroughs">Data!$C$3:$C$35</definedName>
    <definedName name="Dropdown">Sheet1!$AT$5:$AT$78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41" i="6" l="1"/>
  <c r="AB41" i="6"/>
  <c r="Z41" i="6"/>
  <c r="Y41" i="6"/>
  <c r="U41" i="6"/>
  <c r="T41" i="6"/>
  <c r="S41" i="6"/>
  <c r="R41" i="6"/>
  <c r="Q41" i="6"/>
  <c r="P41" i="6"/>
  <c r="O41" i="6"/>
  <c r="H41" i="6"/>
  <c r="G41" i="6"/>
  <c r="F41" i="6"/>
  <c r="E41" i="6"/>
  <c r="D41" i="6"/>
  <c r="C41" i="6"/>
  <c r="AJ41" i="3"/>
  <c r="AH41" i="3"/>
  <c r="AW41" i="3"/>
  <c r="BR41" i="3"/>
  <c r="BP41" i="3"/>
  <c r="AN41" i="3"/>
  <c r="AO41" i="3"/>
  <c r="W41" i="3"/>
  <c r="I41" i="3"/>
  <c r="H41" i="3"/>
  <c r="E41" i="3"/>
  <c r="F41" i="3"/>
  <c r="BQ41" i="3"/>
  <c r="BS41" i="3"/>
  <c r="BT41" i="3"/>
  <c r="BU41" i="3"/>
  <c r="BV41" i="3"/>
  <c r="BW41" i="3"/>
  <c r="BX41" i="3"/>
  <c r="BY41" i="3"/>
  <c r="BZ41" i="3"/>
  <c r="CA41" i="3"/>
  <c r="CB41" i="3"/>
  <c r="BO41" i="3"/>
  <c r="BK41" i="3"/>
  <c r="BL41" i="3"/>
  <c r="BM41" i="3"/>
  <c r="BJ41" i="3"/>
  <c r="BI41" i="3"/>
  <c r="BH41" i="3"/>
  <c r="BD41" i="3"/>
  <c r="BE41" i="3"/>
  <c r="BF41" i="3"/>
  <c r="BG41" i="3"/>
  <c r="AT41" i="3"/>
  <c r="AU41" i="3"/>
  <c r="AV41" i="3"/>
  <c r="AS41" i="3"/>
  <c r="AR41" i="3"/>
  <c r="AQ41" i="3"/>
  <c r="AP41" i="3"/>
  <c r="AM41" i="3"/>
  <c r="AL41" i="3"/>
  <c r="AK41" i="3"/>
  <c r="AI41" i="3"/>
  <c r="AF41" i="3"/>
  <c r="AG41" i="3"/>
  <c r="AD41" i="3"/>
  <c r="Z41" i="3"/>
  <c r="AA41" i="3"/>
  <c r="AB41" i="3"/>
  <c r="AC41" i="3"/>
  <c r="Y41" i="3"/>
  <c r="X41" i="3"/>
  <c r="P41" i="3"/>
  <c r="M41" i="3"/>
  <c r="N41" i="3"/>
  <c r="O41" i="3"/>
  <c r="G41" i="3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C6" i="1"/>
  <c r="C87" i="1"/>
  <c r="E87" i="1"/>
  <c r="F87" i="1"/>
  <c r="E45" i="1"/>
  <c r="F45" i="1"/>
  <c r="C78" i="4"/>
  <c r="AJ13" i="4"/>
  <c r="AK13" i="4"/>
  <c r="AL13" i="4"/>
  <c r="AM13" i="4"/>
  <c r="AN13" i="4"/>
  <c r="AO101" i="4"/>
  <c r="AO13" i="4"/>
  <c r="AJ14" i="4"/>
  <c r="AK14" i="4"/>
  <c r="AL14" i="4"/>
  <c r="AM14" i="4"/>
  <c r="AN14" i="4"/>
  <c r="AO102" i="4"/>
  <c r="AO14" i="4"/>
  <c r="AJ15" i="4"/>
  <c r="AK15" i="4"/>
  <c r="AL15" i="4"/>
  <c r="AM15" i="4"/>
  <c r="AN15" i="4"/>
  <c r="AO103" i="4"/>
  <c r="AO15" i="4"/>
  <c r="AJ16" i="4"/>
  <c r="AK16" i="4"/>
  <c r="AL16" i="4"/>
  <c r="AM16" i="4"/>
  <c r="AN16" i="4"/>
  <c r="AO16" i="4"/>
  <c r="AJ17" i="4"/>
  <c r="AK17" i="4"/>
  <c r="AL17" i="4"/>
  <c r="AM17" i="4"/>
  <c r="AN17" i="4"/>
  <c r="AO17" i="4"/>
  <c r="AJ18" i="4"/>
  <c r="AK18" i="4"/>
  <c r="AL18" i="4"/>
  <c r="AM18" i="4"/>
  <c r="AN18" i="4"/>
  <c r="AO18" i="4"/>
  <c r="AJ19" i="4"/>
  <c r="AK19" i="4"/>
  <c r="AL19" i="4"/>
  <c r="AM19" i="4"/>
  <c r="AN19" i="4"/>
  <c r="AO19" i="4"/>
  <c r="AJ20" i="4"/>
  <c r="AK20" i="4"/>
  <c r="AL20" i="4"/>
  <c r="AM20" i="4"/>
  <c r="AN20" i="4"/>
  <c r="AO20" i="4"/>
  <c r="AJ21" i="4"/>
  <c r="AK21" i="4"/>
  <c r="AL21" i="4"/>
  <c r="AM21" i="4"/>
  <c r="AN21" i="4"/>
  <c r="AO21" i="4"/>
  <c r="AJ22" i="4"/>
  <c r="AK22" i="4"/>
  <c r="AL22" i="4"/>
  <c r="AM22" i="4"/>
  <c r="AN22" i="4"/>
  <c r="AO22" i="4"/>
  <c r="AJ23" i="4"/>
  <c r="AK23" i="4"/>
  <c r="AL23" i="4"/>
  <c r="AM23" i="4"/>
  <c r="AN23" i="4"/>
  <c r="AO23" i="4"/>
  <c r="AJ24" i="4"/>
  <c r="AK24" i="4"/>
  <c r="AL24" i="4"/>
  <c r="AM24" i="4"/>
  <c r="AN24" i="4"/>
  <c r="AO24" i="4"/>
  <c r="AJ25" i="4"/>
  <c r="AK25" i="4"/>
  <c r="AL25" i="4"/>
  <c r="AM25" i="4"/>
  <c r="AN25" i="4"/>
  <c r="AO25" i="4"/>
  <c r="AJ26" i="4"/>
  <c r="AK26" i="4"/>
  <c r="AL26" i="4"/>
  <c r="AM26" i="4"/>
  <c r="AN26" i="4"/>
  <c r="AO114" i="4"/>
  <c r="AO26" i="4"/>
  <c r="AJ27" i="4"/>
  <c r="AK27" i="4"/>
  <c r="AL27" i="4"/>
  <c r="AM27" i="4"/>
  <c r="AN27" i="4"/>
  <c r="AO115" i="4"/>
  <c r="AO27" i="4"/>
  <c r="AJ28" i="4"/>
  <c r="AK28" i="4"/>
  <c r="AL28" i="4"/>
  <c r="AM28" i="4"/>
  <c r="AN28" i="4"/>
  <c r="AO116" i="4"/>
  <c r="AO28" i="4"/>
  <c r="AJ29" i="4"/>
  <c r="AK29" i="4"/>
  <c r="AL29" i="4"/>
  <c r="AM29" i="4"/>
  <c r="AN29" i="4"/>
  <c r="AO117" i="4"/>
  <c r="AO29" i="4"/>
  <c r="AJ30" i="4"/>
  <c r="AK30" i="4"/>
  <c r="AL30" i="4"/>
  <c r="AM30" i="4"/>
  <c r="AN30" i="4"/>
  <c r="AO30" i="4"/>
  <c r="AJ31" i="4"/>
  <c r="AK31" i="4"/>
  <c r="AL31" i="4"/>
  <c r="AM31" i="4"/>
  <c r="AN31" i="4"/>
  <c r="AO31" i="4"/>
  <c r="AJ32" i="4"/>
  <c r="AK32" i="4"/>
  <c r="AL32" i="4"/>
  <c r="AM32" i="4"/>
  <c r="AN32" i="4"/>
  <c r="AO32" i="4"/>
  <c r="AJ33" i="4"/>
  <c r="AK33" i="4"/>
  <c r="AL33" i="4"/>
  <c r="AM33" i="4"/>
  <c r="AN33" i="4"/>
  <c r="AO33" i="4"/>
  <c r="AJ34" i="4"/>
  <c r="AK34" i="4"/>
  <c r="AL34" i="4"/>
  <c r="AM34" i="4"/>
  <c r="AN34" i="4"/>
  <c r="AO34" i="4"/>
  <c r="AJ35" i="4"/>
  <c r="AK35" i="4"/>
  <c r="AL35" i="4"/>
  <c r="AM35" i="4"/>
  <c r="AN35" i="4"/>
  <c r="AO35" i="4"/>
  <c r="AJ36" i="4"/>
  <c r="AK36" i="4"/>
  <c r="AL36" i="4"/>
  <c r="AM36" i="4"/>
  <c r="AN36" i="4"/>
  <c r="AO124" i="4"/>
  <c r="AO36" i="4"/>
  <c r="AJ37" i="4"/>
  <c r="AK37" i="4"/>
  <c r="AL37" i="4"/>
  <c r="AM37" i="4"/>
  <c r="AN37" i="4"/>
  <c r="AO37" i="4"/>
  <c r="AJ38" i="4"/>
  <c r="AK38" i="4"/>
  <c r="AL38" i="4"/>
  <c r="AM38" i="4"/>
  <c r="AN38" i="4"/>
  <c r="AO38" i="4"/>
  <c r="AJ39" i="4"/>
  <c r="AK39" i="4"/>
  <c r="AL39" i="4"/>
  <c r="AM39" i="4"/>
  <c r="AN39" i="4"/>
  <c r="AO39" i="4"/>
  <c r="AJ40" i="4"/>
  <c r="AK40" i="4"/>
  <c r="AL40" i="4"/>
  <c r="AM40" i="4"/>
  <c r="AN40" i="4"/>
  <c r="AO40" i="4"/>
  <c r="AJ41" i="4"/>
  <c r="AK41" i="4"/>
  <c r="AL41" i="4"/>
  <c r="AM41" i="4"/>
  <c r="AN41" i="4"/>
  <c r="AO41" i="4"/>
  <c r="AJ42" i="4"/>
  <c r="AK42" i="4"/>
  <c r="AL42" i="4"/>
  <c r="AM42" i="4"/>
  <c r="AN42" i="4"/>
  <c r="AO42" i="4"/>
  <c r="AJ44" i="4"/>
  <c r="AK44" i="4"/>
  <c r="AL44" i="4"/>
  <c r="AM44" i="4"/>
  <c r="AN44" i="4"/>
  <c r="AO44" i="4"/>
  <c r="AJ45" i="4"/>
  <c r="AK45" i="4"/>
  <c r="AL45" i="4"/>
  <c r="AM45" i="4"/>
  <c r="AN45" i="4"/>
  <c r="AO45" i="4"/>
  <c r="AJ46" i="4"/>
  <c r="AK46" i="4"/>
  <c r="AL46" i="4"/>
  <c r="AM46" i="4"/>
  <c r="AN46" i="4"/>
  <c r="AO46" i="4"/>
  <c r="AJ47" i="4"/>
  <c r="AK47" i="4"/>
  <c r="AL47" i="4"/>
  <c r="AM47" i="4"/>
  <c r="AN47" i="4"/>
  <c r="AO47" i="4"/>
  <c r="AJ48" i="4"/>
  <c r="AK48" i="4"/>
  <c r="AL48" i="4"/>
  <c r="AM48" i="4"/>
  <c r="AN48" i="4"/>
  <c r="AO48" i="4"/>
  <c r="AJ49" i="4"/>
  <c r="AK49" i="4"/>
  <c r="AL49" i="4"/>
  <c r="AM49" i="4"/>
  <c r="AN49" i="4"/>
  <c r="AO49" i="4"/>
  <c r="AJ50" i="4"/>
  <c r="AK50" i="4"/>
  <c r="AL50" i="4"/>
  <c r="AM50" i="4"/>
  <c r="AN50" i="4"/>
  <c r="AO50" i="4"/>
  <c r="AJ51" i="4"/>
  <c r="AK51" i="4"/>
  <c r="AL51" i="4"/>
  <c r="AM51" i="4"/>
  <c r="AN51" i="4"/>
  <c r="AO51" i="4"/>
  <c r="AJ52" i="4"/>
  <c r="AK52" i="4"/>
  <c r="AL52" i="4"/>
  <c r="AM52" i="4"/>
  <c r="AN52" i="4"/>
  <c r="AO52" i="4"/>
  <c r="AJ53" i="4"/>
  <c r="AK53" i="4"/>
  <c r="AL53" i="4"/>
  <c r="AM53" i="4"/>
  <c r="AN53" i="4"/>
  <c r="AO53" i="4"/>
  <c r="AJ54" i="4"/>
  <c r="AK54" i="4"/>
  <c r="AL54" i="4"/>
  <c r="AM54" i="4"/>
  <c r="AN54" i="4"/>
  <c r="AO142" i="4"/>
  <c r="AO54" i="4"/>
  <c r="AJ55" i="4"/>
  <c r="AK55" i="4"/>
  <c r="AL55" i="4"/>
  <c r="AM55" i="4"/>
  <c r="AN55" i="4"/>
  <c r="AO55" i="4"/>
  <c r="AJ56" i="4"/>
  <c r="AK56" i="4"/>
  <c r="AL56" i="4"/>
  <c r="AM56" i="4"/>
  <c r="AN56" i="4"/>
  <c r="AO56" i="4"/>
  <c r="AJ57" i="4"/>
  <c r="AK57" i="4"/>
  <c r="AL57" i="4"/>
  <c r="AM57" i="4"/>
  <c r="AN57" i="4"/>
  <c r="AO57" i="4"/>
  <c r="AJ58" i="4"/>
  <c r="AK58" i="4"/>
  <c r="AL58" i="4"/>
  <c r="AM58" i="4"/>
  <c r="AN58" i="4"/>
  <c r="AO58" i="4"/>
  <c r="AJ59" i="4"/>
  <c r="AK59" i="4"/>
  <c r="AL59" i="4"/>
  <c r="AM59" i="4"/>
  <c r="AN59" i="4"/>
  <c r="AO59" i="4"/>
  <c r="AJ60" i="4"/>
  <c r="AK60" i="4"/>
  <c r="AL60" i="4"/>
  <c r="AM60" i="4"/>
  <c r="AN60" i="4"/>
  <c r="AO60" i="4"/>
  <c r="AJ61" i="4"/>
  <c r="AK61" i="4"/>
  <c r="AL61" i="4"/>
  <c r="AM61" i="4"/>
  <c r="AN61" i="4"/>
  <c r="AO149" i="4"/>
  <c r="AO61" i="4"/>
  <c r="AJ62" i="4"/>
  <c r="AK62" i="4"/>
  <c r="AL62" i="4"/>
  <c r="AM62" i="4"/>
  <c r="AN62" i="4"/>
  <c r="AO62" i="4"/>
  <c r="AJ63" i="4"/>
  <c r="AK63" i="4"/>
  <c r="AL63" i="4"/>
  <c r="AM63" i="4"/>
  <c r="AN63" i="4"/>
  <c r="AO63" i="4"/>
  <c r="AJ64" i="4"/>
  <c r="AK64" i="4"/>
  <c r="AL64" i="4"/>
  <c r="AM64" i="4"/>
  <c r="AN64" i="4"/>
  <c r="AO64" i="4"/>
  <c r="AJ65" i="4"/>
  <c r="AK65" i="4"/>
  <c r="AL65" i="4"/>
  <c r="AM65" i="4"/>
  <c r="AN65" i="4"/>
  <c r="AO65" i="4"/>
  <c r="AJ66" i="4"/>
  <c r="AK66" i="4"/>
  <c r="AL66" i="4"/>
  <c r="AM66" i="4"/>
  <c r="AN66" i="4"/>
  <c r="AO66" i="4"/>
  <c r="AJ67" i="4"/>
  <c r="AK67" i="4"/>
  <c r="AL67" i="4"/>
  <c r="AM67" i="4"/>
  <c r="AN67" i="4"/>
  <c r="AO67" i="4"/>
  <c r="AJ68" i="4"/>
  <c r="AK68" i="4"/>
  <c r="AL68" i="4"/>
  <c r="AM68" i="4"/>
  <c r="AN68" i="4"/>
  <c r="AO68" i="4"/>
  <c r="AJ69" i="4"/>
  <c r="AK69" i="4"/>
  <c r="AL69" i="4"/>
  <c r="AM69" i="4"/>
  <c r="AN69" i="4"/>
  <c r="AO69" i="4"/>
  <c r="AJ70" i="4"/>
  <c r="AK70" i="4"/>
  <c r="AL70" i="4"/>
  <c r="AM70" i="4"/>
  <c r="AN70" i="4"/>
  <c r="AO158" i="4"/>
  <c r="AO70" i="4"/>
  <c r="AJ71" i="4"/>
  <c r="AK71" i="4"/>
  <c r="AL71" i="4"/>
  <c r="AM71" i="4"/>
  <c r="AN71" i="4"/>
  <c r="AO71" i="4"/>
  <c r="AJ72" i="4"/>
  <c r="AK72" i="4"/>
  <c r="AL72" i="4"/>
  <c r="AM72" i="4"/>
  <c r="AN72" i="4"/>
  <c r="AO72" i="4"/>
  <c r="AJ73" i="4"/>
  <c r="AK73" i="4"/>
  <c r="AL73" i="4"/>
  <c r="AM73" i="4"/>
  <c r="AN73" i="4"/>
  <c r="AO73" i="4"/>
  <c r="AJ74" i="4"/>
  <c r="AK74" i="4"/>
  <c r="AL74" i="4"/>
  <c r="AM74" i="4"/>
  <c r="AN74" i="4"/>
  <c r="AO162" i="4"/>
  <c r="AO74" i="4"/>
  <c r="AJ75" i="4"/>
  <c r="AK75" i="4"/>
  <c r="AL75" i="4"/>
  <c r="AM75" i="4"/>
  <c r="AN75" i="4"/>
  <c r="AO163" i="4"/>
  <c r="AO75" i="4"/>
  <c r="AJ76" i="4"/>
  <c r="AK76" i="4"/>
  <c r="AL76" i="4"/>
  <c r="AM76" i="4"/>
  <c r="AN76" i="4"/>
  <c r="AO164" i="4"/>
  <c r="AO76" i="4"/>
  <c r="AJ77" i="4"/>
  <c r="AK77" i="4"/>
  <c r="AL77" i="4"/>
  <c r="AM77" i="4"/>
  <c r="AN77" i="4"/>
  <c r="AO165" i="4"/>
  <c r="AO77" i="4"/>
  <c r="AJ78" i="4"/>
  <c r="AK78" i="4"/>
  <c r="AL78" i="4"/>
  <c r="AM78" i="4"/>
  <c r="AN78" i="4"/>
  <c r="AO166" i="4"/>
  <c r="AO78" i="4"/>
  <c r="AJ79" i="4"/>
  <c r="AK79" i="4"/>
  <c r="AL79" i="4"/>
  <c r="AM79" i="4"/>
  <c r="AN79" i="4"/>
  <c r="AO167" i="4"/>
  <c r="AO79" i="4"/>
  <c r="AJ80" i="4"/>
  <c r="AK80" i="4"/>
  <c r="AL80" i="4"/>
  <c r="AM80" i="4"/>
  <c r="AN80" i="4"/>
  <c r="AO168" i="4"/>
  <c r="AO80" i="4"/>
  <c r="AJ81" i="4"/>
  <c r="AK81" i="4"/>
  <c r="AL81" i="4"/>
  <c r="AM81" i="4"/>
  <c r="AN81" i="4"/>
  <c r="AO81" i="4"/>
  <c r="AJ82" i="4"/>
  <c r="AK82" i="4"/>
  <c r="AL82" i="4"/>
  <c r="AM82" i="4"/>
  <c r="AN82" i="4"/>
  <c r="AO82" i="4"/>
  <c r="AJ83" i="4"/>
  <c r="AK83" i="4"/>
  <c r="AL83" i="4"/>
  <c r="AM83" i="4"/>
  <c r="AN83" i="4"/>
  <c r="AO83" i="4"/>
  <c r="AJ84" i="4"/>
  <c r="AK84" i="4"/>
  <c r="AL84" i="4"/>
  <c r="AM84" i="4"/>
  <c r="AN84" i="4"/>
  <c r="AO84" i="4"/>
  <c r="AJ85" i="4"/>
  <c r="AK85" i="4"/>
  <c r="AL85" i="4"/>
  <c r="AM85" i="4"/>
  <c r="AN85" i="4"/>
  <c r="AO85" i="4"/>
  <c r="AJ11" i="4"/>
  <c r="AK11" i="4"/>
  <c r="AL11" i="4"/>
  <c r="AM11" i="4"/>
  <c r="AN11" i="4"/>
  <c r="AO11" i="4"/>
  <c r="AJ12" i="4"/>
  <c r="AK12" i="4"/>
  <c r="AL12" i="4"/>
  <c r="AM12" i="4"/>
  <c r="AN12" i="4"/>
  <c r="AO12" i="4"/>
  <c r="AJ7" i="4"/>
  <c r="AK7" i="4"/>
  <c r="AL7" i="4"/>
  <c r="AM7" i="4"/>
  <c r="AN7" i="4"/>
  <c r="AO7" i="4"/>
  <c r="AJ8" i="4"/>
  <c r="AK8" i="4"/>
  <c r="AL8" i="4"/>
  <c r="AM8" i="4"/>
  <c r="AN8" i="4"/>
  <c r="AO8" i="4"/>
  <c r="AJ9" i="4"/>
  <c r="AK9" i="4"/>
  <c r="AL9" i="4"/>
  <c r="AM9" i="4"/>
  <c r="AN9" i="4"/>
  <c r="AO9" i="4"/>
  <c r="AJ10" i="4"/>
  <c r="AK10" i="4"/>
  <c r="AL10" i="4"/>
  <c r="AM10" i="4"/>
  <c r="AN10" i="4"/>
  <c r="AO10" i="4"/>
  <c r="AJ6" i="4"/>
  <c r="AK6" i="4"/>
  <c r="AL6" i="4"/>
  <c r="AM6" i="4"/>
  <c r="AN6" i="4"/>
  <c r="AO94" i="4"/>
  <c r="AO6" i="4"/>
  <c r="AJ5" i="4"/>
  <c r="AK5" i="4"/>
  <c r="AL5" i="4"/>
  <c r="AM5" i="4"/>
  <c r="AN5" i="4"/>
  <c r="AO5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C69" i="4"/>
  <c r="E78" i="1"/>
  <c r="F78" i="1"/>
  <c r="C79" i="1"/>
  <c r="E79" i="1"/>
  <c r="F79" i="1"/>
  <c r="E80" i="1"/>
  <c r="F80" i="1"/>
  <c r="E81" i="1"/>
  <c r="F81" i="1"/>
  <c r="E82" i="1"/>
  <c r="F82" i="1"/>
  <c r="C83" i="1"/>
  <c r="E83" i="1"/>
  <c r="F83" i="1"/>
  <c r="E84" i="1"/>
  <c r="F84" i="1"/>
  <c r="E85" i="1"/>
  <c r="F85" i="1"/>
  <c r="E86" i="1"/>
  <c r="F86" i="1"/>
  <c r="C16" i="1"/>
  <c r="E16" i="1"/>
  <c r="F16" i="1"/>
  <c r="E17" i="1"/>
  <c r="F17" i="1"/>
  <c r="E18" i="1"/>
  <c r="F18" i="1"/>
  <c r="E19" i="1"/>
  <c r="F19" i="1"/>
  <c r="C20" i="1"/>
  <c r="E20" i="1"/>
  <c r="F20" i="1"/>
  <c r="E21" i="1"/>
  <c r="F21" i="1"/>
  <c r="E22" i="1"/>
  <c r="F22" i="1"/>
  <c r="E23" i="1"/>
  <c r="F23" i="1"/>
  <c r="C24" i="1"/>
  <c r="E24" i="1"/>
  <c r="F24" i="1"/>
  <c r="E25" i="1"/>
  <c r="F25" i="1"/>
  <c r="E26" i="1"/>
  <c r="F26" i="1"/>
  <c r="E27" i="1"/>
  <c r="F27" i="1"/>
  <c r="C28" i="1"/>
  <c r="E28" i="1"/>
  <c r="F28" i="1"/>
  <c r="E29" i="1"/>
  <c r="F29" i="1"/>
  <c r="E30" i="1"/>
  <c r="F30" i="1"/>
  <c r="E31" i="1"/>
  <c r="F31" i="1"/>
  <c r="C15" i="1"/>
  <c r="E15" i="1"/>
  <c r="F15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62" i="1"/>
  <c r="F62" i="1"/>
  <c r="E46" i="1"/>
  <c r="F46" i="1"/>
  <c r="E47" i="1"/>
  <c r="F47" i="1"/>
  <c r="E48" i="1"/>
  <c r="F48" i="1"/>
  <c r="E49" i="1"/>
  <c r="F49" i="1"/>
  <c r="F33" i="1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D5" i="4"/>
  <c r="E5" i="4"/>
  <c r="F5" i="4"/>
  <c r="G5" i="4"/>
  <c r="H5" i="4"/>
  <c r="I5" i="4"/>
  <c r="J5" i="4"/>
  <c r="K5" i="4"/>
  <c r="D6" i="4"/>
  <c r="E6" i="4"/>
  <c r="F6" i="4"/>
  <c r="G6" i="4"/>
  <c r="H6" i="4"/>
  <c r="I6" i="4"/>
  <c r="J6" i="4"/>
  <c r="K6" i="4"/>
  <c r="D7" i="4"/>
  <c r="E7" i="4"/>
  <c r="F7" i="4"/>
  <c r="G7" i="4"/>
  <c r="H7" i="4"/>
  <c r="I7" i="4"/>
  <c r="J7" i="4"/>
  <c r="K7" i="4"/>
  <c r="D8" i="4"/>
  <c r="E8" i="4"/>
  <c r="F8" i="4"/>
  <c r="G8" i="4"/>
  <c r="H8" i="4"/>
  <c r="I8" i="4"/>
  <c r="J8" i="4"/>
  <c r="K8" i="4"/>
  <c r="D9" i="4"/>
  <c r="E9" i="4"/>
  <c r="F9" i="4"/>
  <c r="G9" i="4"/>
  <c r="H9" i="4"/>
  <c r="I9" i="4"/>
  <c r="J9" i="4"/>
  <c r="K9" i="4"/>
  <c r="D10" i="4"/>
  <c r="E10" i="4"/>
  <c r="F10" i="4"/>
  <c r="G10" i="4"/>
  <c r="H10" i="4"/>
  <c r="I10" i="4"/>
  <c r="J10" i="4"/>
  <c r="K10" i="4"/>
  <c r="D11" i="4"/>
  <c r="E11" i="4"/>
  <c r="F11" i="4"/>
  <c r="G11" i="4"/>
  <c r="H11" i="4"/>
  <c r="I11" i="4"/>
  <c r="J11" i="4"/>
  <c r="K11" i="4"/>
  <c r="D12" i="4"/>
  <c r="E12" i="4"/>
  <c r="F12" i="4"/>
  <c r="G12" i="4"/>
  <c r="H12" i="4"/>
  <c r="I12" i="4"/>
  <c r="J12" i="4"/>
  <c r="K12" i="4"/>
  <c r="D13" i="4"/>
  <c r="E13" i="4"/>
  <c r="F13" i="4"/>
  <c r="G13" i="4"/>
  <c r="H13" i="4"/>
  <c r="I13" i="4"/>
  <c r="J13" i="4"/>
  <c r="K13" i="4"/>
  <c r="D14" i="4"/>
  <c r="E14" i="4"/>
  <c r="F14" i="4"/>
  <c r="G14" i="4"/>
  <c r="H14" i="4"/>
  <c r="I14" i="4"/>
  <c r="J14" i="4"/>
  <c r="K14" i="4"/>
  <c r="D15" i="4"/>
  <c r="E15" i="4"/>
  <c r="F15" i="4"/>
  <c r="G15" i="4"/>
  <c r="H15" i="4"/>
  <c r="I15" i="4"/>
  <c r="J15" i="4"/>
  <c r="K15" i="4"/>
  <c r="D16" i="4"/>
  <c r="E16" i="4"/>
  <c r="F16" i="4"/>
  <c r="G16" i="4"/>
  <c r="H16" i="4"/>
  <c r="I16" i="4"/>
  <c r="J16" i="4"/>
  <c r="K16" i="4"/>
  <c r="D17" i="4"/>
  <c r="E17" i="4"/>
  <c r="F17" i="4"/>
  <c r="G17" i="4"/>
  <c r="H17" i="4"/>
  <c r="I17" i="4"/>
  <c r="J17" i="4"/>
  <c r="K17" i="4"/>
  <c r="D18" i="4"/>
  <c r="E18" i="4"/>
  <c r="F18" i="4"/>
  <c r="G18" i="4"/>
  <c r="H18" i="4"/>
  <c r="I18" i="4"/>
  <c r="J18" i="4"/>
  <c r="K18" i="4"/>
  <c r="D19" i="4"/>
  <c r="E19" i="4"/>
  <c r="F19" i="4"/>
  <c r="G19" i="4"/>
  <c r="H19" i="4"/>
  <c r="I19" i="4"/>
  <c r="J19" i="4"/>
  <c r="K19" i="4"/>
  <c r="D20" i="4"/>
  <c r="E20" i="4"/>
  <c r="F20" i="4"/>
  <c r="G20" i="4"/>
  <c r="H20" i="4"/>
  <c r="I20" i="4"/>
  <c r="J20" i="4"/>
  <c r="K20" i="4"/>
  <c r="D21" i="4"/>
  <c r="E21" i="4"/>
  <c r="F21" i="4"/>
  <c r="G21" i="4"/>
  <c r="H21" i="4"/>
  <c r="I21" i="4"/>
  <c r="J21" i="4"/>
  <c r="K21" i="4"/>
  <c r="D22" i="4"/>
  <c r="E22" i="4"/>
  <c r="F22" i="4"/>
  <c r="G22" i="4"/>
  <c r="H22" i="4"/>
  <c r="I22" i="4"/>
  <c r="J22" i="4"/>
  <c r="K22" i="4"/>
  <c r="D24" i="4"/>
  <c r="E24" i="4"/>
  <c r="F24" i="4"/>
  <c r="G24" i="4"/>
  <c r="H24" i="4"/>
  <c r="I24" i="4"/>
  <c r="J24" i="4"/>
  <c r="K24" i="4"/>
  <c r="D25" i="4"/>
  <c r="E25" i="4"/>
  <c r="F25" i="4"/>
  <c r="G25" i="4"/>
  <c r="H25" i="4"/>
  <c r="I25" i="4"/>
  <c r="J25" i="4"/>
  <c r="K25" i="4"/>
  <c r="D26" i="4"/>
  <c r="E26" i="4"/>
  <c r="F26" i="4"/>
  <c r="G26" i="4"/>
  <c r="H26" i="4"/>
  <c r="I26" i="4"/>
  <c r="J26" i="4"/>
  <c r="K26" i="4"/>
  <c r="D27" i="4"/>
  <c r="E27" i="4"/>
  <c r="F27" i="4"/>
  <c r="G27" i="4"/>
  <c r="H27" i="4"/>
  <c r="I27" i="4"/>
  <c r="J27" i="4"/>
  <c r="K27" i="4"/>
  <c r="D28" i="4"/>
  <c r="E28" i="4"/>
  <c r="F28" i="4"/>
  <c r="G28" i="4"/>
  <c r="H28" i="4"/>
  <c r="I28" i="4"/>
  <c r="J28" i="4"/>
  <c r="K28" i="4"/>
  <c r="D29" i="4"/>
  <c r="E29" i="4"/>
  <c r="F29" i="4"/>
  <c r="G29" i="4"/>
  <c r="H29" i="4"/>
  <c r="I29" i="4"/>
  <c r="J29" i="4"/>
  <c r="K29" i="4"/>
  <c r="D30" i="4"/>
  <c r="E30" i="4"/>
  <c r="F30" i="4"/>
  <c r="G30" i="4"/>
  <c r="H30" i="4"/>
  <c r="I30" i="4"/>
  <c r="J30" i="4"/>
  <c r="K30" i="4"/>
  <c r="D31" i="4"/>
  <c r="E31" i="4"/>
  <c r="F31" i="4"/>
  <c r="G31" i="4"/>
  <c r="H31" i="4"/>
  <c r="I31" i="4"/>
  <c r="J31" i="4"/>
  <c r="K31" i="4"/>
  <c r="D32" i="4"/>
  <c r="E32" i="4"/>
  <c r="F32" i="4"/>
  <c r="G32" i="4"/>
  <c r="H32" i="4"/>
  <c r="I32" i="4"/>
  <c r="J32" i="4"/>
  <c r="K32" i="4"/>
  <c r="D33" i="4"/>
  <c r="E33" i="4"/>
  <c r="F33" i="4"/>
  <c r="G33" i="4"/>
  <c r="H33" i="4"/>
  <c r="I33" i="4"/>
  <c r="J33" i="4"/>
  <c r="K33" i="4"/>
  <c r="D34" i="4"/>
  <c r="E34" i="4"/>
  <c r="F34" i="4"/>
  <c r="G34" i="4"/>
  <c r="H34" i="4"/>
  <c r="I34" i="4"/>
  <c r="J34" i="4"/>
  <c r="K34" i="4"/>
  <c r="D35" i="4"/>
  <c r="E35" i="4"/>
  <c r="F35" i="4"/>
  <c r="G35" i="4"/>
  <c r="H35" i="4"/>
  <c r="I35" i="4"/>
  <c r="J35" i="4"/>
  <c r="K35" i="4"/>
  <c r="D36" i="4"/>
  <c r="E36" i="4"/>
  <c r="F36" i="4"/>
  <c r="G36" i="4"/>
  <c r="H36" i="4"/>
  <c r="I36" i="4"/>
  <c r="J36" i="4"/>
  <c r="K36" i="4"/>
  <c r="D37" i="4"/>
  <c r="E37" i="4"/>
  <c r="F37" i="4"/>
  <c r="G37" i="4"/>
  <c r="H37" i="4"/>
  <c r="I37" i="4"/>
  <c r="J37" i="4"/>
  <c r="K37" i="4"/>
  <c r="D38" i="4"/>
  <c r="E38" i="4"/>
  <c r="F38" i="4"/>
  <c r="G38" i="4"/>
  <c r="H38" i="4"/>
  <c r="I38" i="4"/>
  <c r="J38" i="4"/>
  <c r="K38" i="4"/>
  <c r="D39" i="4"/>
  <c r="E39" i="4"/>
  <c r="F39" i="4"/>
  <c r="G39" i="4"/>
  <c r="H39" i="4"/>
  <c r="I39" i="4"/>
  <c r="J39" i="4"/>
  <c r="K39" i="4"/>
  <c r="D40" i="4"/>
  <c r="E40" i="4"/>
  <c r="F40" i="4"/>
  <c r="G40" i="4"/>
  <c r="H40" i="4"/>
  <c r="I40" i="4"/>
  <c r="J40" i="4"/>
  <c r="K40" i="4"/>
  <c r="D41" i="4"/>
  <c r="E41" i="4"/>
  <c r="F41" i="4"/>
  <c r="G41" i="4"/>
  <c r="H41" i="4"/>
  <c r="I41" i="4"/>
  <c r="J41" i="4"/>
  <c r="K41" i="4"/>
  <c r="D42" i="4"/>
  <c r="E42" i="4"/>
  <c r="F42" i="4"/>
  <c r="G42" i="4"/>
  <c r="H42" i="4"/>
  <c r="I42" i="4"/>
  <c r="J42" i="4"/>
  <c r="K42" i="4"/>
  <c r="D44" i="4"/>
  <c r="E44" i="4"/>
  <c r="F44" i="4"/>
  <c r="G44" i="4"/>
  <c r="H44" i="4"/>
  <c r="I44" i="4"/>
  <c r="J44" i="4"/>
  <c r="K44" i="4"/>
  <c r="D45" i="4"/>
  <c r="E45" i="4"/>
  <c r="F45" i="4"/>
  <c r="G45" i="4"/>
  <c r="H45" i="4"/>
  <c r="I45" i="4"/>
  <c r="J45" i="4"/>
  <c r="K45" i="4"/>
  <c r="D46" i="4"/>
  <c r="E46" i="4"/>
  <c r="F46" i="4"/>
  <c r="G46" i="4"/>
  <c r="H46" i="4"/>
  <c r="I46" i="4"/>
  <c r="J46" i="4"/>
  <c r="K46" i="4"/>
  <c r="D47" i="4"/>
  <c r="E47" i="4"/>
  <c r="F47" i="4"/>
  <c r="G47" i="4"/>
  <c r="H47" i="4"/>
  <c r="I47" i="4"/>
  <c r="J47" i="4"/>
  <c r="K47" i="4"/>
  <c r="D48" i="4"/>
  <c r="E48" i="4"/>
  <c r="F48" i="4"/>
  <c r="G48" i="4"/>
  <c r="H48" i="4"/>
  <c r="I48" i="4"/>
  <c r="J48" i="4"/>
  <c r="K48" i="4"/>
  <c r="D49" i="4"/>
  <c r="E49" i="4"/>
  <c r="F49" i="4"/>
  <c r="G49" i="4"/>
  <c r="H49" i="4"/>
  <c r="I49" i="4"/>
  <c r="J49" i="4"/>
  <c r="K49" i="4"/>
  <c r="D50" i="4"/>
  <c r="E50" i="4"/>
  <c r="F50" i="4"/>
  <c r="G50" i="4"/>
  <c r="H50" i="4"/>
  <c r="I50" i="4"/>
  <c r="J50" i="4"/>
  <c r="K50" i="4"/>
  <c r="D51" i="4"/>
  <c r="E51" i="4"/>
  <c r="F51" i="4"/>
  <c r="G51" i="4"/>
  <c r="H51" i="4"/>
  <c r="I51" i="4"/>
  <c r="J51" i="4"/>
  <c r="K51" i="4"/>
  <c r="D52" i="4"/>
  <c r="E52" i="4"/>
  <c r="F52" i="4"/>
  <c r="G52" i="4"/>
  <c r="H52" i="4"/>
  <c r="I52" i="4"/>
  <c r="J52" i="4"/>
  <c r="K52" i="4"/>
  <c r="D53" i="4"/>
  <c r="E53" i="4"/>
  <c r="F53" i="4"/>
  <c r="G53" i="4"/>
  <c r="H53" i="4"/>
  <c r="I53" i="4"/>
  <c r="J53" i="4"/>
  <c r="K53" i="4"/>
  <c r="D54" i="4"/>
  <c r="E54" i="4"/>
  <c r="F54" i="4"/>
  <c r="G54" i="4"/>
  <c r="H54" i="4"/>
  <c r="I54" i="4"/>
  <c r="J54" i="4"/>
  <c r="K54" i="4"/>
  <c r="D55" i="4"/>
  <c r="E55" i="4"/>
  <c r="F55" i="4"/>
  <c r="G55" i="4"/>
  <c r="H55" i="4"/>
  <c r="I55" i="4"/>
  <c r="J55" i="4"/>
  <c r="K55" i="4"/>
  <c r="D56" i="4"/>
  <c r="E56" i="4"/>
  <c r="F56" i="4"/>
  <c r="G56" i="4"/>
  <c r="H56" i="4"/>
  <c r="I56" i="4"/>
  <c r="J56" i="4"/>
  <c r="K56" i="4"/>
  <c r="D57" i="4"/>
  <c r="E57" i="4"/>
  <c r="F57" i="4"/>
  <c r="G57" i="4"/>
  <c r="H57" i="4"/>
  <c r="I57" i="4"/>
  <c r="J57" i="4"/>
  <c r="K57" i="4"/>
  <c r="D58" i="4"/>
  <c r="E58" i="4"/>
  <c r="F58" i="4"/>
  <c r="G58" i="4"/>
  <c r="H58" i="4"/>
  <c r="I58" i="4"/>
  <c r="J58" i="4"/>
  <c r="K58" i="4"/>
  <c r="D59" i="4"/>
  <c r="E59" i="4"/>
  <c r="F59" i="4"/>
  <c r="G59" i="4"/>
  <c r="H59" i="4"/>
  <c r="I59" i="4"/>
  <c r="J59" i="4"/>
  <c r="K59" i="4"/>
  <c r="D60" i="4"/>
  <c r="E60" i="4"/>
  <c r="F60" i="4"/>
  <c r="G60" i="4"/>
  <c r="H60" i="4"/>
  <c r="I60" i="4"/>
  <c r="J60" i="4"/>
  <c r="K60" i="4"/>
  <c r="D61" i="4"/>
  <c r="E61" i="4"/>
  <c r="F61" i="4"/>
  <c r="G61" i="4"/>
  <c r="H61" i="4"/>
  <c r="I61" i="4"/>
  <c r="J61" i="4"/>
  <c r="K61" i="4"/>
  <c r="D62" i="4"/>
  <c r="E62" i="4"/>
  <c r="F62" i="4"/>
  <c r="G62" i="4"/>
  <c r="H62" i="4"/>
  <c r="I62" i="4"/>
  <c r="J62" i="4"/>
  <c r="K62" i="4"/>
  <c r="D63" i="4"/>
  <c r="E63" i="4"/>
  <c r="F63" i="4"/>
  <c r="G63" i="4"/>
  <c r="H63" i="4"/>
  <c r="I63" i="4"/>
  <c r="J63" i="4"/>
  <c r="K63" i="4"/>
  <c r="D64" i="4"/>
  <c r="E64" i="4"/>
  <c r="F64" i="4"/>
  <c r="G64" i="4"/>
  <c r="H64" i="4"/>
  <c r="I64" i="4"/>
  <c r="J64" i="4"/>
  <c r="K64" i="4"/>
  <c r="D65" i="4"/>
  <c r="E65" i="4"/>
  <c r="F65" i="4"/>
  <c r="G65" i="4"/>
  <c r="H65" i="4"/>
  <c r="I65" i="4"/>
  <c r="J65" i="4"/>
  <c r="K65" i="4"/>
  <c r="D66" i="4"/>
  <c r="E66" i="4"/>
  <c r="F66" i="4"/>
  <c r="G66" i="4"/>
  <c r="H66" i="4"/>
  <c r="I66" i="4"/>
  <c r="J66" i="4"/>
  <c r="K66" i="4"/>
  <c r="D67" i="4"/>
  <c r="E67" i="4"/>
  <c r="F67" i="4"/>
  <c r="G67" i="4"/>
  <c r="H67" i="4"/>
  <c r="I67" i="4"/>
  <c r="J67" i="4"/>
  <c r="K67" i="4"/>
  <c r="D68" i="4"/>
  <c r="E68" i="4"/>
  <c r="F68" i="4"/>
  <c r="G68" i="4"/>
  <c r="H68" i="4"/>
  <c r="I68" i="4"/>
  <c r="J68" i="4"/>
  <c r="K68" i="4"/>
  <c r="D69" i="4"/>
  <c r="E69" i="4"/>
  <c r="F69" i="4"/>
  <c r="G69" i="4"/>
  <c r="H69" i="4"/>
  <c r="I69" i="4"/>
  <c r="J69" i="4"/>
  <c r="K69" i="4"/>
  <c r="D70" i="4"/>
  <c r="E70" i="4"/>
  <c r="F70" i="4"/>
  <c r="G70" i="4"/>
  <c r="H70" i="4"/>
  <c r="I70" i="4"/>
  <c r="J70" i="4"/>
  <c r="K70" i="4"/>
  <c r="C70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4" i="4"/>
  <c r="C5" i="4"/>
  <c r="E40" i="1"/>
  <c r="Z25" i="5"/>
  <c r="E39" i="1"/>
  <c r="F39" i="1"/>
  <c r="F40" i="1"/>
  <c r="E41" i="1"/>
  <c r="F41" i="1"/>
  <c r="E42" i="1"/>
  <c r="F42" i="1"/>
  <c r="E43" i="1"/>
  <c r="F43" i="1"/>
  <c r="E44" i="1"/>
  <c r="F44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F61" i="1"/>
  <c r="E32" i="1"/>
  <c r="F32" i="1"/>
  <c r="E33" i="1"/>
  <c r="E34" i="1"/>
  <c r="F34" i="1"/>
  <c r="E35" i="1"/>
  <c r="F35" i="1"/>
  <c r="E36" i="1"/>
  <c r="F36" i="1"/>
  <c r="E37" i="1"/>
  <c r="F37" i="1"/>
  <c r="E38" i="1"/>
  <c r="F38" i="1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6" i="5"/>
  <c r="B26" i="5"/>
  <c r="B20" i="2"/>
  <c r="D20" i="2"/>
  <c r="Z27" i="5"/>
  <c r="B27" i="5"/>
  <c r="B21" i="2"/>
  <c r="D21" i="2"/>
  <c r="Z28" i="5"/>
  <c r="B28" i="5"/>
  <c r="B22" i="2"/>
  <c r="D22" i="2"/>
  <c r="Z29" i="5"/>
  <c r="B29" i="5"/>
  <c r="B23" i="2"/>
  <c r="D23" i="2"/>
  <c r="Z30" i="5"/>
  <c r="B30" i="5"/>
  <c r="B24" i="2"/>
  <c r="D24" i="2"/>
  <c r="Z31" i="5"/>
  <c r="B31" i="5"/>
  <c r="B25" i="2"/>
  <c r="D25" i="2"/>
  <c r="Z32" i="5"/>
  <c r="B32" i="5"/>
  <c r="B26" i="2"/>
  <c r="D26" i="2"/>
  <c r="Z33" i="5"/>
  <c r="B33" i="5"/>
  <c r="B27" i="2"/>
  <c r="D27" i="2"/>
  <c r="Z34" i="5"/>
  <c r="B34" i="5"/>
  <c r="B28" i="2"/>
  <c r="D28" i="2"/>
  <c r="Z35" i="5"/>
  <c r="B35" i="5"/>
  <c r="B29" i="2"/>
  <c r="D29" i="2"/>
  <c r="Z36" i="5"/>
  <c r="B36" i="5"/>
  <c r="B30" i="2"/>
  <c r="D30" i="2"/>
  <c r="Z37" i="5"/>
  <c r="B37" i="5"/>
  <c r="B31" i="2"/>
  <c r="D31" i="2"/>
  <c r="Z38" i="5"/>
  <c r="B38" i="5"/>
  <c r="B32" i="2"/>
  <c r="D32" i="2"/>
  <c r="Z39" i="5"/>
  <c r="B39" i="5"/>
  <c r="B33" i="2"/>
  <c r="D33" i="2"/>
  <c r="Z40" i="5"/>
  <c r="B40" i="5"/>
  <c r="B34" i="2"/>
  <c r="D34" i="2"/>
  <c r="Z41" i="5"/>
  <c r="B41" i="5"/>
  <c r="B35" i="2"/>
  <c r="D35" i="2"/>
  <c r="Z42" i="5"/>
  <c r="Z5" i="5"/>
  <c r="E10" i="1"/>
  <c r="F10" i="1"/>
  <c r="E11" i="1"/>
  <c r="F11" i="1"/>
  <c r="E12" i="1"/>
  <c r="F12" i="1"/>
  <c r="E13" i="1"/>
  <c r="F13" i="1"/>
  <c r="E14" i="1"/>
  <c r="F14" i="1"/>
  <c r="E9" i="1"/>
  <c r="F9" i="1"/>
  <c r="E8" i="1"/>
  <c r="F8" i="1"/>
  <c r="E7" i="1"/>
  <c r="F7" i="1"/>
  <c r="E61" i="1"/>
  <c r="B14" i="5"/>
  <c r="B8" i="2"/>
  <c r="D8" i="2"/>
  <c r="B21" i="5"/>
  <c r="B15" i="2"/>
  <c r="D15" i="2"/>
  <c r="B17" i="5"/>
  <c r="B13" i="5"/>
  <c r="B7" i="2"/>
  <c r="D7" i="2"/>
  <c r="B23" i="5"/>
  <c r="B17" i="2"/>
  <c r="D17" i="2"/>
  <c r="B19" i="5"/>
  <c r="B13" i="2"/>
  <c r="D13" i="2"/>
  <c r="B15" i="5"/>
  <c r="B9" i="2"/>
  <c r="D9" i="2"/>
  <c r="B11" i="5"/>
  <c r="B5" i="2"/>
  <c r="D5" i="2"/>
  <c r="B25" i="5"/>
  <c r="B19" i="2"/>
  <c r="D19" i="2"/>
  <c r="B24" i="5"/>
  <c r="B18" i="2"/>
  <c r="D18" i="2"/>
  <c r="B20" i="5"/>
  <c r="B14" i="2"/>
  <c r="D14" i="2"/>
  <c r="B16" i="5"/>
  <c r="B10" i="2"/>
  <c r="D10" i="2"/>
  <c r="B12" i="5"/>
  <c r="B18" i="5"/>
  <c r="B12" i="2"/>
  <c r="D12" i="2"/>
  <c r="B22" i="5"/>
  <c r="B16" i="2"/>
  <c r="D16" i="2"/>
  <c r="B10" i="5"/>
  <c r="B4" i="2"/>
  <c r="D4" i="2"/>
  <c r="B42" i="5"/>
  <c r="B36" i="2"/>
  <c r="D36" i="2"/>
  <c r="C71" i="1"/>
  <c r="C48" i="1"/>
  <c r="C8" i="1"/>
  <c r="C51" i="1"/>
  <c r="C35" i="1"/>
  <c r="C41" i="1"/>
  <c r="C36" i="1"/>
  <c r="C73" i="1"/>
  <c r="C33" i="1"/>
  <c r="C43" i="1"/>
  <c r="C13" i="1"/>
  <c r="C58" i="1"/>
  <c r="C32" i="1"/>
  <c r="B11" i="2"/>
  <c r="D11" i="2"/>
  <c r="B8" i="5"/>
  <c r="B9" i="5"/>
  <c r="B7" i="5"/>
  <c r="B6" i="5"/>
  <c r="B5" i="5"/>
  <c r="T47" i="5"/>
  <c r="B6" i="2"/>
  <c r="D6" i="2"/>
  <c r="G10" i="2"/>
  <c r="T48" i="5"/>
  <c r="C49" i="1"/>
  <c r="C63" i="1"/>
  <c r="C38" i="1"/>
  <c r="C37" i="1"/>
  <c r="C57" i="1"/>
  <c r="C59" i="1"/>
  <c r="C64" i="1"/>
  <c r="C14" i="1"/>
  <c r="C40" i="1"/>
  <c r="C60" i="1"/>
  <c r="C77" i="1"/>
  <c r="C52" i="1"/>
  <c r="C67" i="1"/>
  <c r="C30" i="1"/>
  <c r="C26" i="1"/>
  <c r="C22" i="1"/>
  <c r="C18" i="1"/>
  <c r="C85" i="1"/>
  <c r="C81" i="1"/>
  <c r="C9" i="1"/>
  <c r="C69" i="1"/>
  <c r="C44" i="1"/>
  <c r="C10" i="1"/>
  <c r="C54" i="1"/>
  <c r="C50" i="1"/>
  <c r="C12" i="1"/>
  <c r="C39" i="1"/>
  <c r="C70" i="1"/>
  <c r="C42" i="1"/>
  <c r="C47" i="1"/>
  <c r="C75" i="1"/>
  <c r="C68" i="1"/>
  <c r="C31" i="1"/>
  <c r="C27" i="1"/>
  <c r="C23" i="1"/>
  <c r="C19" i="1"/>
  <c r="C86" i="1"/>
  <c r="C82" i="1"/>
  <c r="C78" i="1"/>
  <c r="C76" i="1"/>
  <c r="C61" i="1"/>
  <c r="C46" i="1"/>
  <c r="C65" i="1"/>
  <c r="C56" i="1"/>
  <c r="C62" i="1"/>
  <c r="C34" i="1"/>
  <c r="C66" i="1"/>
  <c r="C55" i="1"/>
  <c r="C53" i="1"/>
  <c r="C11" i="1"/>
  <c r="C74" i="1"/>
  <c r="C72" i="1"/>
  <c r="C7" i="1"/>
  <c r="C29" i="1"/>
  <c r="C25" i="1"/>
  <c r="C21" i="1"/>
  <c r="C17" i="1"/>
  <c r="C84" i="1"/>
  <c r="C80" i="1"/>
  <c r="C45" i="1"/>
  <c r="D6" i="1"/>
  <c r="D45" i="1"/>
  <c r="I10" i="2"/>
  <c r="W44" i="5"/>
  <c r="H10" i="2"/>
  <c r="T41" i="5"/>
  <c r="K1" i="2"/>
  <c r="Q1" i="2"/>
  <c r="G4" i="2"/>
  <c r="G24" i="2"/>
  <c r="G29" i="2"/>
  <c r="G21" i="2"/>
  <c r="G30" i="2"/>
  <c r="G20" i="2"/>
  <c r="G5" i="2"/>
  <c r="G17" i="2"/>
  <c r="G32" i="2"/>
  <c r="G7" i="2"/>
  <c r="G23" i="2"/>
  <c r="G13" i="2"/>
  <c r="G28" i="2"/>
  <c r="G27" i="2"/>
  <c r="G12" i="2"/>
  <c r="G16" i="2"/>
  <c r="G25" i="2"/>
  <c r="G35" i="2"/>
  <c r="G34" i="2"/>
  <c r="G8" i="2"/>
  <c r="G9" i="2"/>
  <c r="G22" i="2"/>
  <c r="G31" i="2"/>
  <c r="G33" i="2"/>
  <c r="G14" i="2"/>
  <c r="G19" i="2"/>
  <c r="G26" i="2"/>
  <c r="G6" i="2"/>
  <c r="G36" i="2"/>
  <c r="G11" i="2"/>
  <c r="G18" i="2"/>
  <c r="G15" i="2"/>
  <c r="T49" i="5"/>
  <c r="D87" i="1"/>
  <c r="D78" i="1"/>
  <c r="D79" i="1"/>
  <c r="D80" i="1"/>
  <c r="D81" i="1"/>
  <c r="D82" i="1"/>
  <c r="D83" i="1"/>
  <c r="D84" i="1"/>
  <c r="D85" i="1"/>
  <c r="D86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15" i="1"/>
  <c r="D42" i="1"/>
  <c r="D56" i="1"/>
  <c r="D46" i="1"/>
  <c r="D9" i="1"/>
  <c r="D48" i="1"/>
  <c r="D69" i="1"/>
  <c r="D65" i="1"/>
  <c r="D43" i="1"/>
  <c r="D63" i="1"/>
  <c r="D49" i="1"/>
  <c r="D12" i="1"/>
  <c r="D32" i="1"/>
  <c r="D53" i="1"/>
  <c r="D14" i="1"/>
  <c r="D67" i="1"/>
  <c r="D35" i="1"/>
  <c r="D41" i="1"/>
  <c r="D68" i="1"/>
  <c r="D75" i="1"/>
  <c r="D59" i="1"/>
  <c r="D57" i="1"/>
  <c r="D58" i="1"/>
  <c r="D70" i="1"/>
  <c r="D51" i="1"/>
  <c r="D37" i="1"/>
  <c r="D55" i="1"/>
  <c r="D39" i="1"/>
  <c r="D7" i="1"/>
  <c r="D60" i="1"/>
  <c r="D11" i="1"/>
  <c r="D36" i="1"/>
  <c r="D64" i="1"/>
  <c r="D52" i="1"/>
  <c r="D66" i="1"/>
  <c r="D44" i="1"/>
  <c r="D73" i="1"/>
  <c r="D33" i="1"/>
  <c r="D71" i="1"/>
  <c r="D47" i="1"/>
  <c r="D13" i="1"/>
  <c r="D74" i="1"/>
  <c r="D34" i="1"/>
  <c r="D54" i="1"/>
  <c r="D40" i="1"/>
  <c r="D38" i="1"/>
  <c r="D72" i="1"/>
  <c r="D77" i="1"/>
  <c r="D76" i="1"/>
  <c r="D61" i="1"/>
  <c r="D62" i="1"/>
  <c r="D8" i="1"/>
  <c r="D10" i="1"/>
  <c r="D50" i="1"/>
  <c r="I22" i="2"/>
  <c r="H22" i="2"/>
  <c r="I7" i="2"/>
  <c r="H7" i="2"/>
  <c r="I15" i="2"/>
  <c r="H15" i="2"/>
  <c r="H18" i="2"/>
  <c r="I18" i="2"/>
  <c r="I26" i="2"/>
  <c r="H26" i="2"/>
  <c r="I31" i="2"/>
  <c r="H31" i="2"/>
  <c r="H34" i="2"/>
  <c r="I34" i="2"/>
  <c r="H12" i="2"/>
  <c r="I12" i="2"/>
  <c r="W42" i="5"/>
  <c r="H23" i="2"/>
  <c r="I23" i="2"/>
  <c r="H5" i="2"/>
  <c r="I5" i="2"/>
  <c r="W41" i="5"/>
  <c r="H29" i="2"/>
  <c r="I29" i="2"/>
  <c r="H19" i="2"/>
  <c r="I19" i="2"/>
  <c r="I35" i="2"/>
  <c r="H35" i="2"/>
  <c r="I20" i="2"/>
  <c r="H20" i="2"/>
  <c r="H36" i="2"/>
  <c r="I36" i="2"/>
  <c r="V41" i="5"/>
  <c r="I37" i="5"/>
  <c r="I14" i="2"/>
  <c r="H14" i="2"/>
  <c r="H9" i="2"/>
  <c r="I9" i="2"/>
  <c r="I25" i="2"/>
  <c r="H25" i="2"/>
  <c r="H28" i="2"/>
  <c r="I28" i="2"/>
  <c r="H32" i="2"/>
  <c r="I32" i="2"/>
  <c r="H30" i="2"/>
  <c r="I30" i="2"/>
  <c r="I4" i="2"/>
  <c r="H4" i="2"/>
  <c r="W45" i="5"/>
  <c r="J40" i="5"/>
  <c r="V45" i="5"/>
  <c r="N2" i="2"/>
  <c r="H11" i="2"/>
  <c r="I11" i="2"/>
  <c r="H27" i="2"/>
  <c r="I27" i="2"/>
  <c r="I24" i="2"/>
  <c r="H24" i="2"/>
  <c r="I6" i="2"/>
  <c r="H6" i="2"/>
  <c r="H33" i="2"/>
  <c r="I33" i="2"/>
  <c r="I8" i="2"/>
  <c r="H8" i="2"/>
  <c r="H16" i="2"/>
  <c r="I16" i="2"/>
  <c r="I13" i="2"/>
  <c r="H13" i="2"/>
  <c r="H17" i="2"/>
  <c r="W43" i="5"/>
  <c r="I17" i="2"/>
  <c r="I21" i="2"/>
  <c r="H21" i="2"/>
  <c r="K2" i="2"/>
  <c r="K17" i="2"/>
  <c r="O1" i="2"/>
  <c r="O17" i="2"/>
  <c r="K13" i="2"/>
  <c r="O2" i="2"/>
  <c r="O8" i="2"/>
  <c r="K31" i="2"/>
  <c r="K7" i="2"/>
  <c r="M2" i="2"/>
  <c r="V44" i="5"/>
  <c r="J39" i="5"/>
  <c r="K16" i="2"/>
  <c r="I41" i="5"/>
  <c r="T45" i="5"/>
  <c r="O20" i="2"/>
  <c r="K29" i="2"/>
  <c r="K12" i="2"/>
  <c r="O18" i="2"/>
  <c r="K19" i="2"/>
  <c r="V42" i="5"/>
  <c r="J37" i="5"/>
  <c r="K20" i="2"/>
  <c r="O23" i="2"/>
  <c r="K23" i="2"/>
  <c r="K15" i="2"/>
  <c r="O15" i="2"/>
  <c r="K22" i="2"/>
  <c r="K21" i="2"/>
  <c r="O33" i="2"/>
  <c r="K33" i="2"/>
  <c r="J41" i="5"/>
  <c r="O4" i="2"/>
  <c r="J38" i="5"/>
  <c r="V43" i="5"/>
  <c r="L2" i="2"/>
  <c r="O9" i="2"/>
  <c r="K25" i="2"/>
  <c r="K9" i="2"/>
  <c r="O21" i="2"/>
  <c r="K26" i="2"/>
  <c r="O12" i="2"/>
  <c r="K32" i="2"/>
  <c r="O27" i="2"/>
  <c r="K6" i="2"/>
  <c r="K28" i="2"/>
  <c r="O24" i="2"/>
  <c r="O36" i="2"/>
  <c r="O35" i="2"/>
  <c r="O28" i="2"/>
  <c r="O22" i="2"/>
  <c r="O26" i="2"/>
  <c r="O19" i="2"/>
  <c r="O29" i="2"/>
  <c r="O32" i="2"/>
  <c r="K27" i="2"/>
  <c r="K24" i="2"/>
  <c r="O7" i="2"/>
  <c r="O14" i="2"/>
  <c r="K8" i="2"/>
  <c r="K11" i="2"/>
  <c r="T42" i="5"/>
  <c r="I38" i="5"/>
  <c r="L1" i="2"/>
  <c r="O3" i="2"/>
  <c r="O10" i="2"/>
  <c r="O31" i="2"/>
  <c r="O5" i="2"/>
  <c r="O25" i="2"/>
  <c r="O6" i="2"/>
  <c r="O13" i="2"/>
  <c r="O34" i="2"/>
  <c r="O30" i="2"/>
  <c r="M1" i="2"/>
  <c r="T43" i="5"/>
  <c r="I39" i="5"/>
  <c r="K10" i="2"/>
  <c r="K3" i="2"/>
  <c r="K18" i="2"/>
  <c r="O16" i="2"/>
  <c r="T44" i="5"/>
  <c r="N1" i="2"/>
  <c r="I40" i="5"/>
  <c r="K5" i="2"/>
  <c r="K36" i="2"/>
  <c r="K14" i="2"/>
  <c r="K4" i="2"/>
  <c r="K34" i="2"/>
  <c r="K35" i="2"/>
  <c r="K30" i="2"/>
  <c r="O11" i="2"/>
  <c r="N3" i="2"/>
  <c r="N10" i="2"/>
  <c r="N28" i="2"/>
  <c r="N4" i="2"/>
  <c r="N25" i="2"/>
  <c r="N7" i="2"/>
  <c r="N19" i="2"/>
  <c r="N23" i="2"/>
  <c r="N21" i="2"/>
  <c r="N14" i="2"/>
  <c r="N30" i="2"/>
  <c r="N13" i="2"/>
  <c r="N5" i="2"/>
  <c r="N16" i="2"/>
  <c r="N27" i="2"/>
  <c r="N20" i="2"/>
  <c r="N18" i="2"/>
  <c r="N15" i="2"/>
  <c r="N31" i="2"/>
  <c r="N29" i="2"/>
  <c r="N26" i="2"/>
  <c r="N33" i="2"/>
  <c r="N17" i="2"/>
  <c r="N11" i="2"/>
  <c r="N9" i="2"/>
  <c r="N35" i="2"/>
  <c r="N34" i="2"/>
  <c r="N8" i="2"/>
  <c r="N6" i="2"/>
  <c r="N36" i="2"/>
  <c r="N24" i="2"/>
  <c r="N12" i="2"/>
  <c r="N32" i="2"/>
  <c r="N22" i="2"/>
  <c r="M3" i="2"/>
  <c r="M10" i="2"/>
  <c r="M30" i="2"/>
  <c r="M5" i="2"/>
  <c r="M31" i="2"/>
  <c r="M27" i="2"/>
  <c r="M32" i="2"/>
  <c r="M18" i="2"/>
  <c r="M22" i="2"/>
  <c r="M29" i="2"/>
  <c r="M33" i="2"/>
  <c r="M11" i="2"/>
  <c r="M35" i="2"/>
  <c r="M34" i="2"/>
  <c r="M4" i="2"/>
  <c r="M12" i="2"/>
  <c r="M17" i="2"/>
  <c r="M28" i="2"/>
  <c r="M9" i="2"/>
  <c r="M13" i="2"/>
  <c r="M8" i="2"/>
  <c r="M25" i="2"/>
  <c r="M14" i="2"/>
  <c r="M7" i="2"/>
  <c r="M24" i="2"/>
  <c r="M16" i="2"/>
  <c r="M20" i="2"/>
  <c r="M19" i="2"/>
  <c r="M23" i="2"/>
  <c r="M15" i="2"/>
  <c r="M21" i="2"/>
  <c r="M26" i="2"/>
  <c r="M6" i="2"/>
  <c r="M36" i="2"/>
  <c r="L3" i="2"/>
  <c r="L10" i="2"/>
  <c r="L17" i="2"/>
  <c r="L9" i="2"/>
  <c r="L34" i="2"/>
  <c r="L13" i="2"/>
  <c r="L8" i="2"/>
  <c r="L6" i="2"/>
  <c r="L24" i="2"/>
  <c r="L29" i="2"/>
  <c r="L26" i="2"/>
  <c r="L33" i="2"/>
  <c r="L25" i="2"/>
  <c r="L5" i="2"/>
  <c r="L22" i="2"/>
  <c r="L14" i="2"/>
  <c r="L31" i="2"/>
  <c r="L11" i="2"/>
  <c r="L28" i="2"/>
  <c r="L35" i="2"/>
  <c r="L4" i="2"/>
  <c r="L36" i="2"/>
  <c r="L27" i="2"/>
  <c r="L32" i="2"/>
  <c r="L12" i="2"/>
  <c r="L30" i="2"/>
  <c r="L7" i="2"/>
  <c r="L16" i="2"/>
  <c r="L20" i="2"/>
  <c r="L18" i="2"/>
  <c r="L15" i="2"/>
  <c r="L21" i="2"/>
  <c r="L19" i="2"/>
  <c r="L23" i="2"/>
  <c r="V27" i="5"/>
  <c r="W27" i="5"/>
  <c r="V6" i="5"/>
  <c r="W6" i="5"/>
  <c r="V29" i="5"/>
  <c r="W29" i="5"/>
  <c r="V15" i="5"/>
  <c r="W15" i="5"/>
  <c r="V37" i="5"/>
  <c r="W37" i="5"/>
  <c r="V7" i="5"/>
  <c r="W7" i="5"/>
  <c r="V11" i="5"/>
  <c r="W11" i="5"/>
  <c r="V10" i="5"/>
  <c r="W10" i="5"/>
  <c r="V21" i="5"/>
  <c r="W21" i="5"/>
  <c r="V23" i="5"/>
  <c r="W23" i="5"/>
  <c r="V28" i="5"/>
  <c r="W28" i="5"/>
  <c r="V9" i="5"/>
  <c r="W9" i="5"/>
  <c r="V18" i="5"/>
  <c r="W18" i="5"/>
  <c r="V20" i="5"/>
  <c r="W20" i="5"/>
  <c r="V14" i="5"/>
  <c r="W14" i="5"/>
  <c r="V17" i="5"/>
  <c r="W17" i="5"/>
  <c r="V35" i="5"/>
  <c r="W35" i="5"/>
  <c r="V22" i="5"/>
  <c r="W22" i="5"/>
  <c r="V8" i="5"/>
  <c r="W8" i="5"/>
  <c r="V38" i="5"/>
  <c r="W38" i="5"/>
  <c r="V32" i="5"/>
  <c r="W32" i="5"/>
  <c r="V31" i="5"/>
  <c r="W31" i="5"/>
  <c r="V36" i="5"/>
  <c r="W36" i="5"/>
  <c r="V13" i="5"/>
  <c r="W13" i="5"/>
  <c r="V19" i="5"/>
  <c r="W19" i="5"/>
  <c r="V34" i="5"/>
  <c r="W34" i="5"/>
  <c r="V26" i="5"/>
  <c r="W26" i="5"/>
  <c r="V12" i="5"/>
  <c r="W12" i="5"/>
  <c r="V25" i="5"/>
  <c r="W25" i="5"/>
  <c r="V30" i="5"/>
  <c r="W30" i="5"/>
  <c r="V33" i="5"/>
  <c r="W33" i="5"/>
  <c r="V24" i="5"/>
  <c r="W24" i="5"/>
  <c r="V16" i="5"/>
  <c r="W16" i="5"/>
  <c r="X42" i="5"/>
  <c r="K38" i="5"/>
  <c r="X43" i="5"/>
  <c r="K39" i="5"/>
  <c r="X45" i="5"/>
  <c r="K41" i="5"/>
  <c r="X44" i="5"/>
  <c r="K40" i="5"/>
  <c r="X41" i="5"/>
  <c r="X46" i="5"/>
  <c r="K37" i="5"/>
</calcChain>
</file>

<file path=xl/comments1.xml><?xml version="1.0" encoding="utf-8"?>
<comments xmlns="http://schemas.openxmlformats.org/spreadsheetml/2006/main">
  <authors>
    <author>Olivia Dronfield</author>
    <author/>
    <author>Gareth Piggott</author>
  </authors>
  <commentList>
    <comment ref="F7" authorId="0">
      <text>
        <r>
          <rPr>
            <b/>
            <sz val="9"/>
            <color indexed="81"/>
            <rFont val="Tahoma"/>
            <family val="2"/>
          </rPr>
          <t>note: ons mid year estimates 2015</t>
        </r>
      </text>
    </comment>
    <comment ref="B13" authorId="1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 xml:space="preserve">Working-age is 16-64
</t>
        </r>
      </text>
    </comment>
    <comment ref="B18" authorId="1">
      <text>
        <r>
          <rPr>
            <sz val="8"/>
            <color indexed="8"/>
            <rFont val="Tahoma"/>
            <family val="2"/>
          </rPr>
          <t>Does not include short term migrants (spending less than a year in the UK)</t>
        </r>
      </text>
    </comment>
    <comment ref="B27" authorId="1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Adult Overseas Nationals registering for a National Insurance Number (NINo)</t>
        </r>
      </text>
    </comment>
    <comment ref="B28" authorId="1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Registration rates per thousand working age population</t>
        </r>
      </text>
    </comment>
    <comment ref="B35" authorId="1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Proportion of residents aged 16+ who are unemployed</t>
        </r>
      </text>
    </comment>
    <comment ref="B36" authorId="2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The percentage of the economically active population 18-24, who are claiming Job Seekers Allowance (JSA)</t>
        </r>
      </text>
    </comment>
    <comment ref="B37" authorId="2">
      <text>
        <r>
          <rPr>
            <b/>
            <sz val="9"/>
            <color indexed="81"/>
            <rFont val="Tahoma"/>
            <family val="2"/>
          </rPr>
          <t xml:space="preserve">note:
</t>
        </r>
        <r>
          <rPr>
            <sz val="9"/>
            <color indexed="81"/>
            <rFont val="Tahoma"/>
            <family val="2"/>
          </rPr>
          <t>Not in Employment, Education or Training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8" authorId="1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This indicator measures the percentage of the working age population who are claiming benefits. Working age benefits include the main out-of-work client group categories (unemployed people on Jobseekers Allowance, Lone Parents on Income Support, Incapacity Benefits customers, and others on income-related benefits) as well as carers allowance, widows benefit and disability allowance (disability living allowance and severe disablement allowance).
Denominator (working age population) is taken from ONS mid-year population estimates.</t>
        </r>
      </text>
    </comment>
    <comment ref="B41" authorId="1">
      <text>
        <r>
          <rPr>
            <sz val="8"/>
            <color indexed="8"/>
            <rFont val="Tahoma"/>
            <family val="2"/>
          </rPr>
          <t>Level 4 qualifications are at a level equivalent to Certificates of Higher Education.</t>
        </r>
      </text>
    </comment>
    <comment ref="B42" authorId="1">
      <text>
        <r>
          <rPr>
            <sz val="8"/>
            <color indexed="8"/>
            <rFont val="Tahoma"/>
            <family val="2"/>
          </rPr>
          <t>Median for full-time workers, by place of residence</t>
        </r>
      </text>
    </comment>
    <comment ref="B43" authorId="1">
      <text>
        <r>
          <rPr>
            <sz val="8"/>
            <color indexed="8"/>
            <rFont val="Tahoma"/>
            <family val="2"/>
          </rPr>
          <t>Median for full-time workers</t>
        </r>
      </text>
    </comment>
    <comment ref="B44" authorId="1">
      <text>
        <r>
          <rPr>
            <sz val="8"/>
            <color indexed="8"/>
            <rFont val="Tahoma"/>
            <family val="2"/>
          </rPr>
          <t>Median for full-time workers</t>
        </r>
      </text>
    </comment>
    <comment ref="B49" authorId="1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The number of jobs per resident of working age</t>
        </r>
      </text>
    </comment>
    <comment ref="B52" authorId="1">
      <text>
        <r>
          <rPr>
            <sz val="8"/>
            <color indexed="8"/>
            <rFont val="Tahoma"/>
            <family val="2"/>
          </rPr>
          <t>Population is ONS mid year estimates</t>
        </r>
      </text>
    </comment>
    <comment ref="B58" authorId="1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59" authorId="1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60" authorId="1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61" authorId="1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63" authorId="1">
      <text>
        <r>
          <rPr>
            <sz val="8"/>
            <color indexed="8"/>
            <rFont val="Tahoma"/>
            <family val="2"/>
          </rPr>
          <t>Includes domestic, industrial/commercial and transport. Units are Kilotonnes of Carbon Dioxide (kt CO2).</t>
        </r>
      </text>
    </comment>
    <comment ref="B67" authorId="2">
      <text>
        <r>
          <rPr>
            <sz val="9"/>
            <color indexed="81"/>
            <rFont val="Tahoma"/>
            <family val="2"/>
          </rPr>
          <t xml:space="preserve">
Proportion of residents who cycle (any length or purpose) at least once a month</t>
        </r>
      </text>
    </comment>
    <comment ref="B69" authorId="1">
      <text>
        <r>
          <rPr>
            <sz val="8"/>
            <color indexed="8"/>
            <rFont val="Tahoma"/>
            <family val="2"/>
          </rPr>
          <t>By place of pupil residence. Pupils at maintained schools only.</t>
        </r>
      </text>
    </comment>
    <comment ref="B70" authorId="1">
      <text>
        <r>
          <rPr>
            <sz val="8"/>
            <color indexed="8"/>
            <rFont val="Tahoma"/>
            <family val="2"/>
          </rPr>
          <t xml:space="preserve"> Rates per 10,000 children aged under 18 years</t>
        </r>
      </text>
    </comment>
    <comment ref="B71" authorId="1">
      <text>
        <r>
          <rPr>
            <sz val="8"/>
            <color indexed="8"/>
            <rFont val="Tahoma"/>
            <family val="2"/>
          </rPr>
          <t>Includes primary and secondary pupils in maintained schools</t>
        </r>
      </text>
    </comment>
    <comment ref="B72" authorId="2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As a % of 0-18 from ONS pop estimates.</t>
        </r>
      </text>
    </comment>
    <comment ref="B75" authorId="1">
      <text>
        <r>
          <rPr>
            <sz val="8"/>
            <color indexed="8"/>
            <rFont val="Tahoma"/>
            <family val="2"/>
          </rPr>
          <t>Under 18 conception rate per 1000 female population aged 15-17</t>
        </r>
      </text>
    </comment>
    <comment ref="B83" authorId="1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After 2014 local elections</t>
        </r>
      </text>
    </comment>
  </commentList>
</comments>
</file>

<file path=xl/comments2.xml><?xml version="1.0" encoding="utf-8"?>
<comments xmlns="http://schemas.openxmlformats.org/spreadsheetml/2006/main">
  <authors>
    <author>Gareth Piggott</author>
    <author>Olivia Dronfield</author>
    <author/>
    <author>gpiggott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 xml:space="preserve">note:
Borough SHLAA capped AHS 2015rnd
</t>
        </r>
      </text>
    </comment>
    <comment ref="F1" authorId="1">
      <text>
        <r>
          <rPr>
            <b/>
            <sz val="9"/>
            <color indexed="81"/>
            <rFont val="Tahoma"/>
            <family val="2"/>
          </rPr>
          <t>note:
GLA 2014 round, short term migration scenario</t>
        </r>
      </text>
    </comment>
    <comment ref="K1" authorId="2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 xml:space="preserve">Working-age is 16-64
</t>
        </r>
      </text>
    </comment>
    <comment ref="P1" authorId="2">
      <text>
        <r>
          <rPr>
            <sz val="8"/>
            <color indexed="8"/>
            <rFont val="Tahoma"/>
            <family val="2"/>
          </rPr>
          <t>Does not include short term migrants (spending less than a year in the UK)</t>
        </r>
      </text>
    </comment>
    <comment ref="Y1" authorId="2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Adult Overseas Nationals registering for a National Insurance Number (NINo)</t>
        </r>
      </text>
    </comment>
    <comment ref="Z1" authorId="2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Registration rates per thousand working age population</t>
        </r>
      </text>
    </comment>
    <comment ref="AG1" authorId="2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Proportion of residents aged 16+ who are unemployed</t>
        </r>
      </text>
    </comment>
    <comment ref="AH1" author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The percentage of the economically active population 18-24, who are claiming Job Seekers Allowance (JSA)</t>
        </r>
      </text>
    </comment>
    <comment ref="AI1" authorId="0">
      <text>
        <r>
          <rPr>
            <b/>
            <sz val="9"/>
            <color indexed="81"/>
            <rFont val="Tahoma"/>
            <family val="2"/>
          </rPr>
          <t xml:space="preserve">note:
</t>
        </r>
        <r>
          <rPr>
            <sz val="9"/>
            <color indexed="81"/>
            <rFont val="Tahoma"/>
            <family val="2"/>
          </rPr>
          <t>Not in Employment, Education or Training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1" authorId="2">
      <text>
        <r>
          <rPr>
            <sz val="8"/>
            <color indexed="8"/>
            <rFont val="Tahoma"/>
            <family val="2"/>
          </rPr>
          <t>This indicator measures the percentage of the working age population who are claiming benefits. Working age benefits include the main out-of-work client group categories (unemployed people on Jobseekers Allowance, Lone Parents on Income Support, Incapacity Benefits customers, and others on income-related benefits) as well as carers allowance, widows benefit and disability allowance (disability living allowance and severe disablement allowance).
Denominator (working age population) is taken from ONS mid-year population estimates.</t>
        </r>
      </text>
    </comment>
    <comment ref="AK1" authorId="0">
      <text>
        <r>
          <rPr>
            <sz val="9"/>
            <color indexed="81"/>
            <rFont val="Tahoma"/>
            <family val="2"/>
          </rPr>
          <t>Either Equality Act Core disabled or work-limiting disabled.</t>
        </r>
      </text>
    </comment>
    <comment ref="AM1" authorId="2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Level 4 qualifications are at a level equivalent to Certificates of Higher Education.</t>
        </r>
      </text>
    </comment>
    <comment ref="AN1" authorId="2">
      <text>
        <r>
          <rPr>
            <sz val="8"/>
            <color indexed="8"/>
            <rFont val="Tahoma"/>
            <family val="2"/>
          </rPr>
          <t>Median for full-time workers, by place of residence</t>
        </r>
      </text>
    </comment>
    <comment ref="AO1" authorId="2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Median for full-time workers</t>
        </r>
      </text>
    </comment>
    <comment ref="AP1" authorId="2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Median for full-time workers</t>
        </r>
      </text>
    </comment>
    <comment ref="AU1" authorId="2">
      <text>
        <r>
          <rPr>
            <sz val="8"/>
            <color indexed="8"/>
            <rFont val="Tahoma"/>
            <family val="2"/>
          </rPr>
          <t>The number of jobs per resident of working age</t>
        </r>
      </text>
    </comment>
    <comment ref="AX1" authorId="2">
      <text>
        <r>
          <rPr>
            <sz val="8"/>
            <color indexed="8"/>
            <rFont val="Tahoma"/>
            <family val="2"/>
          </rPr>
          <t>Population is ONS mid year estimates</t>
        </r>
      </text>
    </comment>
    <comment ref="BD1" authorId="2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E1" authorId="2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F1" authorId="2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G1" authorId="2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I1" authorId="2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Includes domestic, industrial/commercial and transport. Units are Kilotonnes of Carbon Dioxide (kt CO2).</t>
        </r>
      </text>
    </comment>
    <comment ref="BM1" authorId="0">
      <text>
        <r>
          <rPr>
            <b/>
            <sz val="9"/>
            <color indexed="81"/>
            <rFont val="Tahoma"/>
            <family val="2"/>
          </rPr>
          <t>Gareth Piggott:</t>
        </r>
        <r>
          <rPr>
            <sz val="9"/>
            <color indexed="81"/>
            <rFont val="Tahoma"/>
            <family val="2"/>
          </rPr>
          <t xml:space="preserve">
Proportion of residents who cycle (any length or purpose) at least once a month</t>
        </r>
      </text>
    </comment>
    <comment ref="BO1" authorId="2">
      <text>
        <r>
          <rPr>
            <b/>
            <sz val="8"/>
            <color indexed="8"/>
            <rFont val="Tahoma"/>
            <family val="2"/>
          </rPr>
          <t xml:space="preserve">gpiggott:
</t>
        </r>
        <r>
          <rPr>
            <sz val="8"/>
            <color indexed="8"/>
            <rFont val="Tahoma"/>
            <family val="2"/>
          </rPr>
          <t>By place of pupil residence. Pupils at maintained schools only.</t>
        </r>
      </text>
    </comment>
    <comment ref="BP1" authorId="2">
      <text>
        <r>
          <rPr>
            <sz val="8"/>
            <color indexed="8"/>
            <rFont val="Tahoma"/>
            <family val="2"/>
          </rPr>
          <t xml:space="preserve"> Rates per 10,000 children aged under 18 years</t>
        </r>
      </text>
    </comment>
    <comment ref="BQ1" authorId="2">
      <text>
        <r>
          <rPr>
            <sz val="8"/>
            <color indexed="8"/>
            <rFont val="Tahoma"/>
            <family val="2"/>
          </rPr>
          <t>Includes primary and secondary pupils in maintained schools</t>
        </r>
      </text>
    </comment>
    <comment ref="BR1" author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As a % of 0-18 from ONS pop estimates.</t>
        </r>
      </text>
    </comment>
    <comment ref="BU1" authorId="2">
      <text>
        <r>
          <rPr>
            <sz val="8"/>
            <color indexed="8"/>
            <rFont val="Tahoma"/>
            <family val="2"/>
          </rPr>
          <t>Under 18 conception rate per 1000 female population aged 15-17</t>
        </r>
      </text>
    </comment>
    <comment ref="CC1" authorId="2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After 2014 local elections</t>
        </r>
      </text>
    </comment>
    <comment ref="M39" authorId="1">
      <text>
        <r>
          <rPr>
            <b/>
            <sz val="9"/>
            <color indexed="81"/>
            <rFont val="Tahoma"/>
            <family val="2"/>
          </rPr>
          <t>note: England and Wales</t>
        </r>
      </text>
    </comment>
    <comment ref="N39" authorId="1">
      <text>
        <r>
          <rPr>
            <b/>
            <sz val="9"/>
            <color indexed="81"/>
            <rFont val="Tahoma"/>
            <family val="2"/>
          </rPr>
          <t>note: England and Wales</t>
        </r>
      </text>
    </comment>
    <comment ref="O39" authorId="1">
      <text>
        <r>
          <rPr>
            <b/>
            <sz val="9"/>
            <color indexed="81"/>
            <rFont val="Tahoma"/>
            <family val="2"/>
          </rPr>
          <t>note: England and Wales</t>
        </r>
      </text>
    </comment>
    <comment ref="AJ39" authorId="1">
      <text>
        <r>
          <rPr>
            <sz val="9"/>
            <color indexed="81"/>
            <rFont val="Tahoma"/>
            <family val="2"/>
          </rPr>
          <t xml:space="preserve">Great Britain
</t>
        </r>
      </text>
    </comment>
    <comment ref="AT40" authorId="3">
      <text>
        <r>
          <rPr>
            <b/>
            <sz val="8"/>
            <color indexed="81"/>
            <rFont val="Tahoma"/>
            <family val="2"/>
          </rPr>
          <t xml:space="preserve">Note:
</t>
        </r>
        <r>
          <rPr>
            <sz val="8"/>
            <color indexed="81"/>
            <rFont val="Tahoma"/>
            <family val="2"/>
          </rPr>
          <t xml:space="preserve">Great Britain
</t>
        </r>
      </text>
    </comment>
    <comment ref="AU40" authorId="1">
      <text>
        <r>
          <rPr>
            <sz val="9"/>
            <color indexed="81"/>
            <rFont val="Tahoma"/>
            <family val="2"/>
          </rPr>
          <t>Note:
Great Britain</t>
        </r>
      </text>
    </comment>
    <comment ref="BK40" authorId="3">
      <text>
        <r>
          <rPr>
            <sz val="8"/>
            <color indexed="81"/>
            <rFont val="Tahoma"/>
            <family val="2"/>
          </rPr>
          <t>Figure for GB, not UK</t>
        </r>
      </text>
    </comment>
  </commentList>
</comments>
</file>

<file path=xl/comments3.xml><?xml version="1.0" encoding="utf-8"?>
<comments xmlns="http://schemas.openxmlformats.org/spreadsheetml/2006/main">
  <authors>
    <author>Gareth Piggott</author>
    <author>Olivia Dronfield</author>
    <author/>
    <author>gpiggott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 xml:space="preserve">note:
Borough SHLAA capped AHS 2015rnd
</t>
        </r>
      </text>
    </comment>
    <comment ref="D1" authorId="1">
      <text>
        <r>
          <rPr>
            <b/>
            <sz val="9"/>
            <color indexed="81"/>
            <rFont val="Tahoma"/>
            <family val="2"/>
          </rPr>
          <t>note:
GLA 2014 round, short term migration scenario</t>
        </r>
      </text>
    </comment>
    <comment ref="H1" authorId="2">
      <text>
        <r>
          <rPr>
            <sz val="8"/>
            <color indexed="8"/>
            <rFont val="Tahoma"/>
            <family val="2"/>
          </rPr>
          <t>Does not include short term migrants (spending less than a year in the UK)</t>
        </r>
      </text>
    </comment>
    <comment ref="Q1" authorId="2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Adult Overseas Nationals registering for a National Insurance Number (NINo)</t>
        </r>
      </text>
    </comment>
    <comment ref="R1" authorId="2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Registration rates per thousand working age population</t>
        </r>
      </text>
    </comment>
    <comment ref="T1" authorId="2">
      <text>
        <r>
          <rPr>
            <sz val="8"/>
            <color indexed="8"/>
            <rFont val="Tahoma"/>
            <family val="2"/>
          </rPr>
          <t>Median for full-time workers, by place of residence</t>
        </r>
      </text>
    </comment>
    <comment ref="AB1" authorId="2">
      <text>
        <r>
          <rPr>
            <b/>
            <sz val="8"/>
            <color indexed="8"/>
            <rFont val="Tahoma"/>
            <family val="2"/>
          </rPr>
          <t xml:space="preserve">gpiggott:
</t>
        </r>
        <r>
          <rPr>
            <sz val="8"/>
            <color indexed="8"/>
            <rFont val="Tahoma"/>
            <family val="2"/>
          </rPr>
          <t>By place of pupil residence. Pupils at maintained schools only.</t>
        </r>
      </text>
    </comment>
    <comment ref="AC1" authorId="2">
      <text>
        <r>
          <rPr>
            <sz val="8"/>
            <color indexed="8"/>
            <rFont val="Tahoma"/>
            <family val="2"/>
          </rPr>
          <t>Includes primary and secondary pupils in maintained schools</t>
        </r>
      </text>
    </comment>
    <comment ref="G39" authorId="1">
      <text>
        <r>
          <rPr>
            <b/>
            <sz val="9"/>
            <color indexed="81"/>
            <rFont val="Tahoma"/>
            <family val="2"/>
          </rPr>
          <t>note: England and Wales</t>
        </r>
      </text>
    </comment>
    <comment ref="Y40" authorId="3">
      <text>
        <r>
          <rPr>
            <sz val="8"/>
            <color indexed="81"/>
            <rFont val="Tahoma"/>
            <family val="2"/>
          </rPr>
          <t>Figure for GB, not UK</t>
        </r>
      </text>
    </comment>
  </commentList>
</comments>
</file>

<file path=xl/comments4.xml><?xml version="1.0" encoding="utf-8"?>
<comments xmlns="http://schemas.openxmlformats.org/spreadsheetml/2006/main">
  <authors>
    <author/>
    <author>gpiggott</author>
    <author>Gareth Piggott</author>
    <author>Joseph Colombeau</author>
  </authors>
  <commentList>
    <comment ref="AM6" authorId="0">
      <text>
        <r>
          <rPr>
            <b/>
            <sz val="8"/>
            <color indexed="8"/>
            <rFont val="Tahoma"/>
            <family val="2"/>
          </rPr>
          <t xml:space="preserve">gpiggott:
</t>
        </r>
        <r>
          <rPr>
            <sz val="8"/>
            <color indexed="8"/>
            <rFont val="Tahoma"/>
            <family val="2"/>
          </rPr>
          <t>For 2008 (CLG)</t>
        </r>
      </text>
    </comment>
    <comment ref="AM9" authorId="1">
      <text>
        <r>
          <rPr>
            <b/>
            <sz val="8"/>
            <color indexed="81"/>
            <rFont val="Tahoma"/>
            <family val="2"/>
          </rPr>
          <t>gpiggott:</t>
        </r>
        <r>
          <rPr>
            <sz val="8"/>
            <color indexed="81"/>
            <rFont val="Tahoma"/>
            <family val="2"/>
          </rPr>
          <t xml:space="preserve">
National data from MYE 2010</t>
        </r>
      </text>
    </comment>
    <comment ref="AN9" authorId="1">
      <text>
        <r>
          <rPr>
            <b/>
            <sz val="8"/>
            <color indexed="81"/>
            <rFont val="Tahoma"/>
            <family val="2"/>
          </rPr>
          <t>gpiggott:</t>
        </r>
        <r>
          <rPr>
            <sz val="8"/>
            <color indexed="81"/>
            <rFont val="Tahoma"/>
            <family val="2"/>
          </rPr>
          <t xml:space="preserve">
National data from MYE 2010</t>
        </r>
      </text>
    </comment>
    <comment ref="AO9" authorId="1">
      <text>
        <r>
          <rPr>
            <b/>
            <sz val="8"/>
            <color indexed="81"/>
            <rFont val="Tahoma"/>
            <family val="2"/>
          </rPr>
          <t>gpiggott:</t>
        </r>
        <r>
          <rPr>
            <sz val="8"/>
            <color indexed="81"/>
            <rFont val="Tahoma"/>
            <family val="2"/>
          </rPr>
          <t xml:space="preserve">
National data from MYE 2010</t>
        </r>
      </text>
    </comment>
    <comment ref="AM10" author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ONS mid-year estimate 2010</t>
        </r>
      </text>
    </comment>
    <comment ref="AN10" author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ONS mid-year estimate 2010</t>
        </r>
      </text>
    </comment>
    <comment ref="AO10" author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ONS mid-year estimate 2010</t>
        </r>
      </text>
    </comment>
    <comment ref="B11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 xml:space="preserve">Working-age is 16-64
</t>
        </r>
      </text>
    </comment>
    <comment ref="AT11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 xml:space="preserve">Working-age is 16-64
</t>
        </r>
      </text>
    </comment>
    <comment ref="AM12" author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ONS mid-year estimate 2010</t>
        </r>
      </text>
    </comment>
    <comment ref="AN12" author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ONS mid-year estimate 2010</t>
        </r>
      </text>
    </comment>
    <comment ref="AO12" author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ONS mid-year estimate 2010</t>
        </r>
      </text>
    </comment>
    <comment ref="AM15" author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National data from ONS ethnic group estimates</t>
        </r>
      </text>
    </comment>
    <comment ref="AN15" author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England and Wales.
National data from ONS ethnic group estimates 2009.</t>
        </r>
      </text>
    </comment>
    <comment ref="AO15" author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National data from ONS ethnic group estimates</t>
        </r>
      </text>
    </comment>
    <comment ref="B16" authorId="0">
      <text>
        <r>
          <rPr>
            <sz val="8"/>
            <color indexed="8"/>
            <rFont val="Tahoma"/>
            <family val="2"/>
          </rPr>
          <t>Does not include short term migrants (spending less than a year in the UK)</t>
        </r>
      </text>
    </comment>
    <comment ref="AT16" authorId="0">
      <text>
        <r>
          <rPr>
            <sz val="8"/>
            <color indexed="8"/>
            <rFont val="Tahoma"/>
            <family val="2"/>
          </rPr>
          <t>Does not include short term migrants (spending less than a year in the UK)</t>
        </r>
      </text>
    </comment>
    <comment ref="AN22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Great Britain</t>
        </r>
      </text>
    </comment>
    <comment ref="AT22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Adult Overseas Nationals registering for a National Insurance Number (NINo)</t>
        </r>
      </text>
    </comment>
    <comment ref="AT23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Registration rates per thousand working age population</t>
        </r>
      </text>
    </comment>
    <comment ref="B25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Adult Overseas Nationals registering for a National Insurance Number (NINo)</t>
        </r>
      </text>
    </comment>
    <comment ref="B26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Registration rates per thousand working age population</t>
        </r>
      </text>
    </comment>
    <comment ref="AT27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Proportion of residents aged 16+ who are unemployed</t>
        </r>
      </text>
    </comment>
    <comment ref="AT28" authorId="2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The percentage of the economically active population 18-24, who are claiming Job Seekers Allowance (JSA)</t>
        </r>
      </text>
    </comment>
    <comment ref="AT29" authorId="2">
      <text>
        <r>
          <rPr>
            <b/>
            <sz val="9"/>
            <color indexed="81"/>
            <rFont val="Tahoma"/>
            <family val="2"/>
          </rPr>
          <t xml:space="preserve">note:
</t>
        </r>
        <r>
          <rPr>
            <sz val="9"/>
            <color indexed="81"/>
            <rFont val="Tahoma"/>
            <family val="2"/>
          </rPr>
          <t>Not in Employment, Education or Training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T30" author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This indicator measures the percentage of the working age population who are claiming benefits. Working age benefits include the main out-of-work client group categories (unemployed people on Jobseekers Allowance, Lone Parents on Income Support, Incapacity Benefits customers, and others on income-related benefits) as well as carers allowance, widows benefit and disability allowance (disability living allowance and severe disablement allowance).
Denominator (working age population) is taken from ONS mid-year population estimates.</t>
        </r>
      </text>
    </comment>
    <comment ref="B33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Proportion of residents aged 16+ who are unemployed</t>
        </r>
      </text>
    </comment>
    <comment ref="AT33" authorId="0">
      <text>
        <r>
          <rPr>
            <sz val="8"/>
            <color indexed="8"/>
            <rFont val="Tahoma"/>
            <family val="2"/>
          </rPr>
          <t>Level 4 qualifications are at a level equivalent to Certificates of Higher Education.</t>
        </r>
      </text>
    </comment>
    <comment ref="B34" authorId="2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The percentage of the economically active population 18-24, who are claiming Job Seekers Allowance (JSA)</t>
        </r>
      </text>
    </comment>
    <comment ref="AT34" authorId="0">
      <text>
        <r>
          <rPr>
            <sz val="8"/>
            <color indexed="8"/>
            <rFont val="Tahoma"/>
            <family val="2"/>
          </rPr>
          <t>Median for full-time workers, by place of residence</t>
        </r>
      </text>
    </comment>
    <comment ref="B35" authorId="2">
      <text>
        <r>
          <rPr>
            <b/>
            <sz val="9"/>
            <color indexed="81"/>
            <rFont val="Tahoma"/>
            <family val="2"/>
          </rPr>
          <t xml:space="preserve">note:
</t>
        </r>
        <r>
          <rPr>
            <sz val="9"/>
            <color indexed="81"/>
            <rFont val="Tahoma"/>
            <family val="2"/>
          </rPr>
          <t>Not in Employment, Education or Training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O35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England and Wales</t>
        </r>
      </text>
    </comment>
    <comment ref="AT35" authorId="0">
      <text>
        <r>
          <rPr>
            <sz val="8"/>
            <color indexed="8"/>
            <rFont val="Tahoma"/>
            <family val="2"/>
          </rPr>
          <t>Median for full-time workers</t>
        </r>
      </text>
    </comment>
    <comment ref="B36" author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This indicator measures the percentage of the working age population who are claiming benefits. Working age benefits include the main out-of-work client group categories (unemployed people on Jobseekers Allowance, Lone Parents on Income Support, Incapacity Benefits customers, and others on income-related benefits) as well as carers allowance, widows benefit and disability allowance (disability living allowance and severe disablement allowance).
Denominator (working age population) is taken from ONS mid-year population estimates.</t>
        </r>
      </text>
    </comment>
    <comment ref="AT36" authorId="0">
      <text>
        <r>
          <rPr>
            <sz val="8"/>
            <color indexed="8"/>
            <rFont val="Tahoma"/>
            <family val="2"/>
          </rPr>
          <t>Median for full-time workers</t>
        </r>
      </text>
    </comment>
    <comment ref="B39" authorId="0">
      <text>
        <r>
          <rPr>
            <sz val="8"/>
            <color indexed="8"/>
            <rFont val="Tahoma"/>
            <family val="2"/>
          </rPr>
          <t>Level 4 qualifications are at a level equivalent to Certificates of Higher Education.</t>
        </r>
      </text>
    </comment>
    <comment ref="B40" authorId="0">
      <text>
        <r>
          <rPr>
            <sz val="8"/>
            <color indexed="8"/>
            <rFont val="Tahoma"/>
            <family val="2"/>
          </rPr>
          <t>Median for full-time workers, by place of residence</t>
        </r>
      </text>
    </comment>
    <comment ref="B41" authorId="0">
      <text>
        <r>
          <rPr>
            <sz val="8"/>
            <color indexed="8"/>
            <rFont val="Tahoma"/>
            <family val="2"/>
          </rPr>
          <t>Median for full-time workers</t>
        </r>
      </text>
    </comment>
    <comment ref="AT41" author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The number of jobs per resident of working age</t>
        </r>
      </text>
    </comment>
    <comment ref="B42" authorId="0">
      <text>
        <r>
          <rPr>
            <sz val="8"/>
            <color indexed="8"/>
            <rFont val="Tahoma"/>
            <family val="2"/>
          </rPr>
          <t>Median for full-time workers</t>
        </r>
      </text>
    </comment>
    <comment ref="AT44" authorId="0">
      <text>
        <r>
          <rPr>
            <sz val="8"/>
            <color indexed="8"/>
            <rFont val="Tahoma"/>
            <family val="2"/>
          </rPr>
          <t>Population is ONS mid year estimates</t>
        </r>
      </text>
    </comment>
    <comment ref="B47" author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The number of jobs per resident of working age</t>
        </r>
      </text>
    </comment>
    <comment ref="B50" authorId="0">
      <text>
        <r>
          <rPr>
            <sz val="8"/>
            <color indexed="8"/>
            <rFont val="Tahoma"/>
            <family val="2"/>
          </rPr>
          <t>Population is ONS mid year estimates</t>
        </r>
      </text>
    </comment>
    <comment ref="AT50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AT51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AT52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AT53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AT55" authorId="0">
      <text>
        <r>
          <rPr>
            <sz val="8"/>
            <color indexed="8"/>
            <rFont val="Tahoma"/>
            <family val="2"/>
          </rPr>
          <t>Includes domestic, industrial/commercial and transport. Units are Kilotonnes of Carbon Dioxide (kt CO2).</t>
        </r>
      </text>
    </comment>
    <comment ref="B56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AN56" authorId="1">
      <text>
        <r>
          <rPr>
            <b/>
            <sz val="8"/>
            <color indexed="81"/>
            <rFont val="Tahoma"/>
            <family val="2"/>
          </rPr>
          <t>gpiggott:</t>
        </r>
        <r>
          <rPr>
            <sz val="8"/>
            <color indexed="81"/>
            <rFont val="Tahoma"/>
            <family val="2"/>
          </rPr>
          <t xml:space="preserve">
GB</t>
        </r>
      </text>
    </comment>
    <comment ref="B57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58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59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AT59" authorId="2">
      <text>
        <r>
          <rPr>
            <sz val="9"/>
            <color indexed="81"/>
            <rFont val="Tahoma"/>
            <family val="2"/>
          </rPr>
          <t xml:space="preserve">
Proportion of residents who cycle (any length or purpose) at least once a month</t>
        </r>
      </text>
    </comment>
    <comment ref="B61" authorId="0">
      <text>
        <r>
          <rPr>
            <sz val="8"/>
            <color indexed="8"/>
            <rFont val="Tahoma"/>
            <family val="2"/>
          </rPr>
          <t>Includes domestic, industrial/commercial and transport. Units are Kilotonnes of Carbon Dioxide (kt CO2).</t>
        </r>
      </text>
    </comment>
    <comment ref="AT61" authorId="0">
      <text>
        <r>
          <rPr>
            <sz val="8"/>
            <color indexed="8"/>
            <rFont val="Tahoma"/>
            <family val="2"/>
          </rPr>
          <t>By place of pupil residence. Pupils at maintained schools only.</t>
        </r>
      </text>
    </comment>
    <comment ref="AT62" authorId="0">
      <text>
        <r>
          <rPr>
            <sz val="8"/>
            <color indexed="8"/>
            <rFont val="Tahoma"/>
            <family val="2"/>
          </rPr>
          <t xml:space="preserve"> Rates per 10,000 children aged under 18 years</t>
        </r>
      </text>
    </comment>
    <comment ref="AT63" authorId="0">
      <text>
        <r>
          <rPr>
            <sz val="8"/>
            <color indexed="8"/>
            <rFont val="Tahoma"/>
            <family val="2"/>
          </rPr>
          <t>Includes primary and secondary pupils in maintained schools</t>
        </r>
      </text>
    </comment>
    <comment ref="AT64" authorId="2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As a % of 0-18 from ONS pop estimates.</t>
        </r>
      </text>
    </comment>
    <comment ref="B65" authorId="2">
      <text>
        <r>
          <rPr>
            <sz val="9"/>
            <color indexed="81"/>
            <rFont val="Tahoma"/>
            <family val="2"/>
          </rPr>
          <t xml:space="preserve">
Proportion of residents who cycle (any length or purpose) at least once a month</t>
        </r>
      </text>
    </comment>
    <comment ref="B67" authorId="0">
      <text>
        <r>
          <rPr>
            <sz val="8"/>
            <color indexed="8"/>
            <rFont val="Tahoma"/>
            <family val="2"/>
          </rPr>
          <t>By place of pupil residence. Pupils at maintained schools only.</t>
        </r>
      </text>
    </comment>
    <comment ref="AT67" authorId="0">
      <text>
        <r>
          <rPr>
            <sz val="8"/>
            <color indexed="8"/>
            <rFont val="Tahoma"/>
            <family val="2"/>
          </rPr>
          <t>Under 18 conception rate per 1000 female population aged 15-17</t>
        </r>
      </text>
    </comment>
    <comment ref="B68" authorId="0">
      <text>
        <r>
          <rPr>
            <sz val="8"/>
            <color indexed="8"/>
            <rFont val="Tahoma"/>
            <family val="2"/>
          </rPr>
          <t xml:space="preserve"> Rates per 10,000 children aged under 18 years</t>
        </r>
      </text>
    </comment>
    <comment ref="B69" authorId="0">
      <text>
        <r>
          <rPr>
            <sz val="8"/>
            <color indexed="8"/>
            <rFont val="Tahoma"/>
            <family val="2"/>
          </rPr>
          <t>Includes primary and secondary pupils in maintained schools</t>
        </r>
      </text>
    </comment>
    <comment ref="B70" authorId="2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As a % of 0-18 from ONS pop estimates.</t>
        </r>
      </text>
    </comment>
    <comment ref="B73" authorId="0">
      <text>
        <r>
          <rPr>
            <sz val="8"/>
            <color indexed="8"/>
            <rFont val="Tahoma"/>
            <family val="2"/>
          </rPr>
          <t>Under 18 conception rate per 1000 female population aged 15-17</t>
        </r>
      </text>
    </comment>
    <comment ref="B81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After 2014 local elections</t>
        </r>
      </text>
    </comment>
    <comment ref="AM94" authorId="0">
      <text>
        <r>
          <rPr>
            <sz val="8"/>
            <color indexed="8"/>
            <rFont val="Tahoma"/>
            <family val="2"/>
          </rPr>
          <t>DCLG Projections 2013</t>
        </r>
      </text>
    </comment>
    <comment ref="AM97" authorId="3">
      <text>
        <r>
          <rPr>
            <sz val="9"/>
            <color indexed="81"/>
            <rFont val="Tahoma"/>
            <family val="2"/>
          </rPr>
          <t>National data from ONS MYE 2012</t>
        </r>
      </text>
    </comment>
    <comment ref="AN97" authorId="1">
      <text>
        <r>
          <rPr>
            <sz val="8"/>
            <color indexed="81"/>
            <rFont val="Tahoma"/>
            <family val="2"/>
          </rPr>
          <t>National data from ONS MYE 2012</t>
        </r>
      </text>
    </comment>
    <comment ref="AO97" authorId="1">
      <text>
        <r>
          <rPr>
            <sz val="8"/>
            <color indexed="81"/>
            <rFont val="Tahoma"/>
            <family val="2"/>
          </rPr>
          <t>National data from ONS MYE 2013</t>
        </r>
      </text>
    </comment>
    <comment ref="B99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 xml:space="preserve">Working-age is 16-64
</t>
        </r>
      </text>
    </comment>
    <comment ref="B104" authorId="0">
      <text>
        <r>
          <rPr>
            <sz val="8"/>
            <color indexed="8"/>
            <rFont val="Tahoma"/>
            <family val="2"/>
          </rPr>
          <t>Does not include short term migrants (spending less than a year in the UK)</t>
        </r>
      </text>
    </comment>
    <comment ref="AM111" author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National data from 2011 Census</t>
        </r>
      </text>
    </comment>
    <comment ref="AN111" author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England and Wales.
National data from 2011 Census</t>
        </r>
      </text>
    </comment>
    <comment ref="AO111" author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National data from 2011 Census</t>
        </r>
      </text>
    </comment>
    <comment ref="B113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Adult Overseas Nationals registering for a National Insurance Number (NINo)</t>
        </r>
      </text>
    </comment>
    <comment ref="B114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Registration rates per thousand working age population</t>
        </r>
      </text>
    </comment>
    <comment ref="B121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Proportion of residents aged 16+ who are unemployed</t>
        </r>
      </text>
    </comment>
    <comment ref="B122" authorId="2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The percentage of the economically active population 18-24, who are claiming Job Seekers Allowance (JSA)</t>
        </r>
      </text>
    </comment>
    <comment ref="B123" authorId="2">
      <text>
        <r>
          <rPr>
            <b/>
            <sz val="9"/>
            <color indexed="81"/>
            <rFont val="Tahoma"/>
            <family val="2"/>
          </rPr>
          <t xml:space="preserve">note:
</t>
        </r>
        <r>
          <rPr>
            <sz val="9"/>
            <color indexed="81"/>
            <rFont val="Tahoma"/>
            <family val="2"/>
          </rPr>
          <t>Not in Employment, Education or Training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24" author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This indicator measures the percentage of the working age population who are claiming benefits. Working age benefits include the main out-of-work client group categories (unemployed people on Jobseekers Allowance, Lone Parents on Income Support, Incapacity Benefits customers, and others on income-related benefits) as well as carers allowance, widows benefit and disability allowance (disability living allowance and severe disablement allowance).
Denominator (working age population) is taken from ONS mid-year population estimates.</t>
        </r>
      </text>
    </comment>
    <comment ref="B127" authorId="0">
      <text>
        <r>
          <rPr>
            <sz val="8"/>
            <color indexed="8"/>
            <rFont val="Tahoma"/>
            <family val="2"/>
          </rPr>
          <t>Level 4 qualifications are at a level equivalent to Certificates of Higher Education.</t>
        </r>
      </text>
    </comment>
    <comment ref="B128" authorId="0">
      <text>
        <r>
          <rPr>
            <sz val="8"/>
            <color indexed="8"/>
            <rFont val="Tahoma"/>
            <family val="2"/>
          </rPr>
          <t>Median for full-time workers, by place of residence</t>
        </r>
      </text>
    </comment>
    <comment ref="B129" authorId="0">
      <text>
        <r>
          <rPr>
            <sz val="8"/>
            <color indexed="8"/>
            <rFont val="Tahoma"/>
            <family val="2"/>
          </rPr>
          <t>Median for full-time workers</t>
        </r>
      </text>
    </comment>
    <comment ref="B130" authorId="0">
      <text>
        <r>
          <rPr>
            <sz val="8"/>
            <color indexed="8"/>
            <rFont val="Tahoma"/>
            <family val="2"/>
          </rPr>
          <t>Median for full-time workers</t>
        </r>
      </text>
    </comment>
    <comment ref="AN134" authorId="1">
      <text>
        <r>
          <rPr>
            <b/>
            <sz val="8"/>
            <color indexed="81"/>
            <rFont val="Tahoma"/>
            <family val="2"/>
          </rPr>
          <t xml:space="preserve">Note:
</t>
        </r>
        <r>
          <rPr>
            <sz val="8"/>
            <color indexed="81"/>
            <rFont val="Tahoma"/>
            <family val="2"/>
          </rPr>
          <t xml:space="preserve">Great Britain
</t>
        </r>
      </text>
    </comment>
    <comment ref="B135" author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The number of jobs per resident of working age</t>
        </r>
      </text>
    </comment>
    <comment ref="B138" authorId="0">
      <text>
        <r>
          <rPr>
            <sz val="8"/>
            <color indexed="8"/>
            <rFont val="Tahoma"/>
            <family val="2"/>
          </rPr>
          <t>Population is ONS mid year estimates</t>
        </r>
      </text>
    </comment>
    <comment ref="B144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145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146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147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149" authorId="0">
      <text>
        <r>
          <rPr>
            <sz val="8"/>
            <color indexed="8"/>
            <rFont val="Tahoma"/>
            <family val="2"/>
          </rPr>
          <t>Includes domestic, industrial/commercial and transport. Units are Kilotonnes of Carbon Dioxide (kt CO2).</t>
        </r>
      </text>
    </comment>
    <comment ref="AN151" authorId="1">
      <text>
        <r>
          <rPr>
            <sz val="8"/>
            <color indexed="81"/>
            <rFont val="Tahoma"/>
            <family val="2"/>
          </rPr>
          <t>Figure for GB, not UK</t>
        </r>
      </text>
    </comment>
    <comment ref="B153" authorId="2">
      <text>
        <r>
          <rPr>
            <sz val="9"/>
            <color indexed="81"/>
            <rFont val="Tahoma"/>
            <family val="2"/>
          </rPr>
          <t xml:space="preserve">
Proportion of residents who cycle (any length or purpose) at least once a month</t>
        </r>
      </text>
    </comment>
    <comment ref="B155" authorId="0">
      <text>
        <r>
          <rPr>
            <sz val="8"/>
            <color indexed="8"/>
            <rFont val="Tahoma"/>
            <family val="2"/>
          </rPr>
          <t>By place of pupil residence. Pupils at maintained schools only.</t>
        </r>
      </text>
    </comment>
    <comment ref="B156" authorId="0">
      <text>
        <r>
          <rPr>
            <sz val="8"/>
            <color indexed="8"/>
            <rFont val="Tahoma"/>
            <family val="2"/>
          </rPr>
          <t xml:space="preserve"> Rates per 10,000 children aged under 18 years</t>
        </r>
      </text>
    </comment>
    <comment ref="B157" authorId="0">
      <text>
        <r>
          <rPr>
            <sz val="8"/>
            <color indexed="8"/>
            <rFont val="Tahoma"/>
            <family val="2"/>
          </rPr>
          <t>Includes primary and secondary pupils in maintained schools</t>
        </r>
      </text>
    </comment>
    <comment ref="B158" authorId="2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As a % of 0-18 from ONS pop estimates.</t>
        </r>
      </text>
    </comment>
    <comment ref="A161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After 2014 local elections</t>
        </r>
      </text>
    </comment>
    <comment ref="B161" authorId="0">
      <text>
        <r>
          <rPr>
            <sz val="8"/>
            <color indexed="8"/>
            <rFont val="Tahoma"/>
            <family val="2"/>
          </rPr>
          <t>Under 18 conception rate per 1000 female population aged 15-17</t>
        </r>
      </text>
    </comment>
    <comment ref="B169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After 2014 local elections</t>
        </r>
      </text>
    </comment>
  </commentList>
</comments>
</file>

<file path=xl/sharedStrings.xml><?xml version="1.0" encoding="utf-8"?>
<sst xmlns="http://schemas.openxmlformats.org/spreadsheetml/2006/main" count="2256" uniqueCount="523">
  <si>
    <t>BOROUGH PROFILES</t>
  </si>
  <si>
    <t>Choose Borough</t>
  </si>
  <si>
    <t>Barking and Dagenham</t>
  </si>
  <si>
    <t>Theme</t>
  </si>
  <si>
    <t>Indicator</t>
  </si>
  <si>
    <t>London</t>
  </si>
  <si>
    <t>National comparator</t>
  </si>
  <si>
    <t>National Comparator figure is:</t>
  </si>
  <si>
    <t>Source</t>
  </si>
  <si>
    <t>Link</t>
  </si>
  <si>
    <t>Demography</t>
  </si>
  <si>
    <t>England</t>
  </si>
  <si>
    <t>GLA (datastore)</t>
  </si>
  <si>
    <t>UK</t>
  </si>
  <si>
    <t>DWP</t>
  </si>
  <si>
    <t>Labour Market</t>
  </si>
  <si>
    <t>Annual Population Survey, ONS</t>
  </si>
  <si>
    <t>DfE NCCIS and Connexions</t>
  </si>
  <si>
    <t>DWP Benefits, NOMIS</t>
  </si>
  <si>
    <t>Annual Survey of Hours and Earnings</t>
  </si>
  <si>
    <t>Business Register Employment Survey</t>
  </si>
  <si>
    <t>Office for National Statistics</t>
  </si>
  <si>
    <t>ONS Business Demographics</t>
  </si>
  <si>
    <t>Community Safety</t>
  </si>
  <si>
    <t>England and Wales</t>
  </si>
  <si>
    <t>Metropolitan Police Service</t>
  </si>
  <si>
    <t>Housing</t>
  </si>
  <si>
    <t>CLG</t>
  </si>
  <si>
    <t>Housing Flows Reconciliation (HFR), the Greater London Authority and Regional Assembly joint returns</t>
  </si>
  <si>
    <t>Environment</t>
  </si>
  <si>
    <t>DECC</t>
  </si>
  <si>
    <t>DEFRA</t>
  </si>
  <si>
    <t>Transport</t>
  </si>
  <si>
    <t>Children</t>
  </si>
  <si>
    <t>DfE Statistics</t>
  </si>
  <si>
    <t>DfE</t>
  </si>
  <si>
    <t>Health</t>
  </si>
  <si>
    <t>ONS</t>
  </si>
  <si>
    <t>NHS</t>
  </si>
  <si>
    <t>Governance</t>
  </si>
  <si>
    <t>GLA</t>
  </si>
  <si>
    <t>Code</t>
  </si>
  <si>
    <t>New code</t>
  </si>
  <si>
    <t>Area name</t>
  </si>
  <si>
    <t>Inner/ Outer London</t>
  </si>
  <si>
    <r>
      <t xml:space="preserve">% of area that is </t>
    </r>
    <r>
      <rPr>
        <b/>
        <sz val="10"/>
        <rFont val="Arial"/>
        <family val="2"/>
      </rPr>
      <t>Greenspace</t>
    </r>
    <r>
      <rPr>
        <sz val="10"/>
        <rFont val="Arial"/>
        <family val="2"/>
      </rPr>
      <t>, 2005</t>
    </r>
  </si>
  <si>
    <t>00AA</t>
  </si>
  <si>
    <t>E09000001</t>
  </si>
  <si>
    <t>City of London</t>
  </si>
  <si>
    <t>Inner London</t>
  </si>
  <si>
    <t>.</t>
  </si>
  <si>
    <t>00AB</t>
  </si>
  <si>
    <t>E09000002</t>
  </si>
  <si>
    <t>Outer London</t>
  </si>
  <si>
    <t>Nigeria</t>
  </si>
  <si>
    <t>India</t>
  </si>
  <si>
    <t>Bangladesh</t>
  </si>
  <si>
    <t>Lab</t>
  </si>
  <si>
    <t>00AC</t>
  </si>
  <si>
    <t>E09000003</t>
  </si>
  <si>
    <t>Barnet</t>
  </si>
  <si>
    <t>Poland</t>
  </si>
  <si>
    <t>Cons</t>
  </si>
  <si>
    <t>00AD</t>
  </si>
  <si>
    <t>E09000004</t>
  </si>
  <si>
    <t>Bexley</t>
  </si>
  <si>
    <t>00AE</t>
  </si>
  <si>
    <t>E09000005</t>
  </si>
  <si>
    <t>Brent</t>
  </si>
  <si>
    <t>Jamaica</t>
  </si>
  <si>
    <t>00AF</t>
  </si>
  <si>
    <t>E09000006</t>
  </si>
  <si>
    <t>Bromley</t>
  </si>
  <si>
    <t>Ireland</t>
  </si>
  <si>
    <t>South Africa</t>
  </si>
  <si>
    <t>00AG</t>
  </si>
  <si>
    <t>E09000007</t>
  </si>
  <si>
    <t>Camden</t>
  </si>
  <si>
    <t>United States</t>
  </si>
  <si>
    <t>00AH</t>
  </si>
  <si>
    <t>E09000008</t>
  </si>
  <si>
    <t>Croydon</t>
  </si>
  <si>
    <t>00AJ</t>
  </si>
  <si>
    <t>E09000009</t>
  </si>
  <si>
    <t>Ealing</t>
  </si>
  <si>
    <t>00AK</t>
  </si>
  <si>
    <t>E09000010</t>
  </si>
  <si>
    <t>Enfield</t>
  </si>
  <si>
    <t>Turkey</t>
  </si>
  <si>
    <t>00AL</t>
  </si>
  <si>
    <t>E09000011</t>
  </si>
  <si>
    <t>Greenwich</t>
  </si>
  <si>
    <t>00AM</t>
  </si>
  <si>
    <t>E09000012</t>
  </si>
  <si>
    <t>Hackney</t>
  </si>
  <si>
    <t>00AN</t>
  </si>
  <si>
    <t>E09000013</t>
  </si>
  <si>
    <t>Hammersmith and Fulham</t>
  </si>
  <si>
    <t>France</t>
  </si>
  <si>
    <t>00AP</t>
  </si>
  <si>
    <t>E09000014</t>
  </si>
  <si>
    <t>Haringey</t>
  </si>
  <si>
    <t>00AQ</t>
  </si>
  <si>
    <t>E09000015</t>
  </si>
  <si>
    <t>Harrow</t>
  </si>
  <si>
    <t>Kenya</t>
  </si>
  <si>
    <t>Sri Lanka</t>
  </si>
  <si>
    <t>00AR</t>
  </si>
  <si>
    <t>E09000016</t>
  </si>
  <si>
    <t>Havering</t>
  </si>
  <si>
    <t>00AS</t>
  </si>
  <si>
    <t>E09000017</t>
  </si>
  <si>
    <t>Hillingdon</t>
  </si>
  <si>
    <t>00AT</t>
  </si>
  <si>
    <t>E09000018</t>
  </si>
  <si>
    <t>Hounslow</t>
  </si>
  <si>
    <t>00AU</t>
  </si>
  <si>
    <t>E09000019</t>
  </si>
  <si>
    <t>Islington</t>
  </si>
  <si>
    <t>00AW</t>
  </si>
  <si>
    <t>E09000020</t>
  </si>
  <si>
    <t>Kensington and Chelsea</t>
  </si>
  <si>
    <t>00AX</t>
  </si>
  <si>
    <t>E09000021</t>
  </si>
  <si>
    <t>Kingston upon Thames</t>
  </si>
  <si>
    <t>Lib Dem</t>
  </si>
  <si>
    <t>00AY</t>
  </si>
  <si>
    <t>E09000022</t>
  </si>
  <si>
    <t>Lambeth</t>
  </si>
  <si>
    <t>00AZ</t>
  </si>
  <si>
    <t>E09000023</t>
  </si>
  <si>
    <t>Lewisham</t>
  </si>
  <si>
    <t>00BA</t>
  </si>
  <si>
    <t>E09000024</t>
  </si>
  <si>
    <t>Merton</t>
  </si>
  <si>
    <t>Pakistan</t>
  </si>
  <si>
    <t>No Overall Control</t>
  </si>
  <si>
    <t>00BB</t>
  </si>
  <si>
    <t>E09000025</t>
  </si>
  <si>
    <t>Newham</t>
  </si>
  <si>
    <t>00BC</t>
  </si>
  <si>
    <t>E09000026</t>
  </si>
  <si>
    <t>Redbridge</t>
  </si>
  <si>
    <t>00BD</t>
  </si>
  <si>
    <t>E09000027</t>
  </si>
  <si>
    <t>Richmond upon Thames</t>
  </si>
  <si>
    <t>00BE</t>
  </si>
  <si>
    <t>E09000028</t>
  </si>
  <si>
    <t>Southwark</t>
  </si>
  <si>
    <t>00BF</t>
  </si>
  <si>
    <t>E09000029</t>
  </si>
  <si>
    <t>Sutton</t>
  </si>
  <si>
    <t>00BG</t>
  </si>
  <si>
    <t>E09000030</t>
  </si>
  <si>
    <t>Tower Hamlets</t>
  </si>
  <si>
    <t>China</t>
  </si>
  <si>
    <t>00BH</t>
  </si>
  <si>
    <t>E09000031</t>
  </si>
  <si>
    <t>Waltham Forest</t>
  </si>
  <si>
    <t>00BJ</t>
  </si>
  <si>
    <t>E09000032</t>
  </si>
  <si>
    <t>Wandsworth</t>
  </si>
  <si>
    <t>00BK</t>
  </si>
  <si>
    <t>E09000033</t>
  </si>
  <si>
    <t>Westminster</t>
  </si>
  <si>
    <t>1B</t>
  </si>
  <si>
    <t>E13000001</t>
  </si>
  <si>
    <t>1C</t>
  </si>
  <si>
    <t>E13000002</t>
  </si>
  <si>
    <t>H</t>
  </si>
  <si>
    <t>E12000007</t>
  </si>
  <si>
    <t>E92000001</t>
  </si>
  <si>
    <t>K02000001</t>
  </si>
  <si>
    <t>APS</t>
  </si>
  <si>
    <t>Italy</t>
  </si>
  <si>
    <t>Australia</t>
  </si>
  <si>
    <t>Not available</t>
  </si>
  <si>
    <t>London Fire Brigade</t>
  </si>
  <si>
    <t>HMRC</t>
  </si>
  <si>
    <t>Kingston Upon Thames</t>
  </si>
  <si>
    <t>Richmond Upon Thames</t>
  </si>
  <si>
    <t xml:space="preserve">Choose Indicator </t>
  </si>
  <si>
    <t>Important: Map requires macros to be enabled to function</t>
  </si>
  <si>
    <t>MapNameToShape</t>
  </si>
  <si>
    <t>Shapes</t>
  </si>
  <si>
    <t>threshold</t>
  </si>
  <si>
    <t>colourcode</t>
  </si>
  <si>
    <t>Freeform 34</t>
  </si>
  <si>
    <t>Freeform 12</t>
  </si>
  <si>
    <t>Freeform 17</t>
  </si>
  <si>
    <t>Freeform 11</t>
  </si>
  <si>
    <t>Freeform 5</t>
  </si>
  <si>
    <t>Freeform 28</t>
  </si>
  <si>
    <t>Freeform 4</t>
  </si>
  <si>
    <t>Freeform 7</t>
  </si>
  <si>
    <t>Freeform 18</t>
  </si>
  <si>
    <t>Freeform 16</t>
  </si>
  <si>
    <t>Freeform 31</t>
  </si>
  <si>
    <t>Freeform 25</t>
  </si>
  <si>
    <t>Freeform 32</t>
  </si>
  <si>
    <t>Freeform 10</t>
  </si>
  <si>
    <t>Freeform 8</t>
  </si>
  <si>
    <t>Freeform 9</t>
  </si>
  <si>
    <t>Freeform 6</t>
  </si>
  <si>
    <t>Freeform 30</t>
  </si>
  <si>
    <t>Freeform 26</t>
  </si>
  <si>
    <t>Freeform 3</t>
  </si>
  <si>
    <t>Freeform 13</t>
  </si>
  <si>
    <t>Freeform 15</t>
  </si>
  <si>
    <t>Freeform 23</t>
  </si>
  <si>
    <t>Freeform 33</t>
  </si>
  <si>
    <t>Freeform 20</t>
  </si>
  <si>
    <t>Freeform 22</t>
  </si>
  <si>
    <t>Freeform 14</t>
  </si>
  <si>
    <t>Freeform 21</t>
  </si>
  <si>
    <t>Freeform 29</t>
  </si>
  <si>
    <t>Legend</t>
  </si>
  <si>
    <t>Range</t>
  </si>
  <si>
    <t>Freeform 19</t>
  </si>
  <si>
    <t>Quintile</t>
  </si>
  <si>
    <t>Colour</t>
  </si>
  <si>
    <t>Low</t>
  </si>
  <si>
    <t>High</t>
  </si>
  <si>
    <t>Freeform 24</t>
  </si>
  <si>
    <t>Freeform 27</t>
  </si>
  <si>
    <t>Threshhold values</t>
  </si>
  <si>
    <t>Lower</t>
  </si>
  <si>
    <t>Upper</t>
  </si>
  <si>
    <t>Occurances</t>
  </si>
  <si>
    <t>max</t>
  </si>
  <si>
    <t>min</t>
  </si>
  <si>
    <t>quintile</t>
  </si>
  <si>
    <t>Freeform 1674</t>
  </si>
  <si>
    <t>real values</t>
  </si>
  <si>
    <t>x values</t>
  </si>
  <si>
    <t>Occurrances 
(equal count)</t>
  </si>
  <si>
    <t>Taking Part Survey</t>
  </si>
  <si>
    <t>Annual Population Survey</t>
  </si>
  <si>
    <t>http://data.london.gov.uk/census</t>
  </si>
  <si>
    <t>2011 Census</t>
  </si>
  <si>
    <t>Economy</t>
  </si>
  <si>
    <t>United Kingdom</t>
  </si>
  <si>
    <t>London Ambulance Service</t>
  </si>
  <si>
    <t>Romania</t>
  </si>
  <si>
    <r>
      <t xml:space="preserve">Number of </t>
    </r>
    <r>
      <rPr>
        <b/>
        <sz val="10"/>
        <rFont val="Arial"/>
        <family val="2"/>
      </rPr>
      <t>cars</t>
    </r>
    <r>
      <rPr>
        <sz val="10"/>
        <rFont val="Arial"/>
        <family val="2"/>
      </rPr>
      <t>, (2011 Census)</t>
    </r>
  </si>
  <si>
    <r>
      <t xml:space="preserve">Number of </t>
    </r>
    <r>
      <rPr>
        <b/>
        <sz val="10"/>
        <rFont val="Arial"/>
        <family val="2"/>
      </rPr>
      <t>cars per household</t>
    </r>
    <r>
      <rPr>
        <sz val="10"/>
        <rFont val="Arial"/>
        <family val="2"/>
      </rPr>
      <t>, (2011 Census)</t>
    </r>
  </si>
  <si>
    <r>
      <t xml:space="preserve">% people aged 3+ whose main language is not </t>
    </r>
    <r>
      <rPr>
        <b/>
        <sz val="10"/>
        <rFont val="Arial"/>
        <family val="2"/>
      </rPr>
      <t>English</t>
    </r>
    <r>
      <rPr>
        <sz val="10"/>
        <rFont val="Arial"/>
        <family val="2"/>
      </rPr>
      <t xml:space="preserve"> (2011 census)</t>
    </r>
  </si>
  <si>
    <t>IDBR, ONS</t>
  </si>
  <si>
    <t>Active People Survey</t>
  </si>
  <si>
    <t>Iraq</t>
  </si>
  <si>
    <t>% adults that volunteered in past 12 months (2010/11 to 2012/13)</t>
  </si>
  <si>
    <t>Proportion of seats won by Conservatives in 2014 election</t>
  </si>
  <si>
    <t>Proportion of seats won by Labour in 2014 election</t>
  </si>
  <si>
    <t>Proportion of seats won by Lib Dems in 2014 election</t>
  </si>
  <si>
    <t>Turnout at 2014 local elections</t>
  </si>
  <si>
    <t>Tower Hamlets First</t>
  </si>
  <si>
    <t>Iran</t>
  </si>
  <si>
    <t>Ghana</t>
  </si>
  <si>
    <t>Nepal</t>
  </si>
  <si>
    <r>
      <t xml:space="preserve">% of population from </t>
    </r>
    <r>
      <rPr>
        <b/>
        <sz val="10"/>
        <rFont val="Arial"/>
        <family val="2"/>
      </rPr>
      <t>BAME</t>
    </r>
    <r>
      <rPr>
        <sz val="10"/>
        <rFont val="Arial"/>
        <family val="2"/>
      </rPr>
      <t xml:space="preserve"> groups (2013)</t>
    </r>
  </si>
  <si>
    <r>
      <t xml:space="preserve">% of pupils whose first </t>
    </r>
    <r>
      <rPr>
        <b/>
        <sz val="10"/>
        <rFont val="Arial"/>
        <family val="2"/>
      </rPr>
      <t>language is not English</t>
    </r>
    <r>
      <rPr>
        <sz val="10"/>
        <rFont val="Arial"/>
        <family val="2"/>
      </rPr>
      <t xml:space="preserve"> (2014)</t>
    </r>
  </si>
  <si>
    <t>Cyprus (Not otherwise specified)</t>
  </si>
  <si>
    <t>Korea (South)</t>
  </si>
  <si>
    <t>Portugal</t>
  </si>
  <si>
    <t>Largest migrant population by country of birth (2011)</t>
  </si>
  <si>
    <t>% of largest migrant population (2011)</t>
  </si>
  <si>
    <t>Second largest migrant population by country of birth (2011)</t>
  </si>
  <si>
    <t>% of second largest migrant population (2011)</t>
  </si>
  <si>
    <t>Third largest migrant population by country of birth (2011)</t>
  </si>
  <si>
    <t>% of third largest migrant population (2011)</t>
  </si>
  <si>
    <r>
      <t xml:space="preserve">Household Waste </t>
    </r>
    <r>
      <rPr>
        <b/>
        <sz val="10"/>
        <rFont val="Arial"/>
        <family val="2"/>
      </rPr>
      <t>Recycling Rate</t>
    </r>
    <r>
      <rPr>
        <sz val="10"/>
        <rFont val="Arial"/>
        <family val="2"/>
      </rPr>
      <t>, 2013/14</t>
    </r>
  </si>
  <si>
    <t>http://data.london.gov.uk/elections/</t>
  </si>
  <si>
    <t>http://data.london.gov.uk/dataset/subjective-personal-well-being-borough</t>
  </si>
  <si>
    <t>http://data.london.gov.uk/dataset/teenage-conceptions-borough</t>
  </si>
  <si>
    <t>http://data.london.gov.uk/dataset/life-expectancy-birth-and-age-65-borough</t>
  </si>
  <si>
    <t>http://data.london.gov.uk/dataset/crime-rates-borough</t>
  </si>
  <si>
    <t>http://data.london.gov.uk/dataset/fire-and-rescue-services-incidents-attended-borough</t>
  </si>
  <si>
    <t>http://data.london.gov.uk/dataset/monthly-ambulance-service-incidents-borough</t>
  </si>
  <si>
    <t>http://data.london.gov.uk/dataset/average-house-prices-borough</t>
  </si>
  <si>
    <t>http://data.london.gov.uk/dataset/detailed-country-birth-2011-census-borough</t>
  </si>
  <si>
    <t>http://data.london.gov.uk/dataset/land-area-and-population-density-ward-and-borough</t>
  </si>
  <si>
    <t>http://data.london.gov.uk/dataset/percentage-pupils-first-language-borough</t>
  </si>
  <si>
    <t>http://data.london.gov.uk/dataset/household-estimates-borough</t>
  </si>
  <si>
    <t>http://data.london.gov.uk/dataset/national-insurance-number-registrations-overseas-nationals-borough</t>
  </si>
  <si>
    <t>http://data.london.gov.uk/dataset/young-people-not-employment-education-or-training-borough</t>
  </si>
  <si>
    <t>http://data.london.gov.uk/dataset/volunteering-work-among-adults-borough</t>
  </si>
  <si>
    <t>http://data.london.gov.uk/dataset/workplace-employment-sex-and-status-borough</t>
  </si>
  <si>
    <t>http://data.london.gov.uk/dataset/business-demographics-and-survival-rates-borough</t>
  </si>
  <si>
    <t>http://data.london.gov.uk/dataset/council-tax-charges-bands-borough</t>
  </si>
  <si>
    <t>http://data.london.gov.uk/dataset/net-additional-dwellings-borough</t>
  </si>
  <si>
    <t>http://data.london.gov.uk/dataset/housing-tenure-households-borough</t>
  </si>
  <si>
    <t>http://data.london.gov.uk/dataset/carbon-dioxide-emissions-borough</t>
  </si>
  <si>
    <t>http://data.london.gov.uk/dataset/household-waste-recycling-rates-borough</t>
  </si>
  <si>
    <t>http://data.london.gov.uk/dataset/public-transport-accessibility-levels</t>
  </si>
  <si>
    <t>http://data.london.gov.uk/dataset/gcse-results-location-pupil-residence-borough</t>
  </si>
  <si>
    <t>http://data.london.gov.uk/dataset/children-looked-after-borough</t>
  </si>
  <si>
    <t>http://data.london.gov.uk/census/data/</t>
  </si>
  <si>
    <r>
      <rPr>
        <sz val="10"/>
        <rFont val="Arial"/>
        <family val="2"/>
      </rPr>
      <t xml:space="preserve">Number of </t>
    </r>
    <r>
      <rPr>
        <b/>
        <sz val="10"/>
        <rFont val="Arial"/>
        <family val="2"/>
      </rPr>
      <t>active businesses, 2013</t>
    </r>
  </si>
  <si>
    <t>http://data.london.gov.uk/dataset/ons-mid-year-population-estimates-custom-age-tables</t>
  </si>
  <si>
    <t>http://data.london.gov.uk/dataset/2013-round-population-projections</t>
  </si>
  <si>
    <r>
      <rPr>
        <b/>
        <sz val="10"/>
        <color indexed="8"/>
        <rFont val="Arial"/>
        <family val="2"/>
      </rPr>
      <t>Youth Unemployment</t>
    </r>
    <r>
      <rPr>
        <sz val="10"/>
        <color indexed="8"/>
        <rFont val="Arial"/>
        <family val="2"/>
      </rPr>
      <t xml:space="preserve"> (claimant) </t>
    </r>
    <r>
      <rPr>
        <sz val="10"/>
        <rFont val="Arial"/>
        <family val="2"/>
      </rPr>
      <t>rate 18-24 (Dec-14)</t>
    </r>
  </si>
  <si>
    <t>http://data.london.gov.uk/dataset/gla-claimant-count-model-output</t>
  </si>
  <si>
    <r>
      <t xml:space="preserve">Two-year </t>
    </r>
    <r>
      <rPr>
        <b/>
        <sz val="10"/>
        <color indexed="8"/>
        <rFont val="Arial"/>
        <family val="2"/>
      </rPr>
      <t>business survival rates</t>
    </r>
    <r>
      <rPr>
        <sz val="10"/>
        <color indexed="8"/>
        <rFont val="Arial"/>
        <family val="2"/>
      </rPr>
      <t xml:space="preserve"> (started in 2011)</t>
    </r>
  </si>
  <si>
    <t>Homes Owned outright, (2014) %</t>
  </si>
  <si>
    <t>Being bought with mortgage or loan, (2014) %</t>
  </si>
  <si>
    <t>Rented from Local Authority or Housing Association, (2014) %</t>
  </si>
  <si>
    <t>Rented from Private landlord, (2014) %</t>
  </si>
  <si>
    <t>TFL</t>
  </si>
  <si>
    <r>
      <rPr>
        <b/>
        <sz val="10"/>
        <color indexed="8"/>
        <rFont val="Arial"/>
        <family val="2"/>
      </rPr>
      <t>Male life expectancy</t>
    </r>
    <r>
      <rPr>
        <sz val="10"/>
        <rFont val="Arial"/>
        <family val="2"/>
      </rPr>
      <t>, (2011-13)</t>
    </r>
  </si>
  <si>
    <r>
      <rPr>
        <b/>
        <sz val="10"/>
        <color indexed="8"/>
        <rFont val="Arial"/>
        <family val="2"/>
      </rPr>
      <t>Female life expectancy</t>
    </r>
    <r>
      <rPr>
        <sz val="10"/>
        <rFont val="Arial"/>
        <family val="2"/>
      </rPr>
      <t>, (2011-13)</t>
    </r>
  </si>
  <si>
    <r>
      <rPr>
        <b/>
        <sz val="10"/>
        <color indexed="8"/>
        <rFont val="Arial"/>
        <family val="2"/>
      </rPr>
      <t>Political control</t>
    </r>
    <r>
      <rPr>
        <sz val="10"/>
        <rFont val="Arial"/>
        <family val="2"/>
      </rPr>
      <t xml:space="preserve"> in council</t>
    </r>
  </si>
  <si>
    <r>
      <t xml:space="preserve">Proportion of seats won by </t>
    </r>
    <r>
      <rPr>
        <b/>
        <sz val="10"/>
        <color indexed="8"/>
        <rFont val="Arial"/>
        <family val="2"/>
      </rPr>
      <t>Conservatives</t>
    </r>
    <r>
      <rPr>
        <sz val="10"/>
        <color indexed="8"/>
        <rFont val="Arial"/>
        <family val="2"/>
      </rPr>
      <t xml:space="preserve"> in 2014 election</t>
    </r>
  </si>
  <si>
    <r>
      <t xml:space="preserve">Proportion of seats won by </t>
    </r>
    <r>
      <rPr>
        <b/>
        <sz val="10"/>
        <color indexed="8"/>
        <rFont val="Arial"/>
        <family val="2"/>
      </rPr>
      <t>Labour</t>
    </r>
    <r>
      <rPr>
        <sz val="10"/>
        <color indexed="8"/>
        <rFont val="Arial"/>
        <family val="2"/>
      </rPr>
      <t xml:space="preserve"> in 2014 election</t>
    </r>
  </si>
  <si>
    <r>
      <t xml:space="preserve">Proportion of seats won by </t>
    </r>
    <r>
      <rPr>
        <b/>
        <sz val="10"/>
        <color indexed="8"/>
        <rFont val="Arial"/>
        <family val="2"/>
      </rPr>
      <t xml:space="preserve">Lib Dems </t>
    </r>
    <r>
      <rPr>
        <sz val="10"/>
        <color indexed="8"/>
        <rFont val="Arial"/>
        <family val="2"/>
      </rPr>
      <t>in 2014 election</t>
    </r>
  </si>
  <si>
    <r>
      <rPr>
        <b/>
        <sz val="10"/>
        <color indexed="8"/>
        <rFont val="Arial"/>
        <family val="2"/>
      </rPr>
      <t>Turnout</t>
    </r>
    <r>
      <rPr>
        <sz val="10"/>
        <color indexed="8"/>
        <rFont val="Arial"/>
        <family val="2"/>
      </rPr>
      <t xml:space="preserve"> at 2014 local elections</t>
    </r>
  </si>
  <si>
    <r>
      <t>GLA</t>
    </r>
    <r>
      <rPr>
        <b/>
        <sz val="10"/>
        <color indexed="8"/>
        <rFont val="Arial"/>
        <family val="2"/>
      </rPr>
      <t xml:space="preserve"> Population </t>
    </r>
    <r>
      <rPr>
        <sz val="10"/>
        <color indexed="8"/>
        <rFont val="Arial"/>
        <family val="2"/>
      </rPr>
      <t>Estimate 2015</t>
    </r>
  </si>
  <si>
    <r>
      <t xml:space="preserve">GLA </t>
    </r>
    <r>
      <rPr>
        <b/>
        <sz val="10"/>
        <color indexed="8"/>
        <rFont val="Arial"/>
        <family val="2"/>
      </rPr>
      <t>Household</t>
    </r>
    <r>
      <rPr>
        <sz val="10"/>
        <color indexed="8"/>
        <rFont val="Arial"/>
        <family val="2"/>
      </rPr>
      <t xml:space="preserve"> Estimate 2015</t>
    </r>
  </si>
  <si>
    <r>
      <t xml:space="preserve">Inland </t>
    </r>
    <r>
      <rPr>
        <b/>
        <sz val="10"/>
        <color indexed="8"/>
        <rFont val="Arial"/>
        <family val="2"/>
      </rPr>
      <t>Area</t>
    </r>
    <r>
      <rPr>
        <sz val="10"/>
        <color indexed="8"/>
        <rFont val="Arial"/>
        <family val="2"/>
      </rPr>
      <t xml:space="preserve"> (Hectares)</t>
    </r>
  </si>
  <si>
    <r>
      <rPr>
        <b/>
        <sz val="10"/>
        <color indexed="8"/>
        <rFont val="Arial"/>
        <family val="2"/>
      </rPr>
      <t>Average Age</t>
    </r>
    <r>
      <rPr>
        <sz val="10"/>
        <color indexed="8"/>
        <rFont val="Arial"/>
        <family val="2"/>
      </rPr>
      <t>, 2015</t>
    </r>
  </si>
  <si>
    <r>
      <t xml:space="preserve">Proportion of population </t>
    </r>
    <r>
      <rPr>
        <b/>
        <sz val="10"/>
        <color indexed="8"/>
        <rFont val="Arial"/>
        <family val="2"/>
      </rPr>
      <t>aged 0-15</t>
    </r>
    <r>
      <rPr>
        <sz val="10"/>
        <color indexed="8"/>
        <rFont val="Arial"/>
        <family val="2"/>
      </rPr>
      <t>, 2015</t>
    </r>
  </si>
  <si>
    <r>
      <t xml:space="preserve">Proportion of population of </t>
    </r>
    <r>
      <rPr>
        <b/>
        <sz val="10"/>
        <color indexed="8"/>
        <rFont val="Arial"/>
        <family val="2"/>
      </rPr>
      <t>working-age</t>
    </r>
    <r>
      <rPr>
        <sz val="10"/>
        <color indexed="8"/>
        <rFont val="Arial"/>
        <family val="2"/>
      </rPr>
      <t>, 2015</t>
    </r>
  </si>
  <si>
    <r>
      <t>Proportion of population aged</t>
    </r>
    <r>
      <rPr>
        <b/>
        <sz val="10"/>
        <color indexed="8"/>
        <rFont val="Arial"/>
        <family val="2"/>
      </rPr>
      <t xml:space="preserve"> 65 and over</t>
    </r>
    <r>
      <rPr>
        <sz val="10"/>
        <color indexed="8"/>
        <rFont val="Arial"/>
        <family val="2"/>
      </rPr>
      <t>, 2015</t>
    </r>
  </si>
  <si>
    <r>
      <t xml:space="preserve">% of resident population </t>
    </r>
    <r>
      <rPr>
        <b/>
        <sz val="10"/>
        <color indexed="8"/>
        <rFont val="Arial"/>
        <family val="2"/>
      </rPr>
      <t>born abroad</t>
    </r>
    <r>
      <rPr>
        <sz val="10"/>
        <color indexed="8"/>
        <rFont val="Arial"/>
        <family val="2"/>
      </rPr>
      <t xml:space="preserve"> (2014)</t>
    </r>
  </si>
  <si>
    <r>
      <rPr>
        <b/>
        <sz val="10"/>
        <color indexed="8"/>
        <rFont val="Arial"/>
        <family val="2"/>
      </rPr>
      <t>Largest migrant population</t>
    </r>
    <r>
      <rPr>
        <sz val="10"/>
        <color indexed="8"/>
        <rFont val="Arial"/>
        <family val="2"/>
      </rPr>
      <t xml:space="preserve"> by country of birth (2011)</t>
    </r>
  </si>
  <si>
    <r>
      <t xml:space="preserve">% of </t>
    </r>
    <r>
      <rPr>
        <b/>
        <sz val="10"/>
        <color indexed="8"/>
        <rFont val="Arial"/>
        <family val="2"/>
      </rPr>
      <t>largest migrant</t>
    </r>
    <r>
      <rPr>
        <sz val="10"/>
        <color indexed="8"/>
        <rFont val="Arial"/>
        <family val="2"/>
      </rPr>
      <t xml:space="preserve"> population (2011)</t>
    </r>
  </si>
  <si>
    <r>
      <rPr>
        <b/>
        <sz val="10"/>
        <color indexed="8"/>
        <rFont val="Arial"/>
        <family val="2"/>
      </rPr>
      <t>Second largest migrant population</t>
    </r>
    <r>
      <rPr>
        <sz val="10"/>
        <color indexed="8"/>
        <rFont val="Arial"/>
        <family val="2"/>
      </rPr>
      <t xml:space="preserve"> by country of birth (2011)</t>
    </r>
  </si>
  <si>
    <r>
      <t xml:space="preserve">% of </t>
    </r>
    <r>
      <rPr>
        <b/>
        <sz val="10"/>
        <color indexed="8"/>
        <rFont val="Arial"/>
        <family val="2"/>
      </rPr>
      <t>second largest migrant</t>
    </r>
    <r>
      <rPr>
        <sz val="10"/>
        <color indexed="8"/>
        <rFont val="Arial"/>
        <family val="2"/>
      </rPr>
      <t xml:space="preserve"> population (2011)</t>
    </r>
  </si>
  <si>
    <r>
      <rPr>
        <b/>
        <sz val="10"/>
        <color indexed="8"/>
        <rFont val="Arial"/>
        <family val="2"/>
      </rPr>
      <t>Third largest migrant population</t>
    </r>
    <r>
      <rPr>
        <sz val="10"/>
        <color indexed="8"/>
        <rFont val="Arial"/>
        <family val="2"/>
      </rPr>
      <t xml:space="preserve"> by country of birth (2011)</t>
    </r>
  </si>
  <si>
    <r>
      <rPr>
        <b/>
        <sz val="10"/>
        <color indexed="8"/>
        <rFont val="Arial"/>
        <family val="2"/>
      </rPr>
      <t xml:space="preserve">% of third largest </t>
    </r>
    <r>
      <rPr>
        <sz val="10"/>
        <color indexed="8"/>
        <rFont val="Arial"/>
        <family val="2"/>
      </rPr>
      <t>migrant population (2011)</t>
    </r>
  </si>
  <si>
    <r>
      <rPr>
        <b/>
        <sz val="10"/>
        <color indexed="8"/>
        <rFont val="Arial"/>
        <family val="2"/>
      </rPr>
      <t>Employment</t>
    </r>
    <r>
      <rPr>
        <sz val="10"/>
        <color indexed="8"/>
        <rFont val="Arial"/>
        <family val="2"/>
      </rPr>
      <t xml:space="preserve"> rate (%) (2014)</t>
    </r>
  </si>
  <si>
    <r>
      <rPr>
        <b/>
        <sz val="10"/>
        <color indexed="8"/>
        <rFont val="Arial"/>
        <family val="2"/>
      </rPr>
      <t xml:space="preserve">Male employment </t>
    </r>
    <r>
      <rPr>
        <sz val="10"/>
        <color indexed="8"/>
        <rFont val="Arial"/>
        <family val="2"/>
      </rPr>
      <t>rate (2014)</t>
    </r>
  </si>
  <si>
    <r>
      <rPr>
        <b/>
        <sz val="10"/>
        <color indexed="8"/>
        <rFont val="Arial"/>
        <family val="2"/>
      </rPr>
      <t>Female employment</t>
    </r>
    <r>
      <rPr>
        <sz val="10"/>
        <color indexed="8"/>
        <rFont val="Arial"/>
        <family val="2"/>
      </rPr>
      <t xml:space="preserve"> rate (2014)</t>
    </r>
  </si>
  <si>
    <r>
      <rPr>
        <b/>
        <sz val="10"/>
        <color indexed="8"/>
        <rFont val="Arial"/>
        <family val="2"/>
      </rPr>
      <t>Unemployment</t>
    </r>
    <r>
      <rPr>
        <sz val="10"/>
        <color indexed="8"/>
        <rFont val="Arial"/>
        <family val="2"/>
      </rPr>
      <t xml:space="preserve"> rate (2014)</t>
    </r>
  </si>
  <si>
    <r>
      <t xml:space="preserve">Proportion of 16-18 year olds who are </t>
    </r>
    <r>
      <rPr>
        <b/>
        <sz val="10"/>
        <color indexed="8"/>
        <rFont val="Arial"/>
        <family val="2"/>
      </rPr>
      <t>NEET</t>
    </r>
    <r>
      <rPr>
        <sz val="10"/>
        <color indexed="8"/>
        <rFont val="Arial"/>
        <family val="2"/>
      </rPr>
      <t xml:space="preserve"> (%) (2014)</t>
    </r>
  </si>
  <si>
    <r>
      <t xml:space="preserve">Proportion of the working-age population who </t>
    </r>
    <r>
      <rPr>
        <b/>
        <sz val="10"/>
        <color indexed="8"/>
        <rFont val="Arial"/>
        <family val="2"/>
      </rPr>
      <t>claim out-of-work benefits</t>
    </r>
    <r>
      <rPr>
        <sz val="10"/>
        <color indexed="8"/>
        <rFont val="Arial"/>
        <family val="2"/>
      </rPr>
      <t xml:space="preserve"> (%) (May-2014)</t>
    </r>
  </si>
  <si>
    <r>
      <t xml:space="preserve">% working-age with a </t>
    </r>
    <r>
      <rPr>
        <b/>
        <sz val="10"/>
        <color indexed="8"/>
        <rFont val="Arial"/>
        <family val="2"/>
      </rPr>
      <t>disability</t>
    </r>
    <r>
      <rPr>
        <sz val="10"/>
        <color indexed="8"/>
        <rFont val="Arial"/>
        <family val="2"/>
      </rPr>
      <t xml:space="preserve"> (2014)</t>
    </r>
  </si>
  <si>
    <t>http://data.london.gov.uk/dataset/working-age-employment-and-disability-borough</t>
  </si>
  <si>
    <r>
      <t xml:space="preserve">Proportion of working age people with </t>
    </r>
    <r>
      <rPr>
        <b/>
        <sz val="10"/>
        <color indexed="8"/>
        <rFont val="Arial"/>
        <family val="2"/>
      </rPr>
      <t xml:space="preserve">no qualifications </t>
    </r>
    <r>
      <rPr>
        <sz val="10"/>
        <color indexed="8"/>
        <rFont val="Arial"/>
        <family val="2"/>
      </rPr>
      <t>(%) 2014</t>
    </r>
  </si>
  <si>
    <r>
      <t xml:space="preserve">Proportion of working age with </t>
    </r>
    <r>
      <rPr>
        <b/>
        <sz val="10"/>
        <color indexed="8"/>
        <rFont val="Arial"/>
        <family val="2"/>
      </rPr>
      <t xml:space="preserve">degree or equivalent </t>
    </r>
    <r>
      <rPr>
        <sz val="10"/>
        <color indexed="8"/>
        <rFont val="Arial"/>
        <family val="2"/>
      </rPr>
      <t>and above (%) 2014</t>
    </r>
  </si>
  <si>
    <r>
      <rPr>
        <b/>
        <sz val="10"/>
        <color indexed="8"/>
        <rFont val="Arial"/>
        <family val="2"/>
      </rPr>
      <t>Gross Annual Pay</t>
    </r>
    <r>
      <rPr>
        <sz val="10"/>
        <color indexed="8"/>
        <rFont val="Arial"/>
        <family val="2"/>
      </rPr>
      <t>, (2014)</t>
    </r>
  </si>
  <si>
    <r>
      <t xml:space="preserve">Gross </t>
    </r>
    <r>
      <rPr>
        <b/>
        <sz val="10"/>
        <color indexed="8"/>
        <rFont val="Arial"/>
        <family val="2"/>
      </rPr>
      <t>Annual Pay - Male</t>
    </r>
    <r>
      <rPr>
        <sz val="10"/>
        <color indexed="8"/>
        <rFont val="Arial"/>
        <family val="2"/>
      </rPr>
      <t xml:space="preserve"> (2014)</t>
    </r>
  </si>
  <si>
    <r>
      <t xml:space="preserve">Gross </t>
    </r>
    <r>
      <rPr>
        <b/>
        <sz val="10"/>
        <color indexed="8"/>
        <rFont val="Arial"/>
        <family val="2"/>
      </rPr>
      <t>Annual Pay - Female</t>
    </r>
    <r>
      <rPr>
        <sz val="10"/>
        <color indexed="8"/>
        <rFont val="Arial"/>
        <family val="2"/>
      </rPr>
      <t xml:space="preserve"> (2014)</t>
    </r>
  </si>
  <si>
    <r>
      <t xml:space="preserve">% adults that </t>
    </r>
    <r>
      <rPr>
        <b/>
        <sz val="10"/>
        <color indexed="8"/>
        <rFont val="Arial"/>
        <family val="2"/>
      </rPr>
      <t>volunteered</t>
    </r>
    <r>
      <rPr>
        <sz val="10"/>
        <color indexed="8"/>
        <rFont val="Arial"/>
        <family val="2"/>
      </rPr>
      <t xml:space="preserve"> in past 12 months (2010/11 to 2012/13)</t>
    </r>
  </si>
  <si>
    <r>
      <t>Number of</t>
    </r>
    <r>
      <rPr>
        <b/>
        <sz val="10"/>
        <color indexed="8"/>
        <rFont val="Arial"/>
        <family val="2"/>
      </rPr>
      <t xml:space="preserve"> jobs</t>
    </r>
    <r>
      <rPr>
        <sz val="10"/>
        <color indexed="8"/>
        <rFont val="Arial"/>
        <family val="2"/>
      </rPr>
      <t xml:space="preserve"> by workplace</t>
    </r>
    <r>
      <rPr>
        <sz val="10"/>
        <rFont val="Arial"/>
        <family val="2"/>
      </rPr>
      <t xml:space="preserve"> (2013)</t>
    </r>
  </si>
  <si>
    <r>
      <t>% of employment that is in</t>
    </r>
    <r>
      <rPr>
        <b/>
        <sz val="10"/>
        <color indexed="8"/>
        <rFont val="Arial"/>
        <family val="2"/>
      </rPr>
      <t xml:space="preserve"> public sector</t>
    </r>
    <r>
      <rPr>
        <sz val="10"/>
        <color indexed="8"/>
        <rFont val="Arial"/>
        <family val="2"/>
      </rPr>
      <t xml:space="preserve"> (2013)</t>
    </r>
  </si>
  <si>
    <r>
      <rPr>
        <b/>
        <sz val="10"/>
        <color indexed="8"/>
        <rFont val="Arial"/>
        <family val="2"/>
      </rPr>
      <t>Jobs Density</t>
    </r>
    <r>
      <rPr>
        <sz val="10"/>
        <color indexed="8"/>
        <rFont val="Arial"/>
        <family val="2"/>
      </rPr>
      <t>, 2013</t>
    </r>
  </si>
  <si>
    <r>
      <rPr>
        <b/>
        <sz val="10"/>
        <color indexed="8"/>
        <rFont val="Arial"/>
        <family val="2"/>
      </rPr>
      <t>Fires</t>
    </r>
    <r>
      <rPr>
        <sz val="10"/>
        <color indexed="8"/>
        <rFont val="Arial"/>
        <family val="2"/>
      </rPr>
      <t xml:space="preserve"> per thousand population (2014)</t>
    </r>
  </si>
  <si>
    <r>
      <rPr>
        <b/>
        <sz val="10"/>
        <color indexed="8"/>
        <rFont val="Arial"/>
        <family val="2"/>
      </rPr>
      <t>Ambulance</t>
    </r>
    <r>
      <rPr>
        <sz val="10"/>
        <color indexed="8"/>
        <rFont val="Arial"/>
        <family val="2"/>
      </rPr>
      <t xml:space="preserve"> incidents </t>
    </r>
    <r>
      <rPr>
        <sz val="10"/>
        <rFont val="Arial"/>
        <family val="2"/>
      </rPr>
      <t>per hundred population (2014)</t>
    </r>
  </si>
  <si>
    <r>
      <t xml:space="preserve">Median </t>
    </r>
    <r>
      <rPr>
        <b/>
        <sz val="10"/>
        <color indexed="8"/>
        <rFont val="Arial"/>
        <family val="2"/>
      </rPr>
      <t>House Price</t>
    </r>
    <r>
      <rPr>
        <sz val="10"/>
        <color indexed="8"/>
        <rFont val="Arial"/>
        <family val="2"/>
      </rPr>
      <t>, 2014</t>
    </r>
  </si>
  <si>
    <r>
      <rPr>
        <b/>
        <sz val="10"/>
        <color indexed="8"/>
        <rFont val="Arial"/>
        <family val="2"/>
      </rPr>
      <t>New Homes</t>
    </r>
    <r>
      <rPr>
        <sz val="10"/>
        <rFont val="Arial"/>
        <family val="2"/>
      </rPr>
      <t xml:space="preserve"> (net) 2013/14</t>
    </r>
  </si>
  <si>
    <r>
      <t xml:space="preserve">Homes </t>
    </r>
    <r>
      <rPr>
        <b/>
        <sz val="10"/>
        <color indexed="8"/>
        <rFont val="Arial"/>
        <family val="2"/>
      </rPr>
      <t>Owned outright</t>
    </r>
    <r>
      <rPr>
        <sz val="10"/>
        <color indexed="8"/>
        <rFont val="Arial"/>
        <family val="2"/>
      </rPr>
      <t>, (2014) %</t>
    </r>
  </si>
  <si>
    <r>
      <t xml:space="preserve">Being bought with </t>
    </r>
    <r>
      <rPr>
        <b/>
        <sz val="10"/>
        <color indexed="8"/>
        <rFont val="Arial"/>
        <family val="2"/>
      </rPr>
      <t>mortgage or loan</t>
    </r>
    <r>
      <rPr>
        <sz val="10"/>
        <color indexed="8"/>
        <rFont val="Arial"/>
        <family val="2"/>
      </rPr>
      <t>, (2014) %</t>
    </r>
  </si>
  <si>
    <r>
      <t xml:space="preserve">Rented from </t>
    </r>
    <r>
      <rPr>
        <b/>
        <sz val="10"/>
        <color indexed="8"/>
        <rFont val="Arial"/>
        <family val="2"/>
      </rPr>
      <t>Local Authority or Housing Association</t>
    </r>
    <r>
      <rPr>
        <sz val="10"/>
        <color indexed="8"/>
        <rFont val="Arial"/>
        <family val="2"/>
      </rPr>
      <t>, (2014) %</t>
    </r>
  </si>
  <si>
    <r>
      <t>Rented from</t>
    </r>
    <r>
      <rPr>
        <b/>
        <sz val="10"/>
        <color indexed="8"/>
        <rFont val="Arial"/>
        <family val="2"/>
      </rPr>
      <t xml:space="preserve"> Private landlord</t>
    </r>
    <r>
      <rPr>
        <sz val="10"/>
        <color indexed="8"/>
        <rFont val="Arial"/>
        <family val="2"/>
      </rPr>
      <t>, (2014) %</t>
    </r>
  </si>
  <si>
    <r>
      <t xml:space="preserve">Average </t>
    </r>
    <r>
      <rPr>
        <b/>
        <sz val="10"/>
        <rFont val="Arial"/>
        <family val="2"/>
      </rPr>
      <t>Public Transport</t>
    </r>
    <r>
      <rPr>
        <sz val="10"/>
        <rFont val="Arial"/>
        <family val="2"/>
      </rPr>
      <t xml:space="preserve"> Accessibility score, 2014</t>
    </r>
  </si>
  <si>
    <r>
      <t xml:space="preserve">Rates of </t>
    </r>
    <r>
      <rPr>
        <b/>
        <sz val="10"/>
        <color indexed="8"/>
        <rFont val="Arial"/>
        <family val="2"/>
      </rPr>
      <t>Children Looked After</t>
    </r>
    <r>
      <rPr>
        <sz val="10"/>
        <color indexed="8"/>
        <rFont val="Arial"/>
        <family val="2"/>
      </rPr>
      <t xml:space="preserve"> (2014)</t>
    </r>
  </si>
  <si>
    <t>DWP/GLA</t>
  </si>
  <si>
    <t>http://data.london.gov.uk/demography/</t>
  </si>
  <si>
    <t>http://data.london.gov.uk/dataset/workplace-employment-publicprivate-sector-borough</t>
  </si>
  <si>
    <t>http://data.london.gov.uk/dataset/land-use-ward</t>
  </si>
  <si>
    <t>http://data.london.gov.uk/dataset/walking-and-cycling-borough</t>
  </si>
  <si>
    <t>http://data.london.gov.uk/dataset/earnings-place-residence-borough</t>
  </si>
  <si>
    <t>http://data.london.gov.uk/labour-market-indicators/</t>
  </si>
  <si>
    <t>#1</t>
  </si>
  <si>
    <t>#2</t>
  </si>
  <si>
    <t>#3</t>
  </si>
  <si>
    <t>#4</t>
  </si>
  <si>
    <t>#5</t>
  </si>
  <si>
    <t>Bulgaria</t>
  </si>
  <si>
    <t>Spain</t>
  </si>
  <si>
    <t>Lithuania</t>
  </si>
  <si>
    <r>
      <t xml:space="preserve">Average Band D </t>
    </r>
    <r>
      <rPr>
        <b/>
        <sz val="10"/>
        <rFont val="Arial"/>
        <family val="2"/>
      </rPr>
      <t>Council Tax charge</t>
    </r>
    <r>
      <rPr>
        <sz val="10"/>
        <rFont val="Arial"/>
        <family val="2"/>
      </rPr>
      <t xml:space="preserve"> (£), 2015/16</t>
    </r>
  </si>
  <si>
    <r>
      <t xml:space="preserve">Total </t>
    </r>
    <r>
      <rPr>
        <b/>
        <sz val="10"/>
        <rFont val="Arial"/>
        <family val="2"/>
      </rPr>
      <t>carbon emissions</t>
    </r>
    <r>
      <rPr>
        <sz val="10"/>
        <rFont val="Arial"/>
        <family val="2"/>
      </rPr>
      <t xml:space="preserve"> (2013)</t>
    </r>
  </si>
  <si>
    <t>Life satisfaction score 2011-14 (out of 10)</t>
  </si>
  <si>
    <t>Worthwhileness score 2011-14 (out of 10)</t>
  </si>
  <si>
    <t>Happiness score 2011-14 (out of 10)</t>
  </si>
  <si>
    <t>Anxiety score 2011-14 (out of 10)</t>
  </si>
  <si>
    <t>People aged 17+ with diabetes (%)</t>
  </si>
  <si>
    <t>Mortality rate from causes considered preventable</t>
  </si>
  <si>
    <t>-</t>
  </si>
  <si>
    <t>n/a</t>
  </si>
  <si>
    <r>
      <rPr>
        <b/>
        <sz val="10"/>
        <color indexed="8"/>
        <rFont val="Arial"/>
        <family val="2"/>
      </rPr>
      <t xml:space="preserve">Population density </t>
    </r>
    <r>
      <rPr>
        <sz val="10"/>
        <color indexed="8"/>
        <rFont val="Arial"/>
        <family val="2"/>
      </rPr>
      <t>(per hectare) 2015</t>
    </r>
  </si>
  <si>
    <r>
      <rPr>
        <b/>
        <sz val="10"/>
        <color indexed="8"/>
        <rFont val="Arial"/>
        <family val="2"/>
      </rPr>
      <t>Largest migrant population</t>
    </r>
    <r>
      <rPr>
        <sz val="10"/>
        <color indexed="8"/>
        <rFont val="Arial"/>
        <family val="2"/>
      </rPr>
      <t xml:space="preserve"> arrived during 2014/15</t>
    </r>
  </si>
  <si>
    <r>
      <rPr>
        <b/>
        <sz val="10"/>
        <color indexed="8"/>
        <rFont val="Arial"/>
        <family val="2"/>
      </rPr>
      <t>Second largest migrant</t>
    </r>
    <r>
      <rPr>
        <sz val="10"/>
        <color indexed="8"/>
        <rFont val="Arial"/>
        <family val="2"/>
      </rPr>
      <t xml:space="preserve"> population arrived during 2014/15</t>
    </r>
  </si>
  <si>
    <r>
      <rPr>
        <b/>
        <sz val="10"/>
        <color indexed="8"/>
        <rFont val="Arial"/>
        <family val="2"/>
      </rPr>
      <t>Third largest migrant</t>
    </r>
    <r>
      <rPr>
        <sz val="10"/>
        <color indexed="8"/>
        <rFont val="Arial"/>
        <family val="2"/>
      </rPr>
      <t xml:space="preserve"> population arrived during 2014/15</t>
    </r>
  </si>
  <si>
    <r>
      <t xml:space="preserve">Net </t>
    </r>
    <r>
      <rPr>
        <b/>
        <sz val="10"/>
        <color indexed="8"/>
        <rFont val="Arial"/>
        <family val="2"/>
      </rPr>
      <t xml:space="preserve">internal </t>
    </r>
    <r>
      <rPr>
        <sz val="10"/>
        <color indexed="8"/>
        <rFont val="Arial"/>
        <family val="2"/>
      </rPr>
      <t>migration (2014)</t>
    </r>
  </si>
  <si>
    <r>
      <t xml:space="preserve">Net </t>
    </r>
    <r>
      <rPr>
        <b/>
        <sz val="10"/>
        <color indexed="8"/>
        <rFont val="Arial"/>
        <family val="2"/>
      </rPr>
      <t>international</t>
    </r>
    <r>
      <rPr>
        <sz val="10"/>
        <color indexed="8"/>
        <rFont val="Arial"/>
        <family val="2"/>
      </rPr>
      <t xml:space="preserve"> migration (2014)</t>
    </r>
  </si>
  <si>
    <r>
      <t xml:space="preserve">Net </t>
    </r>
    <r>
      <rPr>
        <b/>
        <sz val="10"/>
        <color indexed="8"/>
        <rFont val="Arial"/>
        <family val="2"/>
      </rPr>
      <t>natural change</t>
    </r>
    <r>
      <rPr>
        <sz val="10"/>
        <color indexed="8"/>
        <rFont val="Arial"/>
        <family val="2"/>
      </rPr>
      <t xml:space="preserve"> (2014)</t>
    </r>
  </si>
  <si>
    <t>Diversity</t>
  </si>
  <si>
    <r>
      <rPr>
        <b/>
        <sz val="10"/>
        <color indexed="8"/>
        <rFont val="Arial"/>
        <family val="2"/>
      </rPr>
      <t>Crime rates</t>
    </r>
    <r>
      <rPr>
        <sz val="10"/>
        <rFont val="Arial"/>
        <family val="2"/>
      </rPr>
      <t xml:space="preserve"> per thousand population 2014/15</t>
    </r>
  </si>
  <si>
    <r>
      <t xml:space="preserve">% </t>
    </r>
    <r>
      <rPr>
        <b/>
        <sz val="10"/>
        <color indexed="8"/>
        <rFont val="Arial"/>
        <family val="2"/>
      </rPr>
      <t>children living in out-of-work households</t>
    </r>
    <r>
      <rPr>
        <sz val="10"/>
        <color indexed="8"/>
        <rFont val="Arial"/>
        <family val="2"/>
      </rPr>
      <t xml:space="preserve"> (2014)</t>
    </r>
  </si>
  <si>
    <r>
      <t xml:space="preserve">Achievement of </t>
    </r>
    <r>
      <rPr>
        <b/>
        <sz val="10"/>
        <color indexed="8"/>
        <rFont val="Arial"/>
        <family val="2"/>
      </rPr>
      <t>5 or more A*- C grades at GCSE</t>
    </r>
    <r>
      <rPr>
        <sz val="10"/>
        <color indexed="8"/>
        <rFont val="Arial"/>
        <family val="2"/>
      </rPr>
      <t xml:space="preserve"> or equivalent including English and Maths, 2013/14</t>
    </r>
  </si>
  <si>
    <r>
      <rPr>
        <b/>
        <sz val="10"/>
        <color indexed="8"/>
        <rFont val="Arial"/>
        <family val="2"/>
      </rPr>
      <t>Teenage conception</t>
    </r>
    <r>
      <rPr>
        <sz val="10"/>
        <color indexed="8"/>
        <rFont val="Arial"/>
        <family val="2"/>
      </rPr>
      <t xml:space="preserve"> rate (2013)</t>
    </r>
  </si>
  <si>
    <r>
      <rPr>
        <b/>
        <sz val="10"/>
        <color indexed="8"/>
        <rFont val="Arial"/>
        <family val="2"/>
      </rPr>
      <t>Life satisfaction</t>
    </r>
    <r>
      <rPr>
        <sz val="10"/>
        <color indexed="8"/>
        <rFont val="Arial"/>
        <family val="2"/>
      </rPr>
      <t xml:space="preserve"> score 2011-14 (out of 10)</t>
    </r>
  </si>
  <si>
    <r>
      <rPr>
        <b/>
        <sz val="10"/>
        <color indexed="8"/>
        <rFont val="Arial"/>
        <family val="2"/>
      </rPr>
      <t>Worthwhileness</t>
    </r>
    <r>
      <rPr>
        <sz val="10"/>
        <color indexed="8"/>
        <rFont val="Arial"/>
        <family val="2"/>
      </rPr>
      <t xml:space="preserve"> score 2011-14 (out of 10)</t>
    </r>
  </si>
  <si>
    <r>
      <rPr>
        <b/>
        <sz val="10"/>
        <color indexed="8"/>
        <rFont val="Arial"/>
        <family val="2"/>
      </rPr>
      <t>Happiness</t>
    </r>
    <r>
      <rPr>
        <sz val="10"/>
        <color indexed="8"/>
        <rFont val="Arial"/>
        <family val="2"/>
      </rPr>
      <t xml:space="preserve"> score 2011-14 (out of 10)</t>
    </r>
  </si>
  <si>
    <r>
      <rPr>
        <b/>
        <sz val="10"/>
        <color indexed="8"/>
        <rFont val="Arial"/>
        <family val="2"/>
      </rPr>
      <t>Anxiety</t>
    </r>
    <r>
      <rPr>
        <sz val="10"/>
        <color indexed="8"/>
        <rFont val="Arial"/>
        <family val="2"/>
      </rPr>
      <t xml:space="preserve"> score 2011-14 (out of 10)</t>
    </r>
  </si>
  <si>
    <r>
      <rPr>
        <b/>
        <sz val="10"/>
        <color indexed="8"/>
        <rFont val="Arial"/>
        <family val="2"/>
      </rPr>
      <t xml:space="preserve">Childhood Obesity </t>
    </r>
    <r>
      <rPr>
        <sz val="10"/>
        <rFont val="Arial"/>
        <family val="2"/>
      </rPr>
      <t>Prevalance (%) 2013/14</t>
    </r>
  </si>
  <si>
    <r>
      <t xml:space="preserve">People aged 17+ with </t>
    </r>
    <r>
      <rPr>
        <b/>
        <sz val="10"/>
        <color indexed="8"/>
        <rFont val="Arial"/>
        <family val="2"/>
      </rPr>
      <t>diabetes</t>
    </r>
    <r>
      <rPr>
        <sz val="10"/>
        <color indexed="8"/>
        <rFont val="Arial"/>
        <family val="2"/>
      </rPr>
      <t xml:space="preserve"> (%)</t>
    </r>
  </si>
  <si>
    <t>http://data.london.gov.uk/dataset/prevalence-childhood-obesity-borough</t>
  </si>
  <si>
    <t>http://data.london.gov.uk/dataset/public-health-outcomes-framework-indicators</t>
  </si>
  <si>
    <r>
      <t xml:space="preserve">New </t>
    </r>
    <r>
      <rPr>
        <b/>
        <sz val="10"/>
        <color indexed="8"/>
        <rFont val="Arial"/>
        <family val="2"/>
      </rPr>
      <t>migrant (NINo) rates</t>
    </r>
    <r>
      <rPr>
        <sz val="10"/>
        <color indexed="8"/>
        <rFont val="Arial"/>
        <family val="2"/>
      </rPr>
      <t>, (2014/15)</t>
    </r>
  </si>
  <si>
    <t>http://data.london.gov.uk/dataset/net-migration-and-natural-change-region</t>
  </si>
  <si>
    <t>National Child Measurement Programme</t>
  </si>
  <si>
    <t>Health &amp; Social Care Information Centre</t>
  </si>
  <si>
    <t>Public Health England (based on ONS source data)</t>
  </si>
  <si>
    <r>
      <t xml:space="preserve">% of adults who </t>
    </r>
    <r>
      <rPr>
        <b/>
        <sz val="10"/>
        <color indexed="8"/>
        <rFont val="Arial"/>
        <family val="2"/>
      </rPr>
      <t>cycle</t>
    </r>
    <r>
      <rPr>
        <sz val="10"/>
        <color indexed="8"/>
        <rFont val="Arial"/>
        <family val="2"/>
      </rPr>
      <t xml:space="preserve"> at least once per month, 2013/14</t>
    </r>
  </si>
  <si>
    <r>
      <rPr>
        <b/>
        <sz val="10"/>
        <color indexed="8"/>
        <rFont val="Arial"/>
        <family val="2"/>
      </rPr>
      <t>Overseas nationals</t>
    </r>
    <r>
      <rPr>
        <sz val="10"/>
        <color indexed="8"/>
        <rFont val="Arial"/>
        <family val="2"/>
      </rPr>
      <t xml:space="preserve"> entering the UK (NINo), (2014/15)</t>
    </r>
  </si>
  <si>
    <t>Modelled Household median income estimates 2012/13</t>
  </si>
  <si>
    <r>
      <t xml:space="preserve">Modelled </t>
    </r>
    <r>
      <rPr>
        <b/>
        <sz val="10"/>
        <color indexed="8"/>
        <rFont val="Arial"/>
        <family val="2"/>
      </rPr>
      <t>Household median income</t>
    </r>
    <r>
      <rPr>
        <sz val="10"/>
        <color indexed="8"/>
        <rFont val="Arial"/>
        <family val="2"/>
      </rPr>
      <t xml:space="preserve"> estimate 2012/13</t>
    </r>
  </si>
  <si>
    <t>GLA Estimates</t>
  </si>
  <si>
    <t>http://data.london.gov.uk/dataset/household-income-estimates-small-areas</t>
  </si>
  <si>
    <r>
      <rPr>
        <b/>
        <sz val="10"/>
        <color indexed="8"/>
        <rFont val="Arial"/>
        <family val="2"/>
      </rPr>
      <t>Teenage conception</t>
    </r>
    <r>
      <rPr>
        <sz val="10"/>
        <color indexed="8"/>
        <rFont val="Arial"/>
        <family val="2"/>
      </rPr>
      <t xml:space="preserve"> rate (2014)</t>
    </r>
  </si>
  <si>
    <r>
      <t xml:space="preserve">Household Waste </t>
    </r>
    <r>
      <rPr>
        <b/>
        <sz val="10"/>
        <rFont val="Arial"/>
        <family val="2"/>
      </rPr>
      <t>Recycling Rate</t>
    </r>
    <r>
      <rPr>
        <sz val="10"/>
        <rFont val="Arial"/>
        <family val="2"/>
      </rPr>
      <t>, 2014/15</t>
    </r>
  </si>
  <si>
    <r>
      <t xml:space="preserve">% working-age with a </t>
    </r>
    <r>
      <rPr>
        <b/>
        <sz val="10"/>
        <color indexed="8"/>
        <rFont val="Arial"/>
        <family val="2"/>
      </rPr>
      <t>disability</t>
    </r>
    <r>
      <rPr>
        <sz val="10"/>
        <color indexed="8"/>
        <rFont val="Arial"/>
        <family val="2"/>
      </rPr>
      <t xml:space="preserve"> (2015)</t>
    </r>
  </si>
  <si>
    <t>Employment rate (%) (2015)</t>
  </si>
  <si>
    <t>Male employment rate (2015)</t>
  </si>
  <si>
    <t>Female employment rate (2015)</t>
  </si>
  <si>
    <t>Unemployment rate (2015)</t>
  </si>
  <si>
    <r>
      <rPr>
        <b/>
        <sz val="10"/>
        <color indexed="8"/>
        <rFont val="Arial"/>
        <family val="2"/>
      </rPr>
      <t>Unemployment</t>
    </r>
    <r>
      <rPr>
        <sz val="10"/>
        <color indexed="8"/>
        <rFont val="Arial"/>
        <family val="2"/>
      </rPr>
      <t xml:space="preserve"> rate (2015)</t>
    </r>
  </si>
  <si>
    <r>
      <t>% of employment that is in</t>
    </r>
    <r>
      <rPr>
        <b/>
        <sz val="10"/>
        <color indexed="8"/>
        <rFont val="Arial"/>
        <family val="2"/>
      </rPr>
      <t xml:space="preserve"> public sector</t>
    </r>
    <r>
      <rPr>
        <sz val="10"/>
        <color indexed="8"/>
        <rFont val="Arial"/>
        <family val="2"/>
      </rPr>
      <t xml:space="preserve"> (2014)</t>
    </r>
  </si>
  <si>
    <r>
      <rPr>
        <b/>
        <sz val="10"/>
        <color indexed="8"/>
        <rFont val="Arial"/>
        <family val="2"/>
      </rPr>
      <t>Male life expectancy</t>
    </r>
    <r>
      <rPr>
        <sz val="10"/>
        <rFont val="Arial"/>
        <family val="2"/>
      </rPr>
      <t>, (2012-14)</t>
    </r>
  </si>
  <si>
    <r>
      <rPr>
        <b/>
        <sz val="10"/>
        <color indexed="8"/>
        <rFont val="Arial"/>
        <family val="2"/>
      </rPr>
      <t>Female life expectancy</t>
    </r>
    <r>
      <rPr>
        <sz val="10"/>
        <rFont val="Arial"/>
        <family val="2"/>
      </rPr>
      <t>, (2012-14)</t>
    </r>
  </si>
  <si>
    <r>
      <rPr>
        <b/>
        <sz val="10"/>
        <color indexed="8"/>
        <rFont val="Arial"/>
        <family val="2"/>
      </rPr>
      <t>Employment</t>
    </r>
    <r>
      <rPr>
        <sz val="10"/>
        <color indexed="8"/>
        <rFont val="Arial"/>
        <family val="2"/>
      </rPr>
      <t xml:space="preserve"> rate (%) (2015)</t>
    </r>
  </si>
  <si>
    <r>
      <rPr>
        <b/>
        <sz val="10"/>
        <color indexed="8"/>
        <rFont val="Arial"/>
        <family val="2"/>
      </rPr>
      <t xml:space="preserve">Male employment </t>
    </r>
    <r>
      <rPr>
        <sz val="10"/>
        <color indexed="8"/>
        <rFont val="Arial"/>
        <family val="2"/>
      </rPr>
      <t>rate (2015)</t>
    </r>
  </si>
  <si>
    <r>
      <rPr>
        <b/>
        <sz val="10"/>
        <color indexed="8"/>
        <rFont val="Arial"/>
        <family val="2"/>
      </rPr>
      <t>Female employment</t>
    </r>
    <r>
      <rPr>
        <sz val="10"/>
        <color indexed="8"/>
        <rFont val="Arial"/>
        <family val="2"/>
      </rPr>
      <t xml:space="preserve"> rate (2015)</t>
    </r>
  </si>
  <si>
    <r>
      <t>Number of</t>
    </r>
    <r>
      <rPr>
        <b/>
        <sz val="10"/>
        <color indexed="8"/>
        <rFont val="Arial"/>
        <family val="2"/>
      </rPr>
      <t xml:space="preserve"> jobs</t>
    </r>
    <r>
      <rPr>
        <sz val="10"/>
        <color indexed="8"/>
        <rFont val="Arial"/>
        <family val="2"/>
      </rPr>
      <t xml:space="preserve"> by workplace</t>
    </r>
    <r>
      <rPr>
        <sz val="10"/>
        <rFont val="Arial"/>
        <family val="2"/>
      </rPr>
      <t xml:space="preserve"> (2014)</t>
    </r>
  </si>
  <si>
    <t>Mortality rate from causes considered preventable 2012/14</t>
  </si>
  <si>
    <r>
      <t xml:space="preserve">Proportion of working age people with </t>
    </r>
    <r>
      <rPr>
        <b/>
        <sz val="10"/>
        <color indexed="8"/>
        <rFont val="Arial"/>
        <family val="2"/>
      </rPr>
      <t xml:space="preserve">no qualifications </t>
    </r>
    <r>
      <rPr>
        <sz val="10"/>
        <color indexed="8"/>
        <rFont val="Arial"/>
        <family val="2"/>
      </rPr>
      <t>(%) 2015</t>
    </r>
  </si>
  <si>
    <r>
      <t xml:space="preserve">Proportion of working age with </t>
    </r>
    <r>
      <rPr>
        <b/>
        <sz val="10"/>
        <color indexed="8"/>
        <rFont val="Arial"/>
        <family val="2"/>
      </rPr>
      <t xml:space="preserve">degree or equivalent </t>
    </r>
    <r>
      <rPr>
        <sz val="10"/>
        <color indexed="8"/>
        <rFont val="Arial"/>
        <family val="2"/>
      </rPr>
      <t>and above (%) 2015</t>
    </r>
  </si>
  <si>
    <r>
      <t xml:space="preserve">% of pupils whose first </t>
    </r>
    <r>
      <rPr>
        <b/>
        <sz val="10"/>
        <rFont val="Arial"/>
        <family val="2"/>
      </rPr>
      <t>language is not English</t>
    </r>
    <r>
      <rPr>
        <sz val="10"/>
        <rFont val="Arial"/>
        <family val="2"/>
      </rPr>
      <t xml:space="preserve"> (2015)</t>
    </r>
  </si>
  <si>
    <r>
      <t xml:space="preserve">Total </t>
    </r>
    <r>
      <rPr>
        <b/>
        <sz val="10"/>
        <rFont val="Arial"/>
        <family val="2"/>
      </rPr>
      <t>carbon emissions</t>
    </r>
    <r>
      <rPr>
        <sz val="10"/>
        <rFont val="Arial"/>
        <family val="2"/>
      </rPr>
      <t xml:space="preserve"> (2014)</t>
    </r>
  </si>
  <si>
    <t>% of adults who cycle at least once per month, 2014/15</t>
  </si>
  <si>
    <t>Gross Annual Pay, (2016)</t>
  </si>
  <si>
    <t>Gross Annual Pay - Male (2016)</t>
  </si>
  <si>
    <t>Gross Annual Pay - Female (2016)</t>
  </si>
  <si>
    <r>
      <t xml:space="preserve">Rates of </t>
    </r>
    <r>
      <rPr>
        <b/>
        <sz val="10"/>
        <color indexed="8"/>
        <rFont val="Arial"/>
        <family val="2"/>
      </rPr>
      <t>Children Looked After</t>
    </r>
    <r>
      <rPr>
        <sz val="10"/>
        <color indexed="8"/>
        <rFont val="Arial"/>
        <family val="2"/>
      </rPr>
      <t xml:space="preserve"> (2016)</t>
    </r>
  </si>
  <si>
    <t>Childhood Obesity Prevalance (%) 2015/16</t>
  </si>
  <si>
    <t xml:space="preserve"> </t>
  </si>
  <si>
    <t>Net internal migration (2015)</t>
  </si>
  <si>
    <t>Net international migration (2015)</t>
  </si>
  <si>
    <t>Net natural change (2015)</t>
  </si>
  <si>
    <r>
      <t xml:space="preserve">Number of </t>
    </r>
    <r>
      <rPr>
        <b/>
        <sz val="10"/>
        <rFont val="Arial"/>
        <family val="2"/>
      </rPr>
      <t>active businesses, 2015</t>
    </r>
  </si>
  <si>
    <t>New migrant (NINo) rates, (2015/16)</t>
  </si>
  <si>
    <t>Largest migrant population arrived during 2015/16</t>
  </si>
  <si>
    <t>Second largest migrant population arrived during 2015/16</t>
  </si>
  <si>
    <t>Third largest migrant population arrived during 2015/16</t>
  </si>
  <si>
    <t>Overseas nationals entering the UK (NINo), (2015/16)</t>
  </si>
  <si>
    <t>https://data.london.gov.uk/dataset/qualifications-working-age-population-nvq-borough</t>
  </si>
  <si>
    <t>https://data.london.gov.uk/dataset/working-age-client-group-claimants-key-benefits-borough</t>
  </si>
  <si>
    <t>https://data.london.gov.uk/dataset/jobs-and-job-density-borough</t>
  </si>
  <si>
    <t>https://data.london.gov.uk/dataset/children-out-work-benefit-households-borough</t>
  </si>
  <si>
    <t>% children living in out-of-work households (2015)</t>
  </si>
  <si>
    <t>Youth Unemployment (claimant) rate 18-24 (Dec-15)</t>
  </si>
  <si>
    <t>Net international migration (2014)</t>
  </si>
  <si>
    <t>% of resident population born abroad (2015)</t>
  </si>
  <si>
    <t>https://data.london.gov.uk/dataset/country-of-birth</t>
  </si>
  <si>
    <r>
      <t xml:space="preserve">% of resident population </t>
    </r>
    <r>
      <rPr>
        <b/>
        <sz val="10"/>
        <color indexed="8"/>
        <rFont val="Arial"/>
        <family val="2"/>
      </rPr>
      <t>born abroad</t>
    </r>
    <r>
      <rPr>
        <sz val="10"/>
        <color indexed="8"/>
        <rFont val="Arial"/>
        <family val="2"/>
      </rPr>
      <t xml:space="preserve"> (2015)</t>
    </r>
  </si>
  <si>
    <r>
      <t xml:space="preserve">GLA </t>
    </r>
    <r>
      <rPr>
        <b/>
        <sz val="10"/>
        <color indexed="8"/>
        <rFont val="Arial"/>
        <family val="2"/>
      </rPr>
      <t>Household</t>
    </r>
    <r>
      <rPr>
        <sz val="10"/>
        <color indexed="8"/>
        <rFont val="Arial"/>
        <family val="2"/>
      </rPr>
      <t xml:space="preserve"> Estimate 2017</t>
    </r>
  </si>
  <si>
    <r>
      <rPr>
        <b/>
        <sz val="10"/>
        <color indexed="8"/>
        <rFont val="Arial"/>
        <family val="2"/>
      </rPr>
      <t xml:space="preserve">Population density </t>
    </r>
    <r>
      <rPr>
        <sz val="10"/>
        <color indexed="8"/>
        <rFont val="Arial"/>
        <family val="2"/>
      </rPr>
      <t>(per hectare) 2017</t>
    </r>
  </si>
  <si>
    <r>
      <t xml:space="preserve">Net </t>
    </r>
    <r>
      <rPr>
        <b/>
        <sz val="10"/>
        <color indexed="8"/>
        <rFont val="Arial"/>
        <family val="2"/>
      </rPr>
      <t xml:space="preserve">internal </t>
    </r>
    <r>
      <rPr>
        <sz val="10"/>
        <color indexed="8"/>
        <rFont val="Arial"/>
        <family val="2"/>
      </rPr>
      <t>migration (2015)</t>
    </r>
  </si>
  <si>
    <r>
      <t xml:space="preserve">Net </t>
    </r>
    <r>
      <rPr>
        <b/>
        <sz val="10"/>
        <color indexed="8"/>
        <rFont val="Arial"/>
        <family val="2"/>
      </rPr>
      <t>international</t>
    </r>
    <r>
      <rPr>
        <sz val="10"/>
        <color indexed="8"/>
        <rFont val="Arial"/>
        <family val="2"/>
      </rPr>
      <t xml:space="preserve"> migration (2015)</t>
    </r>
  </si>
  <si>
    <r>
      <t xml:space="preserve">Net </t>
    </r>
    <r>
      <rPr>
        <b/>
        <sz val="10"/>
        <color indexed="8"/>
        <rFont val="Arial"/>
        <family val="2"/>
      </rPr>
      <t>natural change</t>
    </r>
    <r>
      <rPr>
        <sz val="10"/>
        <color indexed="8"/>
        <rFont val="Arial"/>
        <family val="2"/>
      </rPr>
      <t xml:space="preserve"> (2015)</t>
    </r>
  </si>
  <si>
    <r>
      <rPr>
        <b/>
        <sz val="10"/>
        <color indexed="8"/>
        <rFont val="Arial"/>
        <family val="2"/>
      </rPr>
      <t>Overseas nationals</t>
    </r>
    <r>
      <rPr>
        <sz val="10"/>
        <color indexed="8"/>
        <rFont val="Arial"/>
        <family val="2"/>
      </rPr>
      <t xml:space="preserve"> entering the UK (NINo), (2015/16)</t>
    </r>
  </si>
  <si>
    <r>
      <t xml:space="preserve">New </t>
    </r>
    <r>
      <rPr>
        <b/>
        <sz val="10"/>
        <color indexed="8"/>
        <rFont val="Arial"/>
        <family val="2"/>
      </rPr>
      <t>migrant (NINo) rates</t>
    </r>
    <r>
      <rPr>
        <sz val="10"/>
        <color indexed="8"/>
        <rFont val="Arial"/>
        <family val="2"/>
      </rPr>
      <t>, (2015/16)</t>
    </r>
  </si>
  <si>
    <r>
      <rPr>
        <b/>
        <sz val="10"/>
        <color indexed="8"/>
        <rFont val="Arial"/>
        <family val="2"/>
      </rPr>
      <t>Largest migrant population</t>
    </r>
    <r>
      <rPr>
        <sz val="10"/>
        <color indexed="8"/>
        <rFont val="Arial"/>
        <family val="2"/>
      </rPr>
      <t xml:space="preserve"> arrived during 2015/16</t>
    </r>
  </si>
  <si>
    <r>
      <rPr>
        <b/>
        <sz val="10"/>
        <color indexed="8"/>
        <rFont val="Arial"/>
        <family val="2"/>
      </rPr>
      <t>Second largest migrant</t>
    </r>
    <r>
      <rPr>
        <sz val="10"/>
        <color indexed="8"/>
        <rFont val="Arial"/>
        <family val="2"/>
      </rPr>
      <t xml:space="preserve"> population arrived during 2015/16</t>
    </r>
  </si>
  <si>
    <r>
      <rPr>
        <b/>
        <sz val="10"/>
        <color indexed="8"/>
        <rFont val="Arial"/>
        <family val="2"/>
      </rPr>
      <t>Third largest migrant</t>
    </r>
    <r>
      <rPr>
        <sz val="10"/>
        <color indexed="8"/>
        <rFont val="Arial"/>
        <family val="2"/>
      </rPr>
      <t xml:space="preserve"> population arrived during 2015/16</t>
    </r>
  </si>
  <si>
    <r>
      <rPr>
        <b/>
        <sz val="10"/>
        <color indexed="8"/>
        <rFont val="Arial"/>
        <family val="2"/>
      </rPr>
      <t>Youth Unemployment</t>
    </r>
    <r>
      <rPr>
        <sz val="10"/>
        <color indexed="8"/>
        <rFont val="Arial"/>
        <family val="2"/>
      </rPr>
      <t xml:space="preserve"> (claimant) </t>
    </r>
    <r>
      <rPr>
        <sz val="10"/>
        <rFont val="Arial"/>
        <family val="2"/>
      </rPr>
      <t>rate 18-24 (Dec-15)</t>
    </r>
  </si>
  <si>
    <r>
      <t xml:space="preserve">Proportion of the working-age population who </t>
    </r>
    <r>
      <rPr>
        <b/>
        <sz val="10"/>
        <color indexed="8"/>
        <rFont val="Arial"/>
        <family val="2"/>
      </rPr>
      <t>claim out-of-work benefits</t>
    </r>
    <r>
      <rPr>
        <sz val="10"/>
        <color indexed="8"/>
        <rFont val="Arial"/>
        <family val="2"/>
      </rPr>
      <t xml:space="preserve"> (%) (May-2016)</t>
    </r>
  </si>
  <si>
    <r>
      <rPr>
        <b/>
        <sz val="10"/>
        <color indexed="8"/>
        <rFont val="Arial"/>
        <family val="2"/>
      </rPr>
      <t>Gross Annual Pay</t>
    </r>
    <r>
      <rPr>
        <sz val="10"/>
        <color indexed="8"/>
        <rFont val="Arial"/>
        <family val="2"/>
      </rPr>
      <t>, (2016)</t>
    </r>
  </si>
  <si>
    <r>
      <t xml:space="preserve">Gross </t>
    </r>
    <r>
      <rPr>
        <b/>
        <sz val="10"/>
        <color indexed="8"/>
        <rFont val="Arial"/>
        <family val="2"/>
      </rPr>
      <t>Annual Pay - Male</t>
    </r>
    <r>
      <rPr>
        <sz val="10"/>
        <color indexed="8"/>
        <rFont val="Arial"/>
        <family val="2"/>
      </rPr>
      <t xml:space="preserve"> (2016)</t>
    </r>
  </si>
  <si>
    <r>
      <t xml:space="preserve">Gross </t>
    </r>
    <r>
      <rPr>
        <b/>
        <sz val="10"/>
        <color indexed="8"/>
        <rFont val="Arial"/>
        <family val="2"/>
      </rPr>
      <t>Annual Pay - Female</t>
    </r>
    <r>
      <rPr>
        <sz val="10"/>
        <color indexed="8"/>
        <rFont val="Arial"/>
        <family val="2"/>
      </rPr>
      <t xml:space="preserve"> (2016)</t>
    </r>
  </si>
  <si>
    <r>
      <t xml:space="preserve">Median </t>
    </r>
    <r>
      <rPr>
        <b/>
        <sz val="10"/>
        <color indexed="8"/>
        <rFont val="Arial"/>
        <family val="2"/>
      </rPr>
      <t>House Price</t>
    </r>
    <r>
      <rPr>
        <sz val="10"/>
        <color indexed="8"/>
        <rFont val="Arial"/>
        <family val="2"/>
      </rPr>
      <t>, 2015</t>
    </r>
  </si>
  <si>
    <r>
      <rPr>
        <b/>
        <sz val="10"/>
        <color indexed="8"/>
        <rFont val="Arial"/>
        <family val="2"/>
      </rPr>
      <t>New Homes</t>
    </r>
    <r>
      <rPr>
        <sz val="10"/>
        <rFont val="Arial"/>
        <family val="2"/>
      </rPr>
      <t xml:space="preserve"> (net) 2015/16 (provisional data)</t>
    </r>
  </si>
  <si>
    <r>
      <t xml:space="preserve">% of adults who </t>
    </r>
    <r>
      <rPr>
        <b/>
        <sz val="10"/>
        <color indexed="8"/>
        <rFont val="Arial"/>
        <family val="2"/>
      </rPr>
      <t>cycle</t>
    </r>
    <r>
      <rPr>
        <sz val="10"/>
        <color indexed="8"/>
        <rFont val="Arial"/>
        <family val="2"/>
      </rPr>
      <t xml:space="preserve"> at least once per month, 2014/15</t>
    </r>
  </si>
  <si>
    <r>
      <t xml:space="preserve">% </t>
    </r>
    <r>
      <rPr>
        <b/>
        <sz val="10"/>
        <color indexed="8"/>
        <rFont val="Arial"/>
        <family val="2"/>
      </rPr>
      <t>children living in out-of-work households</t>
    </r>
    <r>
      <rPr>
        <sz val="10"/>
        <color indexed="8"/>
        <rFont val="Arial"/>
        <family val="2"/>
      </rPr>
      <t xml:space="preserve"> (2015)</t>
    </r>
  </si>
  <si>
    <r>
      <rPr>
        <b/>
        <sz val="10"/>
        <color indexed="8"/>
        <rFont val="Arial"/>
        <family val="2"/>
      </rPr>
      <t xml:space="preserve">Childhood Obesity </t>
    </r>
    <r>
      <rPr>
        <sz val="10"/>
        <rFont val="Arial"/>
        <family val="2"/>
      </rPr>
      <t>Prevalance (%) 2015/16</t>
    </r>
  </si>
  <si>
    <r>
      <rPr>
        <b/>
        <sz val="10"/>
        <color indexed="8"/>
        <rFont val="Arial"/>
        <family val="2"/>
      </rPr>
      <t>Jobs Density</t>
    </r>
    <r>
      <rPr>
        <sz val="10"/>
        <color indexed="8"/>
        <rFont val="Arial"/>
        <family val="2"/>
      </rPr>
      <t>, 2015</t>
    </r>
  </si>
  <si>
    <t>Jobs Density, 2015</t>
  </si>
  <si>
    <r>
      <t xml:space="preserve">Two-year </t>
    </r>
    <r>
      <rPr>
        <b/>
        <sz val="10"/>
        <color indexed="8"/>
        <rFont val="Arial"/>
        <family val="2"/>
      </rPr>
      <t>business survival rates</t>
    </r>
    <r>
      <rPr>
        <sz val="10"/>
        <color indexed="8"/>
        <rFont val="Arial"/>
        <family val="2"/>
      </rPr>
      <t xml:space="preserve"> (started in 2013)</t>
    </r>
  </si>
  <si>
    <r>
      <rPr>
        <b/>
        <sz val="10"/>
        <color indexed="8"/>
        <rFont val="Arial"/>
        <family val="2"/>
      </rPr>
      <t>Average Age</t>
    </r>
    <r>
      <rPr>
        <sz val="10"/>
        <color indexed="8"/>
        <rFont val="Arial"/>
        <family val="2"/>
      </rPr>
      <t>, 2017</t>
    </r>
  </si>
  <si>
    <t>GLA Population Estimate 2017</t>
  </si>
  <si>
    <t>GLA Household Estimate 2017</t>
  </si>
  <si>
    <t>Inland Area (Hectares)</t>
  </si>
  <si>
    <t>Population density (per hectare) 2017</t>
  </si>
  <si>
    <t>Average Age, 2017</t>
  </si>
  <si>
    <t>Proportion of population aged 0-15, 2015</t>
  </si>
  <si>
    <t>Proportion of population of working-age, 2015</t>
  </si>
  <si>
    <t>Proportion of population aged 65 and over, 2015</t>
  </si>
  <si>
    <t>% of population from BAME groups (2016)</t>
  </si>
  <si>
    <t>% people aged 3+ whose main language is not English (2011 Census)</t>
  </si>
  <si>
    <t>Proportion of 16-18 year olds who are NEET (%) (2014)</t>
  </si>
  <si>
    <t>Proportion of the working-age population who claim out-of-work benefits (%) (May-2016)</t>
  </si>
  <si>
    <t>% working-age with a disability (2015)</t>
  </si>
  <si>
    <t>Proportion of working age people with no qualifications (%) 2015</t>
  </si>
  <si>
    <t>Proportion of working age with degree or equivalent and above (%) 2015</t>
  </si>
  <si>
    <t>Number of jobs by workplace (2014)</t>
  </si>
  <si>
    <t>% of employment that is in public sector (2014)</t>
  </si>
  <si>
    <t>Number of active businesses, 2015</t>
  </si>
  <si>
    <t>Two-year business survival rates (started in 2013)</t>
  </si>
  <si>
    <t>Crime rates per thousand population 2014/15</t>
  </si>
  <si>
    <t>Fires per thousand population (2014)</t>
  </si>
  <si>
    <t>Ambulance incidents per hundred population (2014)</t>
  </si>
  <si>
    <t>Median House Price, 2015</t>
  </si>
  <si>
    <t>Average Band D Council Tax charge (£), 2015/16</t>
  </si>
  <si>
    <t>New Homes (net) 2015/16 (provisional)</t>
  </si>
  <si>
    <t>% of area that is Greenspace, 2005</t>
  </si>
  <si>
    <t>Total carbon emissions (2014)</t>
  </si>
  <si>
    <t>Household Waste Recycling Rate, 2014/15</t>
  </si>
  <si>
    <t>Number of cars, (2011 Census)</t>
  </si>
  <si>
    <t>Number of cars per household, (2011 Census)</t>
  </si>
  <si>
    <t>Average Public Transport Accessibility score, 2014</t>
  </si>
  <si>
    <t>Achievement of 5 or more A*- C grades at GCSE or equivalent including English and Maths, 2013/14</t>
  </si>
  <si>
    <r>
      <t xml:space="preserve">Rates of </t>
    </r>
    <r>
      <rPr>
        <b/>
        <sz val="10"/>
        <color indexed="8"/>
        <rFont val="Arial"/>
        <family val="2"/>
      </rPr>
      <t>Children Looked After (2016)</t>
    </r>
  </si>
  <si>
    <t>% of pupils whose first language is not English (2015)</t>
  </si>
  <si>
    <t>Male life expectancy, (2012-14)</t>
  </si>
  <si>
    <t>Female life expectancy, (2012-14)</t>
  </si>
  <si>
    <t>Teenage conception rate (2014)</t>
  </si>
  <si>
    <t>Political control in council</t>
  </si>
  <si>
    <t xml:space="preserve">  </t>
  </si>
  <si>
    <r>
      <t>GLA</t>
    </r>
    <r>
      <rPr>
        <b/>
        <sz val="10"/>
        <color indexed="8"/>
        <rFont val="Arial"/>
        <family val="2"/>
      </rPr>
      <t xml:space="preserve"> Population </t>
    </r>
    <r>
      <rPr>
        <sz val="10"/>
        <color indexed="8"/>
        <rFont val="Arial"/>
        <family val="2"/>
      </rPr>
      <t>Estimate 2017</t>
    </r>
  </si>
  <si>
    <t>borough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</si>
</sst>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3" formatCode="_(* #,##0.00_);_(* \(#,##0.00\);_(* &quot;-&quot;??_);_(@_)"/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#,##0.0"/>
    <numFmt numFmtId="167" formatCode="0.0"/>
    <numFmt numFmtId="168" formatCode="_-* #,##0_-;\-* #,##0_-;_-* \-??_-;_-@_-"/>
    <numFmt numFmtId="169" formatCode="0.0000"/>
    <numFmt numFmtId="170" formatCode="General_)"/>
    <numFmt numFmtId="171" formatCode="_-* #,##0_-;\-* #,##0_-;_-* &quot;-&quot;??_-;_-@_-"/>
    <numFmt numFmtId="172" formatCode="_-* #,##0.0_-;\-* #,##0.0_-;_-* &quot;-&quot;??_-;_-@_-"/>
    <numFmt numFmtId="173" formatCode="&quot;£&quot;#,##0"/>
    <numFmt numFmtId="174" formatCode="&quot; &quot;#,##0.00&quot; &quot;;&quot;-&quot;#,##0.00&quot; &quot;;&quot; -&quot;00&quot; &quot;;&quot; &quot;@&quot; &quot;"/>
    <numFmt numFmtId="175" formatCode="&quot; &quot;[$£]#,##0.00&quot; &quot;;&quot;-&quot;[$£]#,##0.00&quot; &quot;;&quot; &quot;[$£]&quot;-&quot;00&quot; &quot;;&quot; &quot;@&quot; &quot;"/>
    <numFmt numFmtId="176" formatCode="_-[$€-2]* #,##0.00_-;\-[$€-2]* #,##0.00_-;_-[$€-2]* &quot;-&quot;??_-"/>
    <numFmt numFmtId="177" formatCode="0000"/>
    <numFmt numFmtId="178" formatCode="[&gt;0.5]#,##0;[&lt;-0.5]\-#,##0;\-"/>
    <numFmt numFmtId="179" formatCode="#,##0.00&quot; &quot;;&quot;-&quot;#,##0.00&quot; &quot;;&quot; -&quot;00&quot; &quot;;@&quot; &quot;"/>
    <numFmt numFmtId="180" formatCode="[$£-809]#,##0.00;[Red]&quot;-&quot;[$£-809]#,##0.00"/>
    <numFmt numFmtId="181" formatCode="#,##0_ ;\-#,##0\ "/>
    <numFmt numFmtId="182" formatCode="#,###.0;\-#,###.0;0.0\~"/>
  </numFmts>
  <fonts count="210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</font>
    <font>
      <b/>
      <sz val="10"/>
      <name val="Arial"/>
      <family val="2"/>
    </font>
    <font>
      <sz val="12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sz val="10"/>
      <name val="Arial Narrow"/>
      <family val="2"/>
    </font>
    <font>
      <b/>
      <sz val="18"/>
      <color indexed="16"/>
      <name val="Tahoma"/>
      <family val="2"/>
    </font>
    <font>
      <sz val="8"/>
      <name val="Arial Narrow"/>
      <family val="2"/>
    </font>
    <font>
      <i/>
      <sz val="8"/>
      <name val="Arial Narrow"/>
      <family val="2"/>
    </font>
    <font>
      <b/>
      <sz val="12"/>
      <name val="Arial Narrow"/>
      <family val="2"/>
    </font>
    <font>
      <b/>
      <sz val="8"/>
      <name val="Arial Narrow"/>
      <family val="2"/>
    </font>
    <font>
      <sz val="7"/>
      <name val="Arial"/>
      <family val="2"/>
    </font>
    <font>
      <b/>
      <i/>
      <sz val="8"/>
      <name val="Arial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i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name val="Arial"/>
      <family val="2"/>
    </font>
    <font>
      <b/>
      <u/>
      <sz val="10"/>
      <name val="Arial"/>
      <family val="2"/>
    </font>
    <font>
      <sz val="9"/>
      <color indexed="18"/>
      <name val="Arial"/>
      <family val="2"/>
    </font>
    <font>
      <b/>
      <sz val="12"/>
      <color indexed="8"/>
      <name val="Arial"/>
      <family val="2"/>
    </font>
    <font>
      <sz val="10"/>
      <name val="Arial Unicode MS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51"/>
      <name val="Arial"/>
      <family val="2"/>
    </font>
    <font>
      <sz val="10"/>
      <name val="Foundry Form Sans"/>
    </font>
    <font>
      <sz val="10"/>
      <name val="MS Sans Serif"/>
      <family val="2"/>
    </font>
    <font>
      <u/>
      <sz val="10"/>
      <color indexed="12"/>
      <name val="MS Sans Serif"/>
      <family val="2"/>
    </font>
    <font>
      <u/>
      <sz val="10"/>
      <color indexed="12"/>
      <name val="Foundry Form Sans"/>
    </font>
    <font>
      <u/>
      <sz val="5"/>
      <color indexed="12"/>
      <name val="Arial"/>
      <family val="2"/>
    </font>
    <font>
      <sz val="10"/>
      <name val="Times New Roman"/>
      <family val="1"/>
    </font>
    <font>
      <b/>
      <sz val="10"/>
      <name val="Arial"/>
    </font>
    <font>
      <sz val="12"/>
      <color indexed="8"/>
      <name val="Arial"/>
      <family val="2"/>
    </font>
    <font>
      <sz val="10"/>
      <color indexed="8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sz val="12"/>
      <color indexed="8"/>
      <name val="Arial"/>
      <family val="2"/>
    </font>
    <font>
      <sz val="10"/>
      <name val="CG Times"/>
      <family val="1"/>
    </font>
    <font>
      <sz val="12"/>
      <color indexed="20"/>
      <name val="Arial"/>
      <family val="2"/>
    </font>
    <font>
      <b/>
      <sz val="12"/>
      <color indexed="52"/>
      <name val="Arial"/>
      <family val="2"/>
    </font>
    <font>
      <i/>
      <sz val="12"/>
      <color indexed="23"/>
      <name val="Arial"/>
      <family val="2"/>
    </font>
    <font>
      <sz val="12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2"/>
      <color indexed="62"/>
      <name val="Arial"/>
      <family val="2"/>
    </font>
    <font>
      <sz val="12"/>
      <color indexed="52"/>
      <name val="Arial"/>
      <family val="2"/>
    </font>
    <font>
      <sz val="12"/>
      <color indexed="60"/>
      <name val="Arial"/>
      <family val="2"/>
    </font>
    <font>
      <b/>
      <sz val="12"/>
      <color indexed="63"/>
      <name val="Arial"/>
      <family val="2"/>
    </font>
    <font>
      <sz val="12"/>
      <color indexed="10"/>
      <name val="Arial"/>
      <family val="2"/>
    </font>
    <font>
      <u/>
      <sz val="8.5"/>
      <color indexed="12"/>
      <name val="Arial"/>
      <family val="2"/>
    </font>
    <font>
      <sz val="9"/>
      <name val="Times New Roman"/>
      <family val="1"/>
    </font>
    <font>
      <b/>
      <sz val="18"/>
      <color indexed="8"/>
      <name val="Cambria"/>
      <family val="1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u/>
      <sz val="8"/>
      <color indexed="12"/>
      <name val="Arial"/>
      <family val="2"/>
    </font>
    <font>
      <sz val="8"/>
      <name val="Arial "/>
    </font>
    <font>
      <u/>
      <sz val="11"/>
      <color indexed="45"/>
      <name val="Calibri"/>
      <family val="2"/>
    </font>
    <font>
      <u/>
      <sz val="12"/>
      <color indexed="12"/>
      <name val="Arial"/>
      <family val="2"/>
    </font>
    <font>
      <sz val="8"/>
      <name val="Courier"/>
      <family val="3"/>
    </font>
    <font>
      <sz val="11"/>
      <color indexed="8"/>
      <name val="Calibri"/>
      <family val="2"/>
    </font>
    <font>
      <sz val="12"/>
      <color indexed="8"/>
      <name val="Arial"/>
      <family val="2"/>
    </font>
    <font>
      <u/>
      <sz val="11"/>
      <color indexed="36"/>
      <name val="Calibri"/>
      <family val="2"/>
    </font>
    <font>
      <sz val="12"/>
      <color indexed="8"/>
      <name val="Arial"/>
      <family val="2"/>
    </font>
    <font>
      <sz val="11"/>
      <color indexed="8"/>
      <name val="Calibri"/>
      <family val="2"/>
    </font>
    <font>
      <sz val="10"/>
      <color indexed="55"/>
      <name val="Arial"/>
      <family val="2"/>
    </font>
    <font>
      <i/>
      <sz val="12"/>
      <color indexed="55"/>
      <name val="Times New Roman"/>
      <family val="1"/>
    </font>
    <font>
      <sz val="10"/>
      <color indexed="8"/>
      <name val="Arial"/>
      <family val="2"/>
    </font>
    <font>
      <sz val="10"/>
      <name val="Arial "/>
    </font>
    <font>
      <sz val="11"/>
      <color indexed="8"/>
      <name val="Calibri"/>
      <family val="2"/>
    </font>
    <font>
      <sz val="10"/>
      <name val="Microsoft Sans Serif"/>
      <family val="2"/>
    </font>
    <font>
      <sz val="11"/>
      <color indexed="8"/>
      <name val="Calibri"/>
      <family val="2"/>
    </font>
    <font>
      <u/>
      <sz val="11"/>
      <color indexed="62"/>
      <name val="Calibri"/>
      <family val="2"/>
    </font>
    <font>
      <b/>
      <sz val="15"/>
      <color indexed="62"/>
      <name val="Calibri"/>
      <family val="2"/>
    </font>
    <font>
      <b/>
      <sz val="11"/>
      <color indexed="62"/>
      <name val="Calibri"/>
      <family val="2"/>
    </font>
    <font>
      <b/>
      <sz val="18"/>
      <color indexed="62"/>
      <name val="Cambria"/>
      <family val="2"/>
    </font>
    <font>
      <sz val="11"/>
      <color indexed="8"/>
      <name val="Calibri"/>
      <family val="2"/>
    </font>
    <font>
      <sz val="12"/>
      <color indexed="8"/>
      <name val="Arial"/>
      <family val="2"/>
    </font>
    <font>
      <sz val="12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sz val="10"/>
      <name val="Arial Cyr"/>
      <charset val="204"/>
    </font>
    <font>
      <sz val="14"/>
      <name val="Arial"/>
      <family val="2"/>
    </font>
    <font>
      <sz val="12"/>
      <name val="Times New Roman"/>
      <family val="1"/>
    </font>
    <font>
      <vertAlign val="superscript"/>
      <sz val="12"/>
      <name val="Times New Roman"/>
      <family val="1"/>
    </font>
    <font>
      <b/>
      <sz val="14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rgb="FFFFFFFF"/>
      <name val="Calibri"/>
      <family val="2"/>
    </font>
    <font>
      <sz val="11"/>
      <color rgb="FF9C0006"/>
      <name val="Calibri"/>
      <family val="2"/>
      <scheme val="minor"/>
    </font>
    <font>
      <sz val="11"/>
      <color rgb="FF800080"/>
      <name val="Calibri"/>
      <family val="2"/>
    </font>
    <font>
      <sz val="11"/>
      <color indexed="3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FF99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4" tint="-0.499984740745262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rgb="FF808080"/>
      <name val="Calibri"/>
      <family val="2"/>
    </font>
    <font>
      <u/>
      <sz val="11"/>
      <color rgb="FF800080"/>
      <name val="Calibri"/>
      <family val="2"/>
      <scheme val="minor"/>
    </font>
    <font>
      <u/>
      <sz val="12"/>
      <color rgb="FF004488"/>
      <name val="Arial"/>
      <family val="2"/>
    </font>
    <font>
      <u/>
      <sz val="11"/>
      <color rgb="FF7030A0"/>
      <name val="Calibri"/>
      <family val="2"/>
    </font>
    <font>
      <sz val="11"/>
      <color rgb="FF006100"/>
      <name val="Calibri"/>
      <family val="2"/>
      <scheme val="minor"/>
    </font>
    <font>
      <sz val="11"/>
      <color rgb="FF008000"/>
      <name val="Calibri"/>
      <family val="2"/>
    </font>
    <font>
      <b/>
      <sz val="10"/>
      <color rgb="FF000000"/>
      <name val="Arial"/>
      <family val="2"/>
    </font>
    <font>
      <b/>
      <sz val="15"/>
      <color theme="3"/>
      <name val="Calibri"/>
      <family val="2"/>
      <scheme val="minor"/>
    </font>
    <font>
      <b/>
      <sz val="15"/>
      <color rgb="FF003366"/>
      <name val="Calibri"/>
      <family val="2"/>
    </font>
    <font>
      <b/>
      <sz val="13"/>
      <color theme="3"/>
      <name val="Calibri"/>
      <family val="2"/>
      <scheme val="minor"/>
    </font>
    <font>
      <b/>
      <sz val="13"/>
      <color indexed="62"/>
      <name val="Calibri"/>
      <family val="2"/>
      <scheme val="minor"/>
    </font>
    <font>
      <b/>
      <sz val="13"/>
      <color rgb="FF003366"/>
      <name val="Calibri"/>
      <family val="2"/>
    </font>
    <font>
      <b/>
      <sz val="11"/>
      <color theme="3"/>
      <name val="Calibri"/>
      <family val="2"/>
      <scheme val="minor"/>
    </font>
    <font>
      <b/>
      <sz val="11"/>
      <color rgb="FF003366"/>
      <name val="Calibri"/>
      <family val="2"/>
    </font>
    <font>
      <b/>
      <i/>
      <sz val="16"/>
      <color rgb="FF000000"/>
      <name val="Calibri"/>
      <family val="2"/>
    </font>
    <font>
      <u/>
      <sz val="10"/>
      <color theme="10"/>
      <name val="Arial"/>
      <family val="2"/>
    </font>
    <font>
      <u/>
      <sz val="9.35"/>
      <color theme="1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rgb="FF0000FF"/>
      <name val="MS Sans Serif"/>
      <family val="2"/>
    </font>
    <font>
      <u/>
      <sz val="11"/>
      <color rgb="FF0000FF"/>
      <name val="Calibri"/>
      <family val="2"/>
      <scheme val="minor"/>
    </font>
    <font>
      <u/>
      <sz val="10"/>
      <color rgb="FF0000FF"/>
      <name val="Arial"/>
      <family val="2"/>
    </font>
    <font>
      <u/>
      <sz val="8.6"/>
      <color theme="10"/>
      <name val="Arial"/>
      <family val="2"/>
    </font>
    <font>
      <u/>
      <sz val="10"/>
      <color rgb="FF0000FF"/>
      <name val="Arial1"/>
    </font>
    <font>
      <u/>
      <sz val="10.199999999999999"/>
      <color theme="10"/>
      <name val="Arial"/>
      <family val="2"/>
    </font>
    <font>
      <u/>
      <sz val="12"/>
      <color theme="10"/>
      <name val="Arial"/>
      <family val="2"/>
    </font>
    <font>
      <sz val="11"/>
      <color rgb="FFFFFFFF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333399"/>
      <name val="Calibri"/>
      <family val="2"/>
    </font>
    <font>
      <sz val="11"/>
      <color rgb="FF66006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9900"/>
      <name val="Calibri"/>
      <family val="2"/>
    </font>
    <font>
      <i/>
      <sz val="11"/>
      <color rgb="FF660033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93300"/>
      <name val="Calibri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sz val="10"/>
      <color rgb="FF000000"/>
      <name val="Arial1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Verdana"/>
      <family val="2"/>
    </font>
    <font>
      <b/>
      <sz val="11"/>
      <color rgb="FF3F3F3F"/>
      <name val="Calibri"/>
      <family val="2"/>
      <scheme val="minor"/>
    </font>
    <font>
      <b/>
      <sz val="11"/>
      <color rgb="FF333333"/>
      <name val="Calibri"/>
      <family val="2"/>
    </font>
    <font>
      <b/>
      <i/>
      <u/>
      <sz val="11"/>
      <color rgb="FF000000"/>
      <name val="Calibri"/>
      <family val="2"/>
    </font>
    <font>
      <sz val="11"/>
      <color theme="9" tint="-0.499984740745262"/>
      <name val="Calibri"/>
      <family val="2"/>
      <scheme val="minor"/>
    </font>
    <font>
      <sz val="10"/>
      <color rgb="FF0066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MS Sans Serif"/>
    </font>
    <font>
      <sz val="10"/>
      <color rgb="FF000000"/>
      <name val="MS Sans Serif"/>
      <family val="2"/>
    </font>
    <font>
      <b/>
      <sz val="8"/>
      <name val="Arial"/>
      <family val="2"/>
    </font>
    <font>
      <u/>
      <sz val="7.5"/>
      <color indexed="12"/>
      <name val="Arial"/>
    </font>
    <font>
      <u/>
      <sz val="7.5"/>
      <color indexed="12"/>
      <name val="Arial"/>
      <family val="2"/>
    </font>
    <font>
      <u/>
      <sz val="10"/>
      <color indexed="12"/>
      <name val="Arial"/>
    </font>
    <font>
      <u/>
      <sz val="8.1999999999999993"/>
      <color indexed="12"/>
      <name val="Times New Roman"/>
      <family val="1"/>
    </font>
  </fonts>
  <fills count="1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22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indexed="49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indexed="55"/>
      </patternFill>
    </fill>
    <fill>
      <patternFill patternType="solid">
        <fgColor indexed="49"/>
        <bgColor indexed="40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7"/>
        <bgColor indexed="64"/>
      </patternFill>
    </fill>
    <fill>
      <patternFill patternType="solid">
        <fgColor indexed="9"/>
      </patternFill>
    </fill>
    <fill>
      <patternFill patternType="solid">
        <fgColor indexed="22"/>
        <bgColor indexed="31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23"/>
      </patternFill>
    </fill>
    <fill>
      <patternFill patternType="lightUp">
        <fgColor indexed="9"/>
        <bgColor indexed="27"/>
      </patternFill>
    </fill>
    <fill>
      <patternFill patternType="lightUp">
        <fgColor indexed="9"/>
        <bgColor indexed="26"/>
      </patternFill>
    </fill>
    <fill>
      <patternFill patternType="solid">
        <fgColor indexed="43"/>
        <bgColor indexed="26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6"/>
        <bgColor indexed="37"/>
      </patternFill>
    </fill>
    <fill>
      <patternFill patternType="solid">
        <fgColor indexed="9"/>
        <bgColor indexed="13"/>
      </patternFill>
    </fill>
    <fill>
      <patternFill patternType="solid">
        <fgColor indexed="13"/>
        <bgColor indexed="9"/>
      </patternFill>
    </fill>
    <fill>
      <patternFill patternType="solid">
        <fgColor indexed="1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46"/>
        <bgColor indexed="13"/>
      </patternFill>
    </fill>
    <fill>
      <patternFill patternType="solid">
        <fgColor indexed="47"/>
        <bgColor indexed="45"/>
      </patternFill>
    </fill>
    <fill>
      <patternFill patternType="solid">
        <fgColor indexed="31"/>
        <bgColor indexed="44"/>
      </patternFill>
    </fill>
    <fill>
      <patternFill patternType="solid">
        <fgColor indexed="45"/>
        <bgColor indexed="47"/>
      </patternFill>
    </fill>
    <fill>
      <patternFill patternType="solid">
        <fgColor indexed="26"/>
        <bgColor indexed="43"/>
      </patternFill>
    </fill>
    <fill>
      <patternFill patternType="solid">
        <fgColor indexed="44"/>
        <bgColor indexed="41"/>
      </patternFill>
    </fill>
    <fill>
      <patternFill patternType="solid">
        <fgColor indexed="11"/>
        <bgColor indexed="13"/>
      </patternFill>
    </fill>
    <fill>
      <patternFill patternType="solid">
        <fgColor indexed="10"/>
        <bgColor indexed="41"/>
      </patternFill>
    </fill>
    <fill>
      <patternFill patternType="solid">
        <fgColor indexed="10"/>
        <bgColor indexed="45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CCCCFF"/>
        <bgColor rgb="FFCCCCFF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FF99CC"/>
        <bgColor rgb="FFFF99CC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CCFFCC"/>
        <bgColor rgb="FFCCFFCC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CC99FF"/>
        <bgColor rgb="FFCC99FF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CCFFFF"/>
        <bgColor rgb="FFCCFFFF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CC99"/>
        <bgColor rgb="FFFFCC99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99CCFF"/>
        <bgColor rgb="FF99CCFF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FF8080"/>
        <bgColor rgb="FFFF8080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00FF00"/>
        <bgColor rgb="FF00FF00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CC00"/>
        <bgColor rgb="FFFFCC00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0066CC"/>
        <bgColor rgb="FF0066CC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rgb="FF800080"/>
        <bgColor rgb="FF800080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33CCCC"/>
        <bgColor rgb="FF33CCCC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9900"/>
        <bgColor rgb="FFFF9900"/>
      </patternFill>
    </fill>
    <fill>
      <patternFill patternType="solid">
        <fgColor theme="4"/>
      </patternFill>
    </fill>
    <fill>
      <patternFill patternType="solid">
        <fgColor rgb="FF333399"/>
        <bgColor rgb="FF333399"/>
      </patternFill>
    </fill>
    <fill>
      <patternFill patternType="solid">
        <fgColor theme="5"/>
      </patternFill>
    </fill>
    <fill>
      <patternFill patternType="solid">
        <fgColor rgb="FFFF0000"/>
        <bgColor rgb="FFFF0000"/>
      </patternFill>
    </fill>
    <fill>
      <patternFill patternType="solid">
        <fgColor theme="6"/>
      </patternFill>
    </fill>
    <fill>
      <patternFill patternType="solid">
        <fgColor rgb="FF339966"/>
        <bgColor rgb="FF33996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6600"/>
        <bgColor rgb="FFFF6600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C0C0C0"/>
        <bgColor rgb="FFC0C0C0"/>
      </patternFill>
    </fill>
    <fill>
      <patternFill patternType="solid">
        <fgColor rgb="FFFFFFCC"/>
        <bgColor rgb="FFFFFFCC"/>
      </patternFill>
    </fill>
    <fill>
      <patternFill patternType="solid">
        <fgColor rgb="FFA5A5A5"/>
      </patternFill>
    </fill>
    <fill>
      <patternFill patternType="solid">
        <fgColor rgb="FF969696"/>
        <bgColor rgb="FF969696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C6EFCE"/>
      </patternFill>
    </fill>
    <fill>
      <patternFill patternType="solid">
        <fgColor rgb="FFFFFF99"/>
        <bgColor rgb="FFFFFF99"/>
      </patternFill>
    </fill>
    <fill>
      <patternFill patternType="solid">
        <fgColor rgb="FFFFCC99"/>
      </patternFill>
    </fill>
    <fill>
      <patternFill patternType="solid">
        <fgColor rgb="FFCC99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D5D5"/>
        <bgColor indexed="64"/>
      </patternFill>
    </fill>
    <fill>
      <patternFill patternType="solid">
        <fgColor rgb="FFFEFCA4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5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medium">
        <color rgb="FF0066CC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double">
        <color rgb="FFFF99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360">
    <xf numFmtId="0" fontId="0" fillId="0" borderId="0">
      <alignment vertical="top"/>
    </xf>
    <xf numFmtId="0" fontId="139" fillId="74" borderId="0" applyNumberFormat="0" applyBorder="0" applyAlignment="0" applyProtection="0"/>
    <xf numFmtId="0" fontId="41" fillId="3" borderId="0" applyNumberFormat="0" applyBorder="0" applyAlignment="0" applyProtection="0"/>
    <xf numFmtId="0" fontId="9" fillId="3" borderId="0" applyNumberFormat="0" applyBorder="0" applyAlignment="0" applyProtection="0"/>
    <xf numFmtId="0" fontId="139" fillId="4" borderId="0" applyNumberFormat="0" applyBorder="0" applyAlignment="0" applyProtection="0"/>
    <xf numFmtId="0" fontId="9" fillId="2" borderId="0" applyNumberFormat="0" applyBorder="0" applyAlignment="0" applyProtection="0"/>
    <xf numFmtId="0" fontId="139" fillId="4" borderId="0" applyNumberFormat="0" applyBorder="0" applyAlignment="0" applyProtection="0"/>
    <xf numFmtId="0" fontId="13" fillId="2" borderId="0" applyNumberFormat="0" applyBorder="0" applyAlignment="0" applyProtection="0"/>
    <xf numFmtId="0" fontId="41" fillId="2" borderId="0" applyNumberFormat="0" applyBorder="0" applyAlignment="0" applyProtection="0"/>
    <xf numFmtId="0" fontId="69" fillId="2" borderId="0" applyNumberFormat="0" applyBorder="0" applyAlignment="0" applyProtection="0"/>
    <xf numFmtId="0" fontId="140" fillId="75" borderId="0" applyNumberFormat="0" applyBorder="0" applyAlignment="0" applyProtection="0"/>
    <xf numFmtId="0" fontId="41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41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140" fillId="75" borderId="0" applyNumberFormat="0" applyBorder="0" applyAlignment="0" applyProtection="0"/>
    <xf numFmtId="0" fontId="41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41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41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141" fillId="74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69" fillId="2" borderId="0" applyNumberFormat="0" applyBorder="0" applyAlignment="0" applyProtection="0"/>
    <xf numFmtId="0" fontId="69" fillId="2" borderId="0" applyNumberFormat="0" applyBorder="0" applyAlignment="0" applyProtection="0"/>
    <xf numFmtId="0" fontId="41" fillId="2" borderId="0" applyNumberFormat="0" applyBorder="0" applyAlignment="0" applyProtection="0"/>
    <xf numFmtId="0" fontId="41" fillId="3" borderId="0" applyNumberFormat="0" applyBorder="0" applyAlignment="0" applyProtection="0"/>
    <xf numFmtId="0" fontId="41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41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141" fillId="74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73" fillId="2" borderId="0" applyNumberFormat="0" applyBorder="0" applyAlignment="0" applyProtection="0"/>
    <xf numFmtId="0" fontId="73" fillId="2" borderId="0" applyNumberFormat="0" applyBorder="0" applyAlignment="0" applyProtection="0"/>
    <xf numFmtId="0" fontId="69" fillId="2" borderId="0" applyNumberFormat="0" applyBorder="0" applyAlignment="0" applyProtection="0"/>
    <xf numFmtId="0" fontId="141" fillId="74" borderId="0" applyNumberFormat="0" applyBorder="0" applyAlignment="0" applyProtection="0"/>
    <xf numFmtId="0" fontId="69" fillId="2" borderId="0" applyNumberFormat="0" applyBorder="0" applyAlignment="0" applyProtection="0"/>
    <xf numFmtId="0" fontId="69" fillId="2" borderId="0" applyNumberFormat="0" applyBorder="0" applyAlignment="0" applyProtection="0"/>
    <xf numFmtId="0" fontId="69" fillId="2" borderId="0" applyNumberFormat="0" applyBorder="0" applyAlignment="0" applyProtection="0"/>
    <xf numFmtId="0" fontId="73" fillId="2" borderId="0" applyNumberFormat="0" applyBorder="0" applyAlignment="0" applyProtection="0"/>
    <xf numFmtId="0" fontId="73" fillId="2" borderId="0" applyNumberFormat="0" applyBorder="0" applyAlignment="0" applyProtection="0"/>
    <xf numFmtId="0" fontId="69" fillId="2" borderId="0" applyNumberFormat="0" applyBorder="0" applyAlignment="0" applyProtection="0"/>
    <xf numFmtId="0" fontId="69" fillId="2" borderId="0" applyNumberFormat="0" applyBorder="0" applyAlignment="0" applyProtection="0"/>
    <xf numFmtId="0" fontId="69" fillId="2" borderId="0" applyNumberFormat="0" applyBorder="0" applyAlignment="0" applyProtection="0"/>
    <xf numFmtId="0" fontId="41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41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41" fillId="3" borderId="0" applyNumberFormat="0" applyBorder="0" applyAlignment="0" applyProtection="0"/>
    <xf numFmtId="0" fontId="9" fillId="3" borderId="0" applyNumberFormat="0" applyBorder="0" applyAlignment="0" applyProtection="0"/>
    <xf numFmtId="0" fontId="139" fillId="4" borderId="0" applyNumberFormat="0" applyBorder="0" applyAlignment="0" applyProtection="0"/>
    <xf numFmtId="0" fontId="41" fillId="3" borderId="0" applyNumberFormat="0" applyBorder="0" applyAlignment="0" applyProtection="0"/>
    <xf numFmtId="0" fontId="9" fillId="3" borderId="0" applyNumberFormat="0" applyBorder="0" applyAlignment="0" applyProtection="0"/>
    <xf numFmtId="0" fontId="139" fillId="4" borderId="0" applyNumberFormat="0" applyBorder="0" applyAlignment="0" applyProtection="0"/>
    <xf numFmtId="0" fontId="139" fillId="76" borderId="0" applyNumberFormat="0" applyBorder="0" applyAlignment="0" applyProtection="0"/>
    <xf numFmtId="0" fontId="41" fillId="6" borderId="0" applyNumberFormat="0" applyBorder="0" applyAlignment="0" applyProtection="0"/>
    <xf numFmtId="0" fontId="9" fillId="6" borderId="0" applyNumberFormat="0" applyBorder="0" applyAlignment="0" applyProtection="0"/>
    <xf numFmtId="0" fontId="139" fillId="7" borderId="0" applyNumberFormat="0" applyBorder="0" applyAlignment="0" applyProtection="0"/>
    <xf numFmtId="0" fontId="9" fillId="5" borderId="0" applyNumberFormat="0" applyBorder="0" applyAlignment="0" applyProtection="0"/>
    <xf numFmtId="0" fontId="139" fillId="7" borderId="0" applyNumberFormat="0" applyBorder="0" applyAlignment="0" applyProtection="0"/>
    <xf numFmtId="0" fontId="13" fillId="5" borderId="0" applyNumberFormat="0" applyBorder="0" applyAlignment="0" applyProtection="0"/>
    <xf numFmtId="0" fontId="41" fillId="5" borderId="0" applyNumberFormat="0" applyBorder="0" applyAlignment="0" applyProtection="0"/>
    <xf numFmtId="0" fontId="69" fillId="5" borderId="0" applyNumberFormat="0" applyBorder="0" applyAlignment="0" applyProtection="0"/>
    <xf numFmtId="0" fontId="140" fillId="77" borderId="0" applyNumberFormat="0" applyBorder="0" applyAlignment="0" applyProtection="0"/>
    <xf numFmtId="0" fontId="41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41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140" fillId="77" borderId="0" applyNumberFormat="0" applyBorder="0" applyAlignment="0" applyProtection="0"/>
    <xf numFmtId="0" fontId="41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41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41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141" fillId="76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69" fillId="5" borderId="0" applyNumberFormat="0" applyBorder="0" applyAlignment="0" applyProtection="0"/>
    <xf numFmtId="0" fontId="69" fillId="5" borderId="0" applyNumberFormat="0" applyBorder="0" applyAlignment="0" applyProtection="0"/>
    <xf numFmtId="0" fontId="41" fillId="5" borderId="0" applyNumberFormat="0" applyBorder="0" applyAlignment="0" applyProtection="0"/>
    <xf numFmtId="0" fontId="41" fillId="6" borderId="0" applyNumberFormat="0" applyBorder="0" applyAlignment="0" applyProtection="0"/>
    <xf numFmtId="0" fontId="41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41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141" fillId="76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73" fillId="5" borderId="0" applyNumberFormat="0" applyBorder="0" applyAlignment="0" applyProtection="0"/>
    <xf numFmtId="0" fontId="73" fillId="5" borderId="0" applyNumberFormat="0" applyBorder="0" applyAlignment="0" applyProtection="0"/>
    <xf numFmtId="0" fontId="69" fillId="5" borderId="0" applyNumberFormat="0" applyBorder="0" applyAlignment="0" applyProtection="0"/>
    <xf numFmtId="0" fontId="141" fillId="76" borderId="0" applyNumberFormat="0" applyBorder="0" applyAlignment="0" applyProtection="0"/>
    <xf numFmtId="0" fontId="69" fillId="5" borderId="0" applyNumberFormat="0" applyBorder="0" applyAlignment="0" applyProtection="0"/>
    <xf numFmtId="0" fontId="69" fillId="5" borderId="0" applyNumberFormat="0" applyBorder="0" applyAlignment="0" applyProtection="0"/>
    <xf numFmtId="0" fontId="69" fillId="5" borderId="0" applyNumberFormat="0" applyBorder="0" applyAlignment="0" applyProtection="0"/>
    <xf numFmtId="0" fontId="73" fillId="5" borderId="0" applyNumberFormat="0" applyBorder="0" applyAlignment="0" applyProtection="0"/>
    <xf numFmtId="0" fontId="73" fillId="5" borderId="0" applyNumberFormat="0" applyBorder="0" applyAlignment="0" applyProtection="0"/>
    <xf numFmtId="0" fontId="69" fillId="5" borderId="0" applyNumberFormat="0" applyBorder="0" applyAlignment="0" applyProtection="0"/>
    <xf numFmtId="0" fontId="69" fillId="5" borderId="0" applyNumberFormat="0" applyBorder="0" applyAlignment="0" applyProtection="0"/>
    <xf numFmtId="0" fontId="69" fillId="5" borderId="0" applyNumberFormat="0" applyBorder="0" applyAlignment="0" applyProtection="0"/>
    <xf numFmtId="0" fontId="41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41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41" fillId="6" borderId="0" applyNumberFormat="0" applyBorder="0" applyAlignment="0" applyProtection="0"/>
    <xf numFmtId="0" fontId="9" fillId="6" borderId="0" applyNumberFormat="0" applyBorder="0" applyAlignment="0" applyProtection="0"/>
    <xf numFmtId="0" fontId="139" fillId="7" borderId="0" applyNumberFormat="0" applyBorder="0" applyAlignment="0" applyProtection="0"/>
    <xf numFmtId="0" fontId="41" fillId="6" borderId="0" applyNumberFormat="0" applyBorder="0" applyAlignment="0" applyProtection="0"/>
    <xf numFmtId="0" fontId="9" fillId="6" borderId="0" applyNumberFormat="0" applyBorder="0" applyAlignment="0" applyProtection="0"/>
    <xf numFmtId="0" fontId="139" fillId="7" borderId="0" applyNumberFormat="0" applyBorder="0" applyAlignment="0" applyProtection="0"/>
    <xf numFmtId="0" fontId="139" fillId="78" borderId="0" applyNumberFormat="0" applyBorder="0" applyAlignment="0" applyProtection="0"/>
    <xf numFmtId="0" fontId="41" fillId="9" borderId="0" applyNumberFormat="0" applyBorder="0" applyAlignment="0" applyProtection="0"/>
    <xf numFmtId="0" fontId="9" fillId="9" borderId="0" applyNumberFormat="0" applyBorder="0" applyAlignment="0" applyProtection="0"/>
    <xf numFmtId="0" fontId="139" fillId="10" borderId="0" applyNumberFormat="0" applyBorder="0" applyAlignment="0" applyProtection="0"/>
    <xf numFmtId="0" fontId="9" fillId="8" borderId="0" applyNumberFormat="0" applyBorder="0" applyAlignment="0" applyProtection="0"/>
    <xf numFmtId="0" fontId="139" fillId="10" borderId="0" applyNumberFormat="0" applyBorder="0" applyAlignment="0" applyProtection="0"/>
    <xf numFmtId="0" fontId="13" fillId="8" borderId="0" applyNumberFormat="0" applyBorder="0" applyAlignment="0" applyProtection="0"/>
    <xf numFmtId="0" fontId="41" fillId="8" borderId="0" applyNumberFormat="0" applyBorder="0" applyAlignment="0" applyProtection="0"/>
    <xf numFmtId="0" fontId="69" fillId="8" borderId="0" applyNumberFormat="0" applyBorder="0" applyAlignment="0" applyProtection="0"/>
    <xf numFmtId="0" fontId="140" fillId="79" borderId="0" applyNumberFormat="0" applyBorder="0" applyAlignment="0" applyProtection="0"/>
    <xf numFmtId="0" fontId="41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41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140" fillId="79" borderId="0" applyNumberFormat="0" applyBorder="0" applyAlignment="0" applyProtection="0"/>
    <xf numFmtId="0" fontId="41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41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41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141" fillId="7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9" borderId="0" applyNumberFormat="0" applyBorder="0" applyAlignment="0" applyProtection="0"/>
    <xf numFmtId="0" fontId="41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41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141" fillId="78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73" fillId="8" borderId="0" applyNumberFormat="0" applyBorder="0" applyAlignment="0" applyProtection="0"/>
    <xf numFmtId="0" fontId="73" fillId="8" borderId="0" applyNumberFormat="0" applyBorder="0" applyAlignment="0" applyProtection="0"/>
    <xf numFmtId="0" fontId="69" fillId="8" borderId="0" applyNumberFormat="0" applyBorder="0" applyAlignment="0" applyProtection="0"/>
    <xf numFmtId="0" fontId="141" fillId="7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73" fillId="8" borderId="0" applyNumberFormat="0" applyBorder="0" applyAlignment="0" applyProtection="0"/>
    <xf numFmtId="0" fontId="73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41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41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41" fillId="9" borderId="0" applyNumberFormat="0" applyBorder="0" applyAlignment="0" applyProtection="0"/>
    <xf numFmtId="0" fontId="9" fillId="9" borderId="0" applyNumberFormat="0" applyBorder="0" applyAlignment="0" applyProtection="0"/>
    <xf numFmtId="0" fontId="139" fillId="10" borderId="0" applyNumberFormat="0" applyBorder="0" applyAlignment="0" applyProtection="0"/>
    <xf numFmtId="0" fontId="41" fillId="9" borderId="0" applyNumberFormat="0" applyBorder="0" applyAlignment="0" applyProtection="0"/>
    <xf numFmtId="0" fontId="9" fillId="9" borderId="0" applyNumberFormat="0" applyBorder="0" applyAlignment="0" applyProtection="0"/>
    <xf numFmtId="0" fontId="139" fillId="10" borderId="0" applyNumberFormat="0" applyBorder="0" applyAlignment="0" applyProtection="0"/>
    <xf numFmtId="0" fontId="139" fillId="80" borderId="0" applyNumberFormat="0" applyBorder="0" applyAlignment="0" applyProtection="0"/>
    <xf numFmtId="0" fontId="41" fillId="12" borderId="0" applyNumberFormat="0" applyBorder="0" applyAlignment="0" applyProtection="0"/>
    <xf numFmtId="0" fontId="9" fillId="12" borderId="0" applyNumberFormat="0" applyBorder="0" applyAlignment="0" applyProtection="0"/>
    <xf numFmtId="0" fontId="139" fillId="4" borderId="0" applyNumberFormat="0" applyBorder="0" applyAlignment="0" applyProtection="0"/>
    <xf numFmtId="0" fontId="9" fillId="11" borderId="0" applyNumberFormat="0" applyBorder="0" applyAlignment="0" applyProtection="0"/>
    <xf numFmtId="0" fontId="139" fillId="4" borderId="0" applyNumberFormat="0" applyBorder="0" applyAlignment="0" applyProtection="0"/>
    <xf numFmtId="0" fontId="13" fillId="11" borderId="0" applyNumberFormat="0" applyBorder="0" applyAlignment="0" applyProtection="0"/>
    <xf numFmtId="0" fontId="41" fillId="11" borderId="0" applyNumberFormat="0" applyBorder="0" applyAlignment="0" applyProtection="0"/>
    <xf numFmtId="0" fontId="69" fillId="11" borderId="0" applyNumberFormat="0" applyBorder="0" applyAlignment="0" applyProtection="0"/>
    <xf numFmtId="0" fontId="140" fillId="81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140" fillId="81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141" fillId="80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41" fillId="11" borderId="0" applyNumberFormat="0" applyBorder="0" applyAlignment="0" applyProtection="0"/>
    <xf numFmtId="0" fontId="41" fillId="12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141" fillId="8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73" fillId="11" borderId="0" applyNumberFormat="0" applyBorder="0" applyAlignment="0" applyProtection="0"/>
    <xf numFmtId="0" fontId="73" fillId="11" borderId="0" applyNumberFormat="0" applyBorder="0" applyAlignment="0" applyProtection="0"/>
    <xf numFmtId="0" fontId="69" fillId="11" borderId="0" applyNumberFormat="0" applyBorder="0" applyAlignment="0" applyProtection="0"/>
    <xf numFmtId="0" fontId="141" fillId="80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73" fillId="11" borderId="0" applyNumberFormat="0" applyBorder="0" applyAlignment="0" applyProtection="0"/>
    <xf numFmtId="0" fontId="73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41" fillId="12" borderId="0" applyNumberFormat="0" applyBorder="0" applyAlignment="0" applyProtection="0"/>
    <xf numFmtId="0" fontId="9" fillId="12" borderId="0" applyNumberFormat="0" applyBorder="0" applyAlignment="0" applyProtection="0"/>
    <xf numFmtId="0" fontId="139" fillId="4" borderId="0" applyNumberFormat="0" applyBorder="0" applyAlignment="0" applyProtection="0"/>
    <xf numFmtId="0" fontId="41" fillId="12" borderId="0" applyNumberFormat="0" applyBorder="0" applyAlignment="0" applyProtection="0"/>
    <xf numFmtId="0" fontId="9" fillId="12" borderId="0" applyNumberFormat="0" applyBorder="0" applyAlignment="0" applyProtection="0"/>
    <xf numFmtId="0" fontId="139" fillId="4" borderId="0" applyNumberFormat="0" applyBorder="0" applyAlignment="0" applyProtection="0"/>
    <xf numFmtId="0" fontId="139" fillId="82" borderId="0" applyNumberFormat="0" applyBorder="0" applyAlignment="0" applyProtection="0"/>
    <xf numFmtId="0" fontId="41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3" borderId="0" applyNumberFormat="0" applyBorder="0" applyAlignment="0" applyProtection="0"/>
    <xf numFmtId="0" fontId="13" fillId="13" borderId="0" applyNumberFormat="0" applyBorder="0" applyAlignment="0" applyProtection="0"/>
    <xf numFmtId="0" fontId="41" fillId="13" borderId="0" applyNumberFormat="0" applyBorder="0" applyAlignment="0" applyProtection="0"/>
    <xf numFmtId="0" fontId="69" fillId="13" borderId="0" applyNumberFormat="0" applyBorder="0" applyAlignment="0" applyProtection="0"/>
    <xf numFmtId="0" fontId="140" fillId="83" borderId="0" applyNumberFormat="0" applyBorder="0" applyAlignment="0" applyProtection="0"/>
    <xf numFmtId="0" fontId="41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41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40" fillId="83" borderId="0" applyNumberFormat="0" applyBorder="0" applyAlignment="0" applyProtection="0"/>
    <xf numFmtId="0" fontId="41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41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41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41" fillId="82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69" fillId="13" borderId="0" applyNumberFormat="0" applyBorder="0" applyAlignment="0" applyProtection="0"/>
    <xf numFmtId="0" fontId="69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4" borderId="0" applyNumberFormat="0" applyBorder="0" applyAlignment="0" applyProtection="0"/>
    <xf numFmtId="0" fontId="41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41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41" fillId="82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73" fillId="13" borderId="0" applyNumberFormat="0" applyBorder="0" applyAlignment="0" applyProtection="0"/>
    <xf numFmtId="0" fontId="73" fillId="13" borderId="0" applyNumberFormat="0" applyBorder="0" applyAlignment="0" applyProtection="0"/>
    <xf numFmtId="0" fontId="69" fillId="13" borderId="0" applyNumberFormat="0" applyBorder="0" applyAlignment="0" applyProtection="0"/>
    <xf numFmtId="0" fontId="141" fillId="82" borderId="0" applyNumberFormat="0" applyBorder="0" applyAlignment="0" applyProtection="0"/>
    <xf numFmtId="0" fontId="69" fillId="13" borderId="0" applyNumberFormat="0" applyBorder="0" applyAlignment="0" applyProtection="0"/>
    <xf numFmtId="0" fontId="69" fillId="13" borderId="0" applyNumberFormat="0" applyBorder="0" applyAlignment="0" applyProtection="0"/>
    <xf numFmtId="0" fontId="69" fillId="13" borderId="0" applyNumberFormat="0" applyBorder="0" applyAlignment="0" applyProtection="0"/>
    <xf numFmtId="0" fontId="73" fillId="13" borderId="0" applyNumberFormat="0" applyBorder="0" applyAlignment="0" applyProtection="0"/>
    <xf numFmtId="0" fontId="73" fillId="13" borderId="0" applyNumberFormat="0" applyBorder="0" applyAlignment="0" applyProtection="0"/>
    <xf numFmtId="0" fontId="69" fillId="13" borderId="0" applyNumberFormat="0" applyBorder="0" applyAlignment="0" applyProtection="0"/>
    <xf numFmtId="0" fontId="69" fillId="13" borderId="0" applyNumberFormat="0" applyBorder="0" applyAlignment="0" applyProtection="0"/>
    <xf numFmtId="0" fontId="69" fillId="13" borderId="0" applyNumberFormat="0" applyBorder="0" applyAlignment="0" applyProtection="0"/>
    <xf numFmtId="0" fontId="41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41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41" fillId="14" borderId="0" applyNumberFormat="0" applyBorder="0" applyAlignment="0" applyProtection="0"/>
    <xf numFmtId="0" fontId="9" fillId="14" borderId="0" applyNumberFormat="0" applyBorder="0" applyAlignment="0" applyProtection="0"/>
    <xf numFmtId="0" fontId="41" fillId="14" borderId="0" applyNumberFormat="0" applyBorder="0" applyAlignment="0" applyProtection="0"/>
    <xf numFmtId="0" fontId="9" fillId="14" borderId="0" applyNumberFormat="0" applyBorder="0" applyAlignment="0" applyProtection="0"/>
    <xf numFmtId="0" fontId="139" fillId="84" borderId="0" applyNumberFormat="0" applyBorder="0" applyAlignment="0" applyProtection="0"/>
    <xf numFmtId="0" fontId="41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7" borderId="0" applyNumberFormat="0" applyBorder="0" applyAlignment="0" applyProtection="0"/>
    <xf numFmtId="0" fontId="13" fillId="7" borderId="0" applyNumberFormat="0" applyBorder="0" applyAlignment="0" applyProtection="0"/>
    <xf numFmtId="0" fontId="41" fillId="7" borderId="0" applyNumberFormat="0" applyBorder="0" applyAlignment="0" applyProtection="0"/>
    <xf numFmtId="0" fontId="69" fillId="7" borderId="0" applyNumberFormat="0" applyBorder="0" applyAlignment="0" applyProtection="0"/>
    <xf numFmtId="0" fontId="140" fillId="85" borderId="0" applyNumberFormat="0" applyBorder="0" applyAlignment="0" applyProtection="0"/>
    <xf numFmtId="0" fontId="41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41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140" fillId="85" borderId="0" applyNumberFormat="0" applyBorder="0" applyAlignment="0" applyProtection="0"/>
    <xf numFmtId="0" fontId="41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41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41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141" fillId="84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69" fillId="7" borderId="0" applyNumberFormat="0" applyBorder="0" applyAlignment="0" applyProtection="0"/>
    <xf numFmtId="0" fontId="69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15" borderId="0" applyNumberFormat="0" applyBorder="0" applyAlignment="0" applyProtection="0"/>
    <xf numFmtId="0" fontId="41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41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141" fillId="84" borderId="0" applyNumberFormat="0" applyBorder="0" applyAlignment="0" applyProtection="0"/>
    <xf numFmtId="0" fontId="9" fillId="7" borderId="0" applyNumberFormat="0" applyBorder="0" applyAlignment="0" applyProtection="0"/>
    <xf numFmtId="0" fontId="9" fillId="15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73" fillId="7" borderId="0" applyNumberFormat="0" applyBorder="0" applyAlignment="0" applyProtection="0"/>
    <xf numFmtId="0" fontId="73" fillId="7" borderId="0" applyNumberFormat="0" applyBorder="0" applyAlignment="0" applyProtection="0"/>
    <xf numFmtId="0" fontId="69" fillId="7" borderId="0" applyNumberFormat="0" applyBorder="0" applyAlignment="0" applyProtection="0"/>
    <xf numFmtId="0" fontId="141" fillId="84" borderId="0" applyNumberFormat="0" applyBorder="0" applyAlignment="0" applyProtection="0"/>
    <xf numFmtId="0" fontId="69" fillId="7" borderId="0" applyNumberFormat="0" applyBorder="0" applyAlignment="0" applyProtection="0"/>
    <xf numFmtId="0" fontId="69" fillId="7" borderId="0" applyNumberFormat="0" applyBorder="0" applyAlignment="0" applyProtection="0"/>
    <xf numFmtId="0" fontId="69" fillId="7" borderId="0" applyNumberFormat="0" applyBorder="0" applyAlignment="0" applyProtection="0"/>
    <xf numFmtId="0" fontId="73" fillId="7" borderId="0" applyNumberFormat="0" applyBorder="0" applyAlignment="0" applyProtection="0"/>
    <xf numFmtId="0" fontId="73" fillId="7" borderId="0" applyNumberFormat="0" applyBorder="0" applyAlignment="0" applyProtection="0"/>
    <xf numFmtId="0" fontId="69" fillId="7" borderId="0" applyNumberFormat="0" applyBorder="0" applyAlignment="0" applyProtection="0"/>
    <xf numFmtId="0" fontId="69" fillId="7" borderId="0" applyNumberFormat="0" applyBorder="0" applyAlignment="0" applyProtection="0"/>
    <xf numFmtId="0" fontId="69" fillId="7" borderId="0" applyNumberFormat="0" applyBorder="0" applyAlignment="0" applyProtection="0"/>
    <xf numFmtId="0" fontId="41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41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41" fillId="15" borderId="0" applyNumberFormat="0" applyBorder="0" applyAlignment="0" applyProtection="0"/>
    <xf numFmtId="0" fontId="9" fillId="15" borderId="0" applyNumberFormat="0" applyBorder="0" applyAlignment="0" applyProtection="0"/>
    <xf numFmtId="0" fontId="41" fillId="15" borderId="0" applyNumberFormat="0" applyBorder="0" applyAlignment="0" applyProtection="0"/>
    <xf numFmtId="0" fontId="9" fillId="15" borderId="0" applyNumberFormat="0" applyBorder="0" applyAlignment="0" applyProtection="0"/>
    <xf numFmtId="0" fontId="139" fillId="86" borderId="0" applyNumberFormat="0" applyBorder="0" applyAlignment="0" applyProtection="0"/>
    <xf numFmtId="0" fontId="41" fillId="17" borderId="0" applyNumberFormat="0" applyBorder="0" applyAlignment="0" applyProtection="0"/>
    <xf numFmtId="0" fontId="9" fillId="17" borderId="0" applyNumberFormat="0" applyBorder="0" applyAlignment="0" applyProtection="0"/>
    <xf numFmtId="0" fontId="139" fillId="4" borderId="0" applyNumberFormat="0" applyBorder="0" applyAlignment="0" applyProtection="0"/>
    <xf numFmtId="0" fontId="9" fillId="16" borderId="0" applyNumberFormat="0" applyBorder="0" applyAlignment="0" applyProtection="0"/>
    <xf numFmtId="0" fontId="139" fillId="4" borderId="0" applyNumberFormat="0" applyBorder="0" applyAlignment="0" applyProtection="0"/>
    <xf numFmtId="0" fontId="13" fillId="16" borderId="0" applyNumberFormat="0" applyBorder="0" applyAlignment="0" applyProtection="0"/>
    <xf numFmtId="0" fontId="41" fillId="16" borderId="0" applyNumberFormat="0" applyBorder="0" applyAlignment="0" applyProtection="0"/>
    <xf numFmtId="0" fontId="69" fillId="16" borderId="0" applyNumberFormat="0" applyBorder="0" applyAlignment="0" applyProtection="0"/>
    <xf numFmtId="0" fontId="140" fillId="87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140" fillId="87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141" fillId="8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69" fillId="16" borderId="0" applyNumberFormat="0" applyBorder="0" applyAlignment="0" applyProtection="0"/>
    <xf numFmtId="0" fontId="69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7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141" fillId="86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73" fillId="16" borderId="0" applyNumberFormat="0" applyBorder="0" applyAlignment="0" applyProtection="0"/>
    <xf numFmtId="0" fontId="73" fillId="16" borderId="0" applyNumberFormat="0" applyBorder="0" applyAlignment="0" applyProtection="0"/>
    <xf numFmtId="0" fontId="69" fillId="16" borderId="0" applyNumberFormat="0" applyBorder="0" applyAlignment="0" applyProtection="0"/>
    <xf numFmtId="0" fontId="141" fillId="86" borderId="0" applyNumberFormat="0" applyBorder="0" applyAlignment="0" applyProtection="0"/>
    <xf numFmtId="0" fontId="69" fillId="16" borderId="0" applyNumberFormat="0" applyBorder="0" applyAlignment="0" applyProtection="0"/>
    <xf numFmtId="0" fontId="69" fillId="16" borderId="0" applyNumberFormat="0" applyBorder="0" applyAlignment="0" applyProtection="0"/>
    <xf numFmtId="0" fontId="69" fillId="16" borderId="0" applyNumberFormat="0" applyBorder="0" applyAlignment="0" applyProtection="0"/>
    <xf numFmtId="0" fontId="73" fillId="16" borderId="0" applyNumberFormat="0" applyBorder="0" applyAlignment="0" applyProtection="0"/>
    <xf numFmtId="0" fontId="73" fillId="16" borderId="0" applyNumberFormat="0" applyBorder="0" applyAlignment="0" applyProtection="0"/>
    <xf numFmtId="0" fontId="69" fillId="16" borderId="0" applyNumberFormat="0" applyBorder="0" applyAlignment="0" applyProtection="0"/>
    <xf numFmtId="0" fontId="69" fillId="16" borderId="0" applyNumberFormat="0" applyBorder="0" applyAlignment="0" applyProtection="0"/>
    <xf numFmtId="0" fontId="69" fillId="16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41" fillId="17" borderId="0" applyNumberFormat="0" applyBorder="0" applyAlignment="0" applyProtection="0"/>
    <xf numFmtId="0" fontId="9" fillId="17" borderId="0" applyNumberFormat="0" applyBorder="0" applyAlignment="0" applyProtection="0"/>
    <xf numFmtId="0" fontId="139" fillId="4" borderId="0" applyNumberFormat="0" applyBorder="0" applyAlignment="0" applyProtection="0"/>
    <xf numFmtId="0" fontId="41" fillId="17" borderId="0" applyNumberFormat="0" applyBorder="0" applyAlignment="0" applyProtection="0"/>
    <xf numFmtId="0" fontId="9" fillId="17" borderId="0" applyNumberFormat="0" applyBorder="0" applyAlignment="0" applyProtection="0"/>
    <xf numFmtId="0" fontId="139" fillId="4" borderId="0" applyNumberFormat="0" applyBorder="0" applyAlignment="0" applyProtection="0"/>
    <xf numFmtId="0" fontId="139" fillId="88" borderId="0" applyNumberFormat="0" applyBorder="0" applyAlignment="0" applyProtection="0"/>
    <xf numFmtId="0" fontId="41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8" borderId="0" applyNumberFormat="0" applyBorder="0" applyAlignment="0" applyProtection="0"/>
    <xf numFmtId="0" fontId="13" fillId="18" borderId="0" applyNumberFormat="0" applyBorder="0" applyAlignment="0" applyProtection="0"/>
    <xf numFmtId="0" fontId="41" fillId="18" borderId="0" applyNumberFormat="0" applyBorder="0" applyAlignment="0" applyProtection="0"/>
    <xf numFmtId="0" fontId="69" fillId="18" borderId="0" applyNumberFormat="0" applyBorder="0" applyAlignment="0" applyProtection="0"/>
    <xf numFmtId="0" fontId="140" fillId="89" borderId="0" applyNumberFormat="0" applyBorder="0" applyAlignment="0" applyProtection="0"/>
    <xf numFmtId="0" fontId="41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41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140" fillId="89" borderId="0" applyNumberFormat="0" applyBorder="0" applyAlignment="0" applyProtection="0"/>
    <xf numFmtId="0" fontId="41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41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41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141" fillId="8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69" fillId="18" borderId="0" applyNumberFormat="0" applyBorder="0" applyAlignment="0" applyProtection="0"/>
    <xf numFmtId="0" fontId="69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41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141" fillId="88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73" fillId="18" borderId="0" applyNumberFormat="0" applyBorder="0" applyAlignment="0" applyProtection="0"/>
    <xf numFmtId="0" fontId="73" fillId="18" borderId="0" applyNumberFormat="0" applyBorder="0" applyAlignment="0" applyProtection="0"/>
    <xf numFmtId="0" fontId="69" fillId="18" borderId="0" applyNumberFormat="0" applyBorder="0" applyAlignment="0" applyProtection="0"/>
    <xf numFmtId="0" fontId="141" fillId="88" borderId="0" applyNumberFormat="0" applyBorder="0" applyAlignment="0" applyProtection="0"/>
    <xf numFmtId="0" fontId="69" fillId="18" borderId="0" applyNumberFormat="0" applyBorder="0" applyAlignment="0" applyProtection="0"/>
    <xf numFmtId="0" fontId="69" fillId="18" borderId="0" applyNumberFormat="0" applyBorder="0" applyAlignment="0" applyProtection="0"/>
    <xf numFmtId="0" fontId="69" fillId="18" borderId="0" applyNumberFormat="0" applyBorder="0" applyAlignment="0" applyProtection="0"/>
    <xf numFmtId="0" fontId="73" fillId="18" borderId="0" applyNumberFormat="0" applyBorder="0" applyAlignment="0" applyProtection="0"/>
    <xf numFmtId="0" fontId="73" fillId="18" borderId="0" applyNumberFormat="0" applyBorder="0" applyAlignment="0" applyProtection="0"/>
    <xf numFmtId="0" fontId="69" fillId="18" borderId="0" applyNumberFormat="0" applyBorder="0" applyAlignment="0" applyProtection="0"/>
    <xf numFmtId="0" fontId="69" fillId="18" borderId="0" applyNumberFormat="0" applyBorder="0" applyAlignment="0" applyProtection="0"/>
    <xf numFmtId="0" fontId="69" fillId="18" borderId="0" applyNumberFormat="0" applyBorder="0" applyAlignment="0" applyProtection="0"/>
    <xf numFmtId="0" fontId="41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41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41" fillId="19" borderId="0" applyNumberFormat="0" applyBorder="0" applyAlignment="0" applyProtection="0"/>
    <xf numFmtId="0" fontId="9" fillId="19" borderId="0" applyNumberFormat="0" applyBorder="0" applyAlignment="0" applyProtection="0"/>
    <xf numFmtId="0" fontId="41" fillId="19" borderId="0" applyNumberFormat="0" applyBorder="0" applyAlignment="0" applyProtection="0"/>
    <xf numFmtId="0" fontId="9" fillId="19" borderId="0" applyNumberFormat="0" applyBorder="0" applyAlignment="0" applyProtection="0"/>
    <xf numFmtId="0" fontId="139" fillId="90" borderId="0" applyNumberFormat="0" applyBorder="0" applyAlignment="0" applyProtection="0"/>
    <xf numFmtId="0" fontId="41" fillId="21" borderId="0" applyNumberFormat="0" applyBorder="0" applyAlignment="0" applyProtection="0"/>
    <xf numFmtId="0" fontId="9" fillId="21" borderId="0" applyNumberFormat="0" applyBorder="0" applyAlignment="0" applyProtection="0"/>
    <xf numFmtId="0" fontId="139" fillId="22" borderId="0" applyNumberFormat="0" applyBorder="0" applyAlignment="0" applyProtection="0"/>
    <xf numFmtId="0" fontId="9" fillId="20" borderId="0" applyNumberFormat="0" applyBorder="0" applyAlignment="0" applyProtection="0"/>
    <xf numFmtId="0" fontId="139" fillId="22" borderId="0" applyNumberFormat="0" applyBorder="0" applyAlignment="0" applyProtection="0"/>
    <xf numFmtId="0" fontId="13" fillId="20" borderId="0" applyNumberFormat="0" applyBorder="0" applyAlignment="0" applyProtection="0"/>
    <xf numFmtId="0" fontId="41" fillId="20" borderId="0" applyNumberFormat="0" applyBorder="0" applyAlignment="0" applyProtection="0"/>
    <xf numFmtId="0" fontId="69" fillId="20" borderId="0" applyNumberFormat="0" applyBorder="0" applyAlignment="0" applyProtection="0"/>
    <xf numFmtId="0" fontId="140" fillId="91" borderId="0" applyNumberFormat="0" applyBorder="0" applyAlignment="0" applyProtection="0"/>
    <xf numFmtId="0" fontId="41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41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140" fillId="91" borderId="0" applyNumberFormat="0" applyBorder="0" applyAlignment="0" applyProtection="0"/>
    <xf numFmtId="0" fontId="41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41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41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141" fillId="9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69" fillId="20" borderId="0" applyNumberFormat="0" applyBorder="0" applyAlignment="0" applyProtection="0"/>
    <xf numFmtId="0" fontId="69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1" borderId="0" applyNumberFormat="0" applyBorder="0" applyAlignment="0" applyProtection="0"/>
    <xf numFmtId="0" fontId="41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41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141" fillId="90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73" fillId="20" borderId="0" applyNumberFormat="0" applyBorder="0" applyAlignment="0" applyProtection="0"/>
    <xf numFmtId="0" fontId="73" fillId="20" borderId="0" applyNumberFormat="0" applyBorder="0" applyAlignment="0" applyProtection="0"/>
    <xf numFmtId="0" fontId="69" fillId="20" borderId="0" applyNumberFormat="0" applyBorder="0" applyAlignment="0" applyProtection="0"/>
    <xf numFmtId="0" fontId="141" fillId="90" borderId="0" applyNumberFormat="0" applyBorder="0" applyAlignment="0" applyProtection="0"/>
    <xf numFmtId="0" fontId="69" fillId="20" borderId="0" applyNumberFormat="0" applyBorder="0" applyAlignment="0" applyProtection="0"/>
    <xf numFmtId="0" fontId="69" fillId="20" borderId="0" applyNumberFormat="0" applyBorder="0" applyAlignment="0" applyProtection="0"/>
    <xf numFmtId="0" fontId="69" fillId="20" borderId="0" applyNumberFormat="0" applyBorder="0" applyAlignment="0" applyProtection="0"/>
    <xf numFmtId="0" fontId="73" fillId="20" borderId="0" applyNumberFormat="0" applyBorder="0" applyAlignment="0" applyProtection="0"/>
    <xf numFmtId="0" fontId="73" fillId="20" borderId="0" applyNumberFormat="0" applyBorder="0" applyAlignment="0" applyProtection="0"/>
    <xf numFmtId="0" fontId="69" fillId="20" borderId="0" applyNumberFormat="0" applyBorder="0" applyAlignment="0" applyProtection="0"/>
    <xf numFmtId="0" fontId="69" fillId="20" borderId="0" applyNumberFormat="0" applyBorder="0" applyAlignment="0" applyProtection="0"/>
    <xf numFmtId="0" fontId="69" fillId="20" borderId="0" applyNumberFormat="0" applyBorder="0" applyAlignment="0" applyProtection="0"/>
    <xf numFmtId="0" fontId="41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41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41" fillId="21" borderId="0" applyNumberFormat="0" applyBorder="0" applyAlignment="0" applyProtection="0"/>
    <xf numFmtId="0" fontId="9" fillId="21" borderId="0" applyNumberFormat="0" applyBorder="0" applyAlignment="0" applyProtection="0"/>
    <xf numFmtId="0" fontId="139" fillId="22" borderId="0" applyNumberFormat="0" applyBorder="0" applyAlignment="0" applyProtection="0"/>
    <xf numFmtId="0" fontId="41" fillId="21" borderId="0" applyNumberFormat="0" applyBorder="0" applyAlignment="0" applyProtection="0"/>
    <xf numFmtId="0" fontId="9" fillId="21" borderId="0" applyNumberFormat="0" applyBorder="0" applyAlignment="0" applyProtection="0"/>
    <xf numFmtId="0" fontId="139" fillId="22" borderId="0" applyNumberFormat="0" applyBorder="0" applyAlignment="0" applyProtection="0"/>
    <xf numFmtId="0" fontId="139" fillId="92" borderId="0" applyNumberFormat="0" applyBorder="0" applyAlignment="0" applyProtection="0"/>
    <xf numFmtId="0" fontId="41" fillId="12" borderId="0" applyNumberFormat="0" applyBorder="0" applyAlignment="0" applyProtection="0"/>
    <xf numFmtId="0" fontId="9" fillId="12" borderId="0" applyNumberFormat="0" applyBorder="0" applyAlignment="0" applyProtection="0"/>
    <xf numFmtId="0" fontId="139" fillId="4" borderId="0" applyNumberFormat="0" applyBorder="0" applyAlignment="0" applyProtection="0"/>
    <xf numFmtId="0" fontId="9" fillId="11" borderId="0" applyNumberFormat="0" applyBorder="0" applyAlignment="0" applyProtection="0"/>
    <xf numFmtId="0" fontId="139" fillId="4" borderId="0" applyNumberFormat="0" applyBorder="0" applyAlignment="0" applyProtection="0"/>
    <xf numFmtId="0" fontId="13" fillId="11" borderId="0" applyNumberFormat="0" applyBorder="0" applyAlignment="0" applyProtection="0"/>
    <xf numFmtId="0" fontId="41" fillId="11" borderId="0" applyNumberFormat="0" applyBorder="0" applyAlignment="0" applyProtection="0"/>
    <xf numFmtId="0" fontId="69" fillId="11" borderId="0" applyNumberFormat="0" applyBorder="0" applyAlignment="0" applyProtection="0"/>
    <xf numFmtId="0" fontId="140" fillId="81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140" fillId="81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141" fillId="92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41" fillId="11" borderId="0" applyNumberFormat="0" applyBorder="0" applyAlignment="0" applyProtection="0"/>
    <xf numFmtId="0" fontId="41" fillId="12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141" fillId="92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73" fillId="11" borderId="0" applyNumberFormat="0" applyBorder="0" applyAlignment="0" applyProtection="0"/>
    <xf numFmtId="0" fontId="73" fillId="11" borderId="0" applyNumberFormat="0" applyBorder="0" applyAlignment="0" applyProtection="0"/>
    <xf numFmtId="0" fontId="69" fillId="11" borderId="0" applyNumberFormat="0" applyBorder="0" applyAlignment="0" applyProtection="0"/>
    <xf numFmtId="0" fontId="141" fillId="92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73" fillId="11" borderId="0" applyNumberFormat="0" applyBorder="0" applyAlignment="0" applyProtection="0"/>
    <xf numFmtId="0" fontId="73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41" fillId="12" borderId="0" applyNumberFormat="0" applyBorder="0" applyAlignment="0" applyProtection="0"/>
    <xf numFmtId="0" fontId="9" fillId="12" borderId="0" applyNumberFormat="0" applyBorder="0" applyAlignment="0" applyProtection="0"/>
    <xf numFmtId="0" fontId="139" fillId="4" borderId="0" applyNumberFormat="0" applyBorder="0" applyAlignment="0" applyProtection="0"/>
    <xf numFmtId="0" fontId="41" fillId="12" borderId="0" applyNumberFormat="0" applyBorder="0" applyAlignment="0" applyProtection="0"/>
    <xf numFmtId="0" fontId="9" fillId="12" borderId="0" applyNumberFormat="0" applyBorder="0" applyAlignment="0" applyProtection="0"/>
    <xf numFmtId="0" fontId="139" fillId="4" borderId="0" applyNumberFormat="0" applyBorder="0" applyAlignment="0" applyProtection="0"/>
    <xf numFmtId="0" fontId="139" fillId="93" borderId="0" applyNumberFormat="0" applyBorder="0" applyAlignment="0" applyProtection="0"/>
    <xf numFmtId="0" fontId="41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6" borderId="0" applyNumberFormat="0" applyBorder="0" applyAlignment="0" applyProtection="0"/>
    <xf numFmtId="0" fontId="13" fillId="16" borderId="0" applyNumberFormat="0" applyBorder="0" applyAlignment="0" applyProtection="0"/>
    <xf numFmtId="0" fontId="41" fillId="16" borderId="0" applyNumberFormat="0" applyBorder="0" applyAlignment="0" applyProtection="0"/>
    <xf numFmtId="0" fontId="69" fillId="16" borderId="0" applyNumberFormat="0" applyBorder="0" applyAlignment="0" applyProtection="0"/>
    <xf numFmtId="0" fontId="140" fillId="87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140" fillId="87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141" fillId="93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69" fillId="16" borderId="0" applyNumberFormat="0" applyBorder="0" applyAlignment="0" applyProtection="0"/>
    <xf numFmtId="0" fontId="69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7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141" fillId="93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73" fillId="16" borderId="0" applyNumberFormat="0" applyBorder="0" applyAlignment="0" applyProtection="0"/>
    <xf numFmtId="0" fontId="73" fillId="16" borderId="0" applyNumberFormat="0" applyBorder="0" applyAlignment="0" applyProtection="0"/>
    <xf numFmtId="0" fontId="69" fillId="16" borderId="0" applyNumberFormat="0" applyBorder="0" applyAlignment="0" applyProtection="0"/>
    <xf numFmtId="0" fontId="141" fillId="93" borderId="0" applyNumberFormat="0" applyBorder="0" applyAlignment="0" applyProtection="0"/>
    <xf numFmtId="0" fontId="69" fillId="16" borderId="0" applyNumberFormat="0" applyBorder="0" applyAlignment="0" applyProtection="0"/>
    <xf numFmtId="0" fontId="69" fillId="16" borderId="0" applyNumberFormat="0" applyBorder="0" applyAlignment="0" applyProtection="0"/>
    <xf numFmtId="0" fontId="69" fillId="16" borderId="0" applyNumberFormat="0" applyBorder="0" applyAlignment="0" applyProtection="0"/>
    <xf numFmtId="0" fontId="73" fillId="16" borderId="0" applyNumberFormat="0" applyBorder="0" applyAlignment="0" applyProtection="0"/>
    <xf numFmtId="0" fontId="73" fillId="16" borderId="0" applyNumberFormat="0" applyBorder="0" applyAlignment="0" applyProtection="0"/>
    <xf numFmtId="0" fontId="69" fillId="16" borderId="0" applyNumberFormat="0" applyBorder="0" applyAlignment="0" applyProtection="0"/>
    <xf numFmtId="0" fontId="69" fillId="16" borderId="0" applyNumberFormat="0" applyBorder="0" applyAlignment="0" applyProtection="0"/>
    <xf numFmtId="0" fontId="69" fillId="16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41" fillId="17" borderId="0" applyNumberFormat="0" applyBorder="0" applyAlignment="0" applyProtection="0"/>
    <xf numFmtId="0" fontId="9" fillId="17" borderId="0" applyNumberFormat="0" applyBorder="0" applyAlignment="0" applyProtection="0"/>
    <xf numFmtId="0" fontId="41" fillId="17" borderId="0" applyNumberFormat="0" applyBorder="0" applyAlignment="0" applyProtection="0"/>
    <xf numFmtId="0" fontId="9" fillId="17" borderId="0" applyNumberFormat="0" applyBorder="0" applyAlignment="0" applyProtection="0"/>
    <xf numFmtId="0" fontId="139" fillId="94" borderId="0" applyNumberFormat="0" applyBorder="0" applyAlignment="0" applyProtection="0"/>
    <xf numFmtId="0" fontId="41" fillId="24" borderId="0" applyNumberFormat="0" applyBorder="0" applyAlignment="0" applyProtection="0"/>
    <xf numFmtId="0" fontId="9" fillId="24" borderId="0" applyNumberFormat="0" applyBorder="0" applyAlignment="0" applyProtection="0"/>
    <xf numFmtId="0" fontId="139" fillId="7" borderId="0" applyNumberFormat="0" applyBorder="0" applyAlignment="0" applyProtection="0"/>
    <xf numFmtId="0" fontId="9" fillId="23" borderId="0" applyNumberFormat="0" applyBorder="0" applyAlignment="0" applyProtection="0"/>
    <xf numFmtId="0" fontId="139" fillId="7" borderId="0" applyNumberFormat="0" applyBorder="0" applyAlignment="0" applyProtection="0"/>
    <xf numFmtId="0" fontId="13" fillId="23" borderId="0" applyNumberFormat="0" applyBorder="0" applyAlignment="0" applyProtection="0"/>
    <xf numFmtId="0" fontId="41" fillId="23" borderId="0" applyNumberFormat="0" applyBorder="0" applyAlignment="0" applyProtection="0"/>
    <xf numFmtId="0" fontId="69" fillId="23" borderId="0" applyNumberFormat="0" applyBorder="0" applyAlignment="0" applyProtection="0"/>
    <xf numFmtId="0" fontId="140" fillId="95" borderId="0" applyNumberFormat="0" applyBorder="0" applyAlignment="0" applyProtection="0"/>
    <xf numFmtId="0" fontId="41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41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140" fillId="95" borderId="0" applyNumberFormat="0" applyBorder="0" applyAlignment="0" applyProtection="0"/>
    <xf numFmtId="0" fontId="41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41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41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141" fillId="94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69" fillId="23" borderId="0" applyNumberFormat="0" applyBorder="0" applyAlignment="0" applyProtection="0"/>
    <xf numFmtId="0" fontId="69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4" borderId="0" applyNumberFormat="0" applyBorder="0" applyAlignment="0" applyProtection="0"/>
    <xf numFmtId="0" fontId="41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41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141" fillId="94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73" fillId="23" borderId="0" applyNumberFormat="0" applyBorder="0" applyAlignment="0" applyProtection="0"/>
    <xf numFmtId="0" fontId="73" fillId="23" borderId="0" applyNumberFormat="0" applyBorder="0" applyAlignment="0" applyProtection="0"/>
    <xf numFmtId="0" fontId="69" fillId="23" borderId="0" applyNumberFormat="0" applyBorder="0" applyAlignment="0" applyProtection="0"/>
    <xf numFmtId="0" fontId="141" fillId="94" borderId="0" applyNumberFormat="0" applyBorder="0" applyAlignment="0" applyProtection="0"/>
    <xf numFmtId="0" fontId="69" fillId="23" borderId="0" applyNumberFormat="0" applyBorder="0" applyAlignment="0" applyProtection="0"/>
    <xf numFmtId="0" fontId="69" fillId="23" borderId="0" applyNumberFormat="0" applyBorder="0" applyAlignment="0" applyProtection="0"/>
    <xf numFmtId="0" fontId="69" fillId="23" borderId="0" applyNumberFormat="0" applyBorder="0" applyAlignment="0" applyProtection="0"/>
    <xf numFmtId="0" fontId="73" fillId="23" borderId="0" applyNumberFormat="0" applyBorder="0" applyAlignment="0" applyProtection="0"/>
    <xf numFmtId="0" fontId="73" fillId="23" borderId="0" applyNumberFormat="0" applyBorder="0" applyAlignment="0" applyProtection="0"/>
    <xf numFmtId="0" fontId="69" fillId="23" borderId="0" applyNumberFormat="0" applyBorder="0" applyAlignment="0" applyProtection="0"/>
    <xf numFmtId="0" fontId="69" fillId="23" borderId="0" applyNumberFormat="0" applyBorder="0" applyAlignment="0" applyProtection="0"/>
    <xf numFmtId="0" fontId="69" fillId="23" borderId="0" applyNumberFormat="0" applyBorder="0" applyAlignment="0" applyProtection="0"/>
    <xf numFmtId="0" fontId="41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41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41" fillId="24" borderId="0" applyNumberFormat="0" applyBorder="0" applyAlignment="0" applyProtection="0"/>
    <xf numFmtId="0" fontId="9" fillId="24" borderId="0" applyNumberFormat="0" applyBorder="0" applyAlignment="0" applyProtection="0"/>
    <xf numFmtId="0" fontId="139" fillId="7" borderId="0" applyNumberFormat="0" applyBorder="0" applyAlignment="0" applyProtection="0"/>
    <xf numFmtId="0" fontId="41" fillId="24" borderId="0" applyNumberFormat="0" applyBorder="0" applyAlignment="0" applyProtection="0"/>
    <xf numFmtId="0" fontId="9" fillId="24" borderId="0" applyNumberFormat="0" applyBorder="0" applyAlignment="0" applyProtection="0"/>
    <xf numFmtId="0" fontId="139" fillId="7" borderId="0" applyNumberFormat="0" applyBorder="0" applyAlignment="0" applyProtection="0"/>
    <xf numFmtId="0" fontId="131" fillId="0" borderId="0" applyNumberFormat="0" applyFont="0" applyFill="0" applyBorder="0" applyProtection="0">
      <alignment horizontal="left" vertical="center" indent="5"/>
    </xf>
    <xf numFmtId="0" fontId="142" fillId="96" borderId="0" applyNumberFormat="0" applyBorder="0" applyAlignment="0" applyProtection="0"/>
    <xf numFmtId="0" fontId="42" fillId="25" borderId="0" applyNumberFormat="0" applyBorder="0" applyAlignment="0" applyProtection="0"/>
    <xf numFmtId="0" fontId="143" fillId="97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72" fillId="25" borderId="0" applyNumberFormat="0" applyBorder="0" applyAlignment="0" applyProtection="0"/>
    <xf numFmtId="0" fontId="42" fillId="26" borderId="0" applyNumberFormat="0" applyBorder="0" applyAlignment="0" applyProtection="0"/>
    <xf numFmtId="0" fontId="42" fillId="25" borderId="0" applyNumberFormat="0" applyBorder="0" applyAlignment="0" applyProtection="0"/>
    <xf numFmtId="0" fontId="72" fillId="25" borderId="0" applyNumberFormat="0" applyBorder="0" applyAlignment="0" applyProtection="0"/>
    <xf numFmtId="0" fontId="42" fillId="25" borderId="0" applyNumberFormat="0" applyBorder="0" applyAlignment="0" applyProtection="0"/>
    <xf numFmtId="0" fontId="142" fillId="27" borderId="0" applyNumberFormat="0" applyBorder="0" applyAlignment="0" applyProtection="0"/>
    <xf numFmtId="0" fontId="142" fillId="27" borderId="0" applyNumberFormat="0" applyBorder="0" applyAlignment="0" applyProtection="0"/>
    <xf numFmtId="0" fontId="121" fillId="25" borderId="0" applyNumberFormat="0" applyBorder="0" applyAlignment="0" applyProtection="0"/>
    <xf numFmtId="0" fontId="142" fillId="98" borderId="0" applyNumberFormat="0" applyBorder="0" applyAlignment="0" applyProtection="0"/>
    <xf numFmtId="0" fontId="42" fillId="18" borderId="0" applyNumberFormat="0" applyBorder="0" applyAlignment="0" applyProtection="0"/>
    <xf numFmtId="0" fontId="143" fillId="89" borderId="0" applyNumberFormat="0" applyBorder="0" applyAlignment="0" applyProtection="0"/>
    <xf numFmtId="0" fontId="42" fillId="18" borderId="0" applyNumberFormat="0" applyBorder="0" applyAlignment="0" applyProtection="0"/>
    <xf numFmtId="0" fontId="42" fillId="18" borderId="0" applyNumberFormat="0" applyBorder="0" applyAlignment="0" applyProtection="0"/>
    <xf numFmtId="0" fontId="72" fillId="18" borderId="0" applyNumberFormat="0" applyBorder="0" applyAlignment="0" applyProtection="0"/>
    <xf numFmtId="0" fontId="42" fillId="19" borderId="0" applyNumberFormat="0" applyBorder="0" applyAlignment="0" applyProtection="0"/>
    <xf numFmtId="0" fontId="42" fillId="18" borderId="0" applyNumberFormat="0" applyBorder="0" applyAlignment="0" applyProtection="0"/>
    <xf numFmtId="0" fontId="72" fillId="18" borderId="0" applyNumberFormat="0" applyBorder="0" applyAlignment="0" applyProtection="0"/>
    <xf numFmtId="0" fontId="42" fillId="18" borderId="0" applyNumberFormat="0" applyBorder="0" applyAlignment="0" applyProtection="0"/>
    <xf numFmtId="0" fontId="121" fillId="18" borderId="0" applyNumberFormat="0" applyBorder="0" applyAlignment="0" applyProtection="0"/>
    <xf numFmtId="0" fontId="142" fillId="99" borderId="0" applyNumberFormat="0" applyBorder="0" applyAlignment="0" applyProtection="0"/>
    <xf numFmtId="0" fontId="42" fillId="20" borderId="0" applyNumberFormat="0" applyBorder="0" applyAlignment="0" applyProtection="0"/>
    <xf numFmtId="0" fontId="143" fillId="91" borderId="0" applyNumberFormat="0" applyBorder="0" applyAlignment="0" applyProtection="0"/>
    <xf numFmtId="0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72" fillId="20" borderId="0" applyNumberFormat="0" applyBorder="0" applyAlignment="0" applyProtection="0"/>
    <xf numFmtId="0" fontId="42" fillId="21" borderId="0" applyNumberFormat="0" applyBorder="0" applyAlignment="0" applyProtection="0"/>
    <xf numFmtId="0" fontId="42" fillId="20" borderId="0" applyNumberFormat="0" applyBorder="0" applyAlignment="0" applyProtection="0"/>
    <xf numFmtId="0" fontId="72" fillId="20" borderId="0" applyNumberFormat="0" applyBorder="0" applyAlignment="0" applyProtection="0"/>
    <xf numFmtId="0" fontId="42" fillId="20" borderId="0" applyNumberFormat="0" applyBorder="0" applyAlignment="0" applyProtection="0"/>
    <xf numFmtId="0" fontId="142" fillId="22" borderId="0" applyNumberFormat="0" applyBorder="0" applyAlignment="0" applyProtection="0"/>
    <xf numFmtId="0" fontId="142" fillId="22" borderId="0" applyNumberFormat="0" applyBorder="0" applyAlignment="0" applyProtection="0"/>
    <xf numFmtId="0" fontId="121" fillId="20" borderId="0" applyNumberFormat="0" applyBorder="0" applyAlignment="0" applyProtection="0"/>
    <xf numFmtId="0" fontId="142" fillId="100" borderId="0" applyNumberFormat="0" applyBorder="0" applyAlignment="0" applyProtection="0"/>
    <xf numFmtId="0" fontId="42" fillId="28" borderId="0" applyNumberFormat="0" applyBorder="0" applyAlignment="0" applyProtection="0"/>
    <xf numFmtId="0" fontId="143" fillId="101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72" fillId="28" borderId="0" applyNumberFormat="0" applyBorder="0" applyAlignment="0" applyProtection="0"/>
    <xf numFmtId="0" fontId="42" fillId="29" borderId="0" applyNumberFormat="0" applyBorder="0" applyAlignment="0" applyProtection="0"/>
    <xf numFmtId="0" fontId="42" fillId="28" borderId="0" applyNumberFormat="0" applyBorder="0" applyAlignment="0" applyProtection="0"/>
    <xf numFmtId="0" fontId="72" fillId="28" borderId="0" applyNumberFormat="0" applyBorder="0" applyAlignment="0" applyProtection="0"/>
    <xf numFmtId="0" fontId="42" fillId="28" borderId="0" applyNumberFormat="0" applyBorder="0" applyAlignment="0" applyProtection="0"/>
    <xf numFmtId="0" fontId="142" fillId="30" borderId="0" applyNumberFormat="0" applyBorder="0" applyAlignment="0" applyProtection="0"/>
    <xf numFmtId="0" fontId="142" fillId="30" borderId="0" applyNumberFormat="0" applyBorder="0" applyAlignment="0" applyProtection="0"/>
    <xf numFmtId="0" fontId="121" fillId="28" borderId="0" applyNumberFormat="0" applyBorder="0" applyAlignment="0" applyProtection="0"/>
    <xf numFmtId="0" fontId="142" fillId="102" borderId="0" applyNumberFormat="0" applyBorder="0" applyAlignment="0" applyProtection="0"/>
    <xf numFmtId="0" fontId="42" fillId="27" borderId="0" applyNumberFormat="0" applyBorder="0" applyAlignment="0" applyProtection="0"/>
    <xf numFmtId="0" fontId="143" fillId="10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7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27" borderId="0" applyNumberFormat="0" applyBorder="0" applyAlignment="0" applyProtection="0"/>
    <xf numFmtId="0" fontId="72" fillId="27" borderId="0" applyNumberFormat="0" applyBorder="0" applyAlignment="0" applyProtection="0"/>
    <xf numFmtId="0" fontId="42" fillId="27" borderId="0" applyNumberFormat="0" applyBorder="0" applyAlignment="0" applyProtection="0"/>
    <xf numFmtId="0" fontId="121" fillId="27" borderId="0" applyNumberFormat="0" applyBorder="0" applyAlignment="0" applyProtection="0"/>
    <xf numFmtId="0" fontId="142" fillId="104" borderId="0" applyNumberFormat="0" applyBorder="0" applyAlignment="0" applyProtection="0"/>
    <xf numFmtId="0" fontId="42" fillId="32" borderId="0" applyNumberFormat="0" applyBorder="0" applyAlignment="0" applyProtection="0"/>
    <xf numFmtId="0" fontId="143" fillId="105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72" fillId="32" borderId="0" applyNumberFormat="0" applyBorder="0" applyAlignment="0" applyProtection="0"/>
    <xf numFmtId="0" fontId="42" fillId="33" borderId="0" applyNumberFormat="0" applyBorder="0" applyAlignment="0" applyProtection="0"/>
    <xf numFmtId="0" fontId="42" fillId="32" borderId="0" applyNumberFormat="0" applyBorder="0" applyAlignment="0" applyProtection="0"/>
    <xf numFmtId="0" fontId="72" fillId="32" borderId="0" applyNumberFormat="0" applyBorder="0" applyAlignment="0" applyProtection="0"/>
    <xf numFmtId="0" fontId="42" fillId="32" borderId="0" applyNumberFormat="0" applyBorder="0" applyAlignment="0" applyProtection="0"/>
    <xf numFmtId="0" fontId="142" fillId="7" borderId="0" applyNumberFormat="0" applyBorder="0" applyAlignment="0" applyProtection="0"/>
    <xf numFmtId="0" fontId="142" fillId="7" borderId="0" applyNumberFormat="0" applyBorder="0" applyAlignment="0" applyProtection="0"/>
    <xf numFmtId="0" fontId="121" fillId="32" borderId="0" applyNumberFormat="0" applyBorder="0" applyAlignment="0" applyProtection="0"/>
    <xf numFmtId="0" fontId="142" fillId="106" borderId="0" applyNumberFormat="0" applyBorder="0" applyAlignment="0" applyProtection="0"/>
    <xf numFmtId="0" fontId="42" fillId="34" borderId="0" applyNumberFormat="0" applyBorder="0" applyAlignment="0" applyProtection="0"/>
    <xf numFmtId="0" fontId="143" fillId="107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7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4" borderId="0" applyNumberFormat="0" applyBorder="0" applyAlignment="0" applyProtection="0"/>
    <xf numFmtId="0" fontId="72" fillId="34" borderId="0" applyNumberFormat="0" applyBorder="0" applyAlignment="0" applyProtection="0"/>
    <xf numFmtId="0" fontId="42" fillId="34" borderId="0" applyNumberFormat="0" applyBorder="0" applyAlignment="0" applyProtection="0"/>
    <xf numFmtId="0" fontId="142" fillId="27" borderId="0" applyNumberFormat="0" applyBorder="0" applyAlignment="0" applyProtection="0"/>
    <xf numFmtId="0" fontId="142" fillId="27" borderId="0" applyNumberFormat="0" applyBorder="0" applyAlignment="0" applyProtection="0"/>
    <xf numFmtId="0" fontId="121" fillId="34" borderId="0" applyNumberFormat="0" applyBorder="0" applyAlignment="0" applyProtection="0"/>
    <xf numFmtId="0" fontId="142" fillId="108" borderId="0" applyNumberFormat="0" applyBorder="0" applyAlignment="0" applyProtection="0"/>
    <xf numFmtId="0" fontId="42" fillId="36" borderId="0" applyNumberFormat="0" applyBorder="0" applyAlignment="0" applyProtection="0"/>
    <xf numFmtId="0" fontId="143" fillId="109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72" fillId="36" borderId="0" applyNumberFormat="0" applyBorder="0" applyAlignment="0" applyProtection="0"/>
    <xf numFmtId="0" fontId="42" fillId="37" borderId="0" applyNumberFormat="0" applyBorder="0" applyAlignment="0" applyProtection="0"/>
    <xf numFmtId="0" fontId="42" fillId="36" borderId="0" applyNumberFormat="0" applyBorder="0" applyAlignment="0" applyProtection="0"/>
    <xf numFmtId="0" fontId="72" fillId="36" borderId="0" applyNumberFormat="0" applyBorder="0" applyAlignment="0" applyProtection="0"/>
    <xf numFmtId="0" fontId="42" fillId="36" borderId="0" applyNumberFormat="0" applyBorder="0" applyAlignment="0" applyProtection="0"/>
    <xf numFmtId="0" fontId="121" fillId="36" borderId="0" applyNumberFormat="0" applyBorder="0" applyAlignment="0" applyProtection="0"/>
    <xf numFmtId="0" fontId="142" fillId="110" borderId="0" applyNumberFormat="0" applyBorder="0" applyAlignment="0" applyProtection="0"/>
    <xf numFmtId="0" fontId="42" fillId="38" borderId="0" applyNumberFormat="0" applyBorder="0" applyAlignment="0" applyProtection="0"/>
    <xf numFmtId="0" fontId="143" fillId="111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72" fillId="38" borderId="0" applyNumberFormat="0" applyBorder="0" applyAlignment="0" applyProtection="0"/>
    <xf numFmtId="0" fontId="42" fillId="39" borderId="0" applyNumberFormat="0" applyBorder="0" applyAlignment="0" applyProtection="0"/>
    <xf numFmtId="0" fontId="42" fillId="38" borderId="0" applyNumberFormat="0" applyBorder="0" applyAlignment="0" applyProtection="0"/>
    <xf numFmtId="0" fontId="72" fillId="38" borderId="0" applyNumberFormat="0" applyBorder="0" applyAlignment="0" applyProtection="0"/>
    <xf numFmtId="0" fontId="42" fillId="38" borderId="0" applyNumberFormat="0" applyBorder="0" applyAlignment="0" applyProtection="0"/>
    <xf numFmtId="0" fontId="142" fillId="110" borderId="0" applyNumberFormat="0" applyBorder="0" applyAlignment="0" applyProtection="0"/>
    <xf numFmtId="0" fontId="121" fillId="38" borderId="0" applyNumberFormat="0" applyBorder="0" applyAlignment="0" applyProtection="0"/>
    <xf numFmtId="0" fontId="142" fillId="112" borderId="0" applyNumberFormat="0" applyBorder="0" applyAlignment="0" applyProtection="0"/>
    <xf numFmtId="0" fontId="42" fillId="28" borderId="0" applyNumberFormat="0" applyBorder="0" applyAlignment="0" applyProtection="0"/>
    <xf numFmtId="0" fontId="143" fillId="101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72" fillId="28" borderId="0" applyNumberFormat="0" applyBorder="0" applyAlignment="0" applyProtection="0"/>
    <xf numFmtId="0" fontId="42" fillId="29" borderId="0" applyNumberFormat="0" applyBorder="0" applyAlignment="0" applyProtection="0"/>
    <xf numFmtId="0" fontId="42" fillId="28" borderId="0" applyNumberFormat="0" applyBorder="0" applyAlignment="0" applyProtection="0"/>
    <xf numFmtId="0" fontId="72" fillId="28" borderId="0" applyNumberFormat="0" applyBorder="0" applyAlignment="0" applyProtection="0"/>
    <xf numFmtId="0" fontId="42" fillId="28" borderId="0" applyNumberFormat="0" applyBorder="0" applyAlignment="0" applyProtection="0"/>
    <xf numFmtId="0" fontId="142" fillId="40" borderId="0" applyNumberFormat="0" applyBorder="0" applyAlignment="0" applyProtection="0"/>
    <xf numFmtId="0" fontId="142" fillId="40" borderId="0" applyNumberFormat="0" applyBorder="0" applyAlignment="0" applyProtection="0"/>
    <xf numFmtId="0" fontId="121" fillId="28" borderId="0" applyNumberFormat="0" applyBorder="0" applyAlignment="0" applyProtection="0"/>
    <xf numFmtId="0" fontId="142" fillId="113" borderId="0" applyNumberFormat="0" applyBorder="0" applyAlignment="0" applyProtection="0"/>
    <xf numFmtId="0" fontId="42" fillId="27" borderId="0" applyNumberFormat="0" applyBorder="0" applyAlignment="0" applyProtection="0"/>
    <xf numFmtId="0" fontId="143" fillId="10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7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27" borderId="0" applyNumberFormat="0" applyBorder="0" applyAlignment="0" applyProtection="0"/>
    <xf numFmtId="0" fontId="72" fillId="27" borderId="0" applyNumberFormat="0" applyBorder="0" applyAlignment="0" applyProtection="0"/>
    <xf numFmtId="0" fontId="42" fillId="27" borderId="0" applyNumberFormat="0" applyBorder="0" applyAlignment="0" applyProtection="0"/>
    <xf numFmtId="0" fontId="121" fillId="27" borderId="0" applyNumberFormat="0" applyBorder="0" applyAlignment="0" applyProtection="0"/>
    <xf numFmtId="0" fontId="142" fillId="114" borderId="0" applyNumberFormat="0" applyBorder="0" applyAlignment="0" applyProtection="0"/>
    <xf numFmtId="0" fontId="42" fillId="41" borderId="0" applyNumberFormat="0" applyBorder="0" applyAlignment="0" applyProtection="0"/>
    <xf numFmtId="0" fontId="143" fillId="115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72" fillId="41" borderId="0" applyNumberFormat="0" applyBorder="0" applyAlignment="0" applyProtection="0"/>
    <xf numFmtId="0" fontId="42" fillId="42" borderId="0" applyNumberFormat="0" applyBorder="0" applyAlignment="0" applyProtection="0"/>
    <xf numFmtId="0" fontId="42" fillId="41" borderId="0" applyNumberFormat="0" applyBorder="0" applyAlignment="0" applyProtection="0"/>
    <xf numFmtId="0" fontId="72" fillId="41" borderId="0" applyNumberFormat="0" applyBorder="0" applyAlignment="0" applyProtection="0"/>
    <xf numFmtId="0" fontId="42" fillId="41" borderId="0" applyNumberFormat="0" applyBorder="0" applyAlignment="0" applyProtection="0"/>
    <xf numFmtId="0" fontId="121" fillId="41" borderId="0" applyNumberFormat="0" applyBorder="0" applyAlignment="0" applyProtection="0"/>
    <xf numFmtId="4" fontId="88" fillId="43" borderId="1">
      <alignment horizontal="right" vertical="center"/>
    </xf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44" fillId="116" borderId="0" applyNumberFormat="0" applyBorder="0" applyAlignment="0" applyProtection="0"/>
    <xf numFmtId="0" fontId="43" fillId="5" borderId="0" applyNumberFormat="0" applyBorder="0" applyAlignment="0" applyProtection="0"/>
    <xf numFmtId="0" fontId="145" fillId="77" borderId="0" applyNumberFormat="0" applyBorder="0" applyAlignment="0" applyProtection="0"/>
    <xf numFmtId="0" fontId="43" fillId="5" borderId="0" applyNumberFormat="0" applyBorder="0" applyAlignment="0" applyProtection="0"/>
    <xf numFmtId="0" fontId="43" fillId="5" borderId="0" applyNumberFormat="0" applyBorder="0" applyAlignment="0" applyProtection="0"/>
    <xf numFmtId="0" fontId="75" fillId="5" borderId="0" applyNumberFormat="0" applyBorder="0" applyAlignment="0" applyProtection="0"/>
    <xf numFmtId="0" fontId="43" fillId="6" borderId="0" applyNumberFormat="0" applyBorder="0" applyAlignment="0" applyProtection="0"/>
    <xf numFmtId="0" fontId="43" fillId="5" borderId="0" applyNumberFormat="0" applyBorder="0" applyAlignment="0" applyProtection="0"/>
    <xf numFmtId="0" fontId="75" fillId="5" borderId="0" applyNumberFormat="0" applyBorder="0" applyAlignment="0" applyProtection="0"/>
    <xf numFmtId="0" fontId="43" fillId="5" borderId="0" applyNumberFormat="0" applyBorder="0" applyAlignment="0" applyProtection="0"/>
    <xf numFmtId="0" fontId="146" fillId="116" borderId="0" applyNumberFormat="0" applyBorder="0" applyAlignment="0" applyProtection="0"/>
    <xf numFmtId="0" fontId="146" fillId="116" borderId="0" applyNumberFormat="0" applyBorder="0" applyAlignment="0" applyProtection="0"/>
    <xf numFmtId="0" fontId="122" fillId="5" borderId="0" applyNumberFormat="0" applyBorder="0" applyAlignment="0" applyProtection="0"/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0" fontId="147" fillId="117" borderId="34" applyNumberFormat="0" applyAlignment="0" applyProtection="0"/>
    <xf numFmtId="0" fontId="147" fillId="44" borderId="34" applyNumberFormat="0" applyAlignment="0" applyProtection="0"/>
    <xf numFmtId="0" fontId="147" fillId="44" borderId="34" applyNumberFormat="0" applyAlignment="0" applyProtection="0"/>
    <xf numFmtId="0" fontId="123" fillId="4" borderId="3" applyNumberFormat="0" applyAlignment="0" applyProtection="0"/>
    <xf numFmtId="0" fontId="44" fillId="45" borderId="3" applyNumberFormat="0" applyAlignment="0" applyProtection="0"/>
    <xf numFmtId="0" fontId="44" fillId="4" borderId="3" applyNumberFormat="0" applyAlignment="0" applyProtection="0"/>
    <xf numFmtId="0" fontId="148" fillId="118" borderId="35" applyNumberFormat="0" applyAlignment="0" applyProtection="0"/>
    <xf numFmtId="0" fontId="44" fillId="4" borderId="3" applyNumberFormat="0" applyAlignment="0" applyProtection="0"/>
    <xf numFmtId="0" fontId="44" fillId="4" borderId="3" applyNumberFormat="0" applyAlignment="0" applyProtection="0"/>
    <xf numFmtId="0" fontId="76" fillId="4" borderId="3" applyNumberFormat="0" applyAlignment="0" applyProtection="0"/>
    <xf numFmtId="0" fontId="44" fillId="4" borderId="3" applyNumberFormat="0" applyAlignment="0" applyProtection="0"/>
    <xf numFmtId="0" fontId="44" fillId="45" borderId="3" applyNumberFormat="0" applyAlignment="0" applyProtection="0"/>
    <xf numFmtId="0" fontId="44" fillId="4" borderId="3" applyNumberFormat="0" applyAlignment="0" applyProtection="0"/>
    <xf numFmtId="0" fontId="76" fillId="4" borderId="3" applyNumberFormat="0" applyAlignment="0" applyProtection="0"/>
    <xf numFmtId="0" fontId="44" fillId="4" borderId="3" applyNumberFormat="0" applyAlignment="0" applyProtection="0"/>
    <xf numFmtId="0" fontId="44" fillId="45" borderId="3" applyNumberFormat="0" applyAlignment="0" applyProtection="0"/>
    <xf numFmtId="0" fontId="147" fillId="44" borderId="34" applyNumberFormat="0" applyAlignment="0" applyProtection="0"/>
    <xf numFmtId="0" fontId="44" fillId="45" borderId="3" applyNumberFormat="0" applyAlignment="0" applyProtection="0"/>
    <xf numFmtId="0" fontId="147" fillId="44" borderId="34" applyNumberFormat="0" applyAlignment="0" applyProtection="0"/>
    <xf numFmtId="0" fontId="44" fillId="45" borderId="3" applyNumberFormat="0" applyAlignment="0" applyProtection="0"/>
    <xf numFmtId="0" fontId="147" fillId="44" borderId="34" applyNumberFormat="0" applyAlignment="0" applyProtection="0"/>
    <xf numFmtId="0" fontId="147" fillId="44" borderId="34" applyNumberFormat="0" applyAlignment="0" applyProtection="0"/>
    <xf numFmtId="177" fontId="29" fillId="46" borderId="4">
      <alignment horizontal="right" vertical="top"/>
    </xf>
    <xf numFmtId="0" fontId="29" fillId="46" borderId="4">
      <alignment horizontal="left" indent="5"/>
    </xf>
    <xf numFmtId="177" fontId="29" fillId="46" borderId="1" applyNumberFormat="0">
      <alignment horizontal="right" vertical="top"/>
    </xf>
    <xf numFmtId="0" fontId="29" fillId="46" borderId="1">
      <alignment horizontal="left" indent="3"/>
    </xf>
    <xf numFmtId="177" fontId="11" fillId="46" borderId="1" applyNumberFormat="0">
      <alignment horizontal="right" vertical="top"/>
    </xf>
    <xf numFmtId="0" fontId="11" fillId="46" borderId="1">
      <alignment horizontal="left" indent="1"/>
    </xf>
    <xf numFmtId="0" fontId="11" fillId="46" borderId="1">
      <alignment horizontal="right" vertical="top"/>
    </xf>
    <xf numFmtId="0" fontId="11" fillId="46" borderId="1">
      <alignment horizontal="left" indent="2"/>
    </xf>
    <xf numFmtId="177" fontId="29" fillId="46" borderId="1" applyNumberFormat="0">
      <alignment horizontal="right" vertical="top"/>
    </xf>
    <xf numFmtId="0" fontId="29" fillId="46" borderId="1">
      <alignment horizontal="left" indent="3"/>
    </xf>
    <xf numFmtId="0" fontId="69" fillId="119" borderId="36" applyNumberFormat="0" applyFont="0" applyAlignment="0" applyProtection="0"/>
    <xf numFmtId="0" fontId="100" fillId="119" borderId="36" applyNumberFormat="0" applyFont="0" applyAlignment="0" applyProtection="0"/>
    <xf numFmtId="0" fontId="69" fillId="119" borderId="36" applyNumberFormat="0" applyFont="0" applyAlignment="0" applyProtection="0"/>
    <xf numFmtId="0" fontId="115" fillId="119" borderId="36" applyNumberFormat="0" applyFont="0" applyAlignment="0" applyProtection="0"/>
    <xf numFmtId="0" fontId="69" fillId="119" borderId="36" applyNumberFormat="0" applyFont="0" applyAlignment="0" applyProtection="0"/>
    <xf numFmtId="0" fontId="149" fillId="120" borderId="37" applyNumberFormat="0" applyAlignment="0" applyProtection="0"/>
    <xf numFmtId="0" fontId="124" fillId="30" borderId="5" applyNumberFormat="0" applyAlignment="0" applyProtection="0"/>
    <xf numFmtId="0" fontId="45" fillId="47" borderId="5" applyNumberFormat="0" applyAlignment="0" applyProtection="0"/>
    <xf numFmtId="0" fontId="45" fillId="30" borderId="5" applyNumberFormat="0" applyAlignment="0" applyProtection="0"/>
    <xf numFmtId="0" fontId="150" fillId="121" borderId="38" applyNumberFormat="0" applyAlignment="0" applyProtection="0"/>
    <xf numFmtId="0" fontId="45" fillId="30" borderId="5" applyNumberFormat="0" applyAlignment="0" applyProtection="0"/>
    <xf numFmtId="0" fontId="45" fillId="30" borderId="5" applyNumberFormat="0" applyAlignment="0" applyProtection="0"/>
    <xf numFmtId="0" fontId="71" fillId="30" borderId="5" applyNumberFormat="0" applyAlignment="0" applyProtection="0"/>
    <xf numFmtId="0" fontId="45" fillId="30" borderId="5" applyNumberFormat="0" applyAlignment="0" applyProtection="0"/>
    <xf numFmtId="0" fontId="45" fillId="47" borderId="5" applyNumberFormat="0" applyAlignment="0" applyProtection="0"/>
    <xf numFmtId="0" fontId="45" fillId="30" borderId="5" applyNumberFormat="0" applyAlignment="0" applyProtection="0"/>
    <xf numFmtId="0" fontId="71" fillId="30" borderId="5" applyNumberFormat="0" applyAlignment="0" applyProtection="0"/>
    <xf numFmtId="0" fontId="45" fillId="30" borderId="5" applyNumberFormat="0" applyAlignment="0" applyProtection="0"/>
    <xf numFmtId="0" fontId="45" fillId="47" borderId="5" applyNumberFormat="0" applyAlignment="0" applyProtection="0"/>
    <xf numFmtId="0" fontId="45" fillId="47" borderId="5" applyNumberFormat="0" applyAlignment="0" applyProtection="0"/>
    <xf numFmtId="0" fontId="45" fillId="47" borderId="5" applyNumberFormat="0" applyAlignment="0" applyProtection="0"/>
    <xf numFmtId="0" fontId="124" fillId="30" borderId="5" applyNumberFormat="0" applyAlignment="0" applyProtection="0"/>
    <xf numFmtId="165" fontId="97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13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117" fillId="0" borderId="0" applyFont="0" applyFill="0" applyBorder="0" applyAlignment="0" applyProtection="0"/>
    <xf numFmtId="165" fontId="118" fillId="0" borderId="0" applyFont="0" applyFill="0" applyBorder="0" applyAlignment="0" applyProtection="0"/>
    <xf numFmtId="165" fontId="29" fillId="0" borderId="0" applyFont="0" applyFill="0" applyBorder="0" applyAlignment="0" applyProtection="0"/>
    <xf numFmtId="3" fontId="29" fillId="0" borderId="0" applyFont="0" applyFill="0" applyBorder="0" applyAlignment="0" applyProtection="0"/>
    <xf numFmtId="174" fontId="100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115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12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118" fillId="0" borderId="0" applyFont="0" applyFill="0" applyBorder="0" applyAlignment="0" applyProtection="0"/>
    <xf numFmtId="165" fontId="12" fillId="0" borderId="0" applyFont="0" applyFill="0" applyBorder="0" applyAlignment="0" applyProtection="0"/>
    <xf numFmtId="43" fontId="29" fillId="0" borderId="0" applyFont="0" applyFill="0" applyBorder="0" applyAlignment="0" applyProtection="0"/>
    <xf numFmtId="174" fontId="100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115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106" fillId="0" borderId="0" applyFont="0" applyFill="0" applyBorder="0" applyAlignment="0" applyProtection="0"/>
    <xf numFmtId="165" fontId="9" fillId="0" borderId="0" applyFont="0" applyFill="0" applyBorder="0" applyAlignment="0" applyProtection="0"/>
    <xf numFmtId="179" fontId="119" fillId="0" borderId="0" applyFont="0" applyBorder="0" applyProtection="0"/>
    <xf numFmtId="165" fontId="137" fillId="0" borderId="0" applyFont="0" applyFill="0" applyBorder="0" applyAlignment="0" applyProtection="0"/>
    <xf numFmtId="165" fontId="6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58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2" fillId="0" borderId="0" applyFont="0" applyFill="0" applyBorder="0" applyAlignment="0" applyProtection="0"/>
    <xf numFmtId="3" fontId="29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9" fillId="0" borderId="0" applyFont="0" applyFill="0" applyBorder="0" applyAlignment="0" applyProtection="0"/>
    <xf numFmtId="3" fontId="29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10" fillId="0" borderId="0" applyFill="0" applyBorder="0" applyAlignment="0" applyProtection="0"/>
    <xf numFmtId="165" fontId="9" fillId="0" borderId="0" applyFont="0" applyFill="0" applyBorder="0" applyAlignment="0" applyProtection="0"/>
    <xf numFmtId="165" fontId="29" fillId="0" borderId="0" applyFill="0" applyBorder="0" applyAlignment="0" applyProtection="0"/>
    <xf numFmtId="165" fontId="13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18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9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9" fillId="0" borderId="0" applyFont="0" applyFill="0" applyBorder="0" applyAlignment="0" applyProtection="0"/>
    <xf numFmtId="174" fontId="100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115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62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9" fillId="0" borderId="0" applyFont="0" applyFill="0" applyBorder="0" applyAlignment="0" applyProtection="0"/>
    <xf numFmtId="174" fontId="100" fillId="0" borderId="0" applyFont="0" applyFill="0" applyBorder="0" applyAlignment="0" applyProtection="0"/>
    <xf numFmtId="165" fontId="9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115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18" fillId="0" borderId="0" applyFont="0" applyFill="0" applyBorder="0" applyAlignment="0" applyProtection="0"/>
    <xf numFmtId="165" fontId="138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100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115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18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100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115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9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13" fillId="0" borderId="0" applyFont="0" applyFill="0" applyBorder="0" applyAlignment="0" applyProtection="0"/>
    <xf numFmtId="165" fontId="9" fillId="0" borderId="0" applyFont="0" applyFill="0" applyBorder="0" applyAlignment="0" applyProtection="0"/>
    <xf numFmtId="174" fontId="100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115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62" fillId="0" borderId="0" applyFont="0" applyFill="0" applyBorder="0" applyAlignment="0" applyProtection="0"/>
    <xf numFmtId="165" fontId="58" fillId="0" borderId="0" applyFont="0" applyFill="0" applyBorder="0" applyAlignment="0" applyProtection="0"/>
    <xf numFmtId="165" fontId="73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18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73" fillId="0" borderId="0" applyFont="0" applyFill="0" applyBorder="0" applyAlignment="0" applyProtection="0"/>
    <xf numFmtId="165" fontId="69" fillId="0" borderId="0" applyFont="0" applyFill="0" applyBorder="0" applyAlignment="0" applyProtection="0"/>
    <xf numFmtId="174" fontId="100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115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118" fillId="0" borderId="0" applyFont="0" applyFill="0" applyBorder="0" applyAlignment="0" applyProtection="0"/>
    <xf numFmtId="165" fontId="29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12" fillId="0" borderId="0" applyFont="0" applyFill="0" applyBorder="0" applyAlignment="0" applyProtection="0"/>
    <xf numFmtId="174" fontId="100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115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118" fillId="0" borderId="0" applyFont="0" applyFill="0" applyBorder="0" applyAlignment="0" applyProtection="0"/>
    <xf numFmtId="165" fontId="10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9" fillId="0" borderId="0" applyFont="0" applyFill="0" applyBorder="0" applyAlignment="0" applyProtection="0"/>
    <xf numFmtId="174" fontId="100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115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10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100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115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29" fillId="0" borderId="0" applyFill="0" applyBorder="0" applyAlignment="0" applyProtection="0"/>
    <xf numFmtId="165" fontId="58" fillId="0" borderId="0" applyFont="0" applyFill="0" applyBorder="0" applyAlignment="0" applyProtection="0"/>
    <xf numFmtId="165" fontId="9" fillId="0" borderId="0" applyFont="0" applyFill="0" applyBorder="0" applyAlignment="0" applyProtection="0"/>
    <xf numFmtId="175" fontId="69" fillId="0" borderId="0" applyFont="0" applyFill="0" applyBorder="0" applyAlignment="0" applyProtection="0"/>
    <xf numFmtId="175" fontId="100" fillId="0" borderId="0" applyFont="0" applyFill="0" applyBorder="0" applyAlignment="0" applyProtection="0"/>
    <xf numFmtId="164" fontId="9" fillId="0" borderId="0" applyFont="0" applyFill="0" applyBorder="0" applyAlignment="0" applyProtection="0"/>
    <xf numFmtId="175" fontId="69" fillId="0" borderId="0" applyFont="0" applyFill="0" applyBorder="0" applyAlignment="0" applyProtection="0"/>
    <xf numFmtId="175" fontId="115" fillId="0" borderId="0" applyFont="0" applyFill="0" applyBorder="0" applyAlignment="0" applyProtection="0"/>
    <xf numFmtId="175" fontId="6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75" fontId="69" fillId="0" borderId="0" applyFont="0" applyFill="0" applyBorder="0" applyAlignment="0" applyProtection="0"/>
    <xf numFmtId="175" fontId="100" fillId="0" borderId="0" applyFont="0" applyFill="0" applyBorder="0" applyAlignment="0" applyProtection="0"/>
    <xf numFmtId="175" fontId="69" fillId="0" borderId="0" applyFont="0" applyFill="0" applyBorder="0" applyAlignment="0" applyProtection="0"/>
    <xf numFmtId="175" fontId="115" fillId="0" borderId="0" applyFont="0" applyFill="0" applyBorder="0" applyAlignment="0" applyProtection="0"/>
    <xf numFmtId="175" fontId="69" fillId="0" borderId="0" applyFont="0" applyFill="0" applyBorder="0" applyAlignment="0" applyProtection="0"/>
    <xf numFmtId="164" fontId="29" fillId="0" borderId="0" applyFont="0" applyFill="0" applyBorder="0" applyAlignment="0" applyProtection="0"/>
    <xf numFmtId="175" fontId="69" fillId="0" borderId="0" applyFont="0" applyFill="0" applyBorder="0" applyAlignment="0" applyProtection="0"/>
    <xf numFmtId="175" fontId="100" fillId="0" borderId="0" applyFont="0" applyFill="0" applyBorder="0" applyAlignment="0" applyProtection="0"/>
    <xf numFmtId="175" fontId="69" fillId="0" borderId="0" applyFont="0" applyFill="0" applyBorder="0" applyAlignment="0" applyProtection="0"/>
    <xf numFmtId="175" fontId="115" fillId="0" borderId="0" applyFont="0" applyFill="0" applyBorder="0" applyAlignment="0" applyProtection="0"/>
    <xf numFmtId="175" fontId="69" fillId="0" borderId="0" applyFont="0" applyFill="0" applyBorder="0" applyAlignment="0" applyProtection="0"/>
    <xf numFmtId="0" fontId="29" fillId="0" borderId="0"/>
    <xf numFmtId="0" fontId="74" fillId="0" borderId="0">
      <alignment horizontal="left"/>
      <protection hidden="1"/>
    </xf>
    <xf numFmtId="39" fontId="133" fillId="0" borderId="0"/>
    <xf numFmtId="0" fontId="151" fillId="122" borderId="0" applyNumberFormat="0" applyBorder="0" applyAlignment="0"/>
    <xf numFmtId="0" fontId="35" fillId="48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176" fontId="12" fillId="0" borderId="0" applyFont="0" applyFill="0" applyBorder="0" applyAlignment="0" applyProtection="0"/>
    <xf numFmtId="176" fontId="12" fillId="0" borderId="0" applyFont="0" applyFill="0" applyBorder="0" applyAlignment="0" applyProtection="0"/>
    <xf numFmtId="176" fontId="29" fillId="0" borderId="0" applyFont="0" applyFill="0" applyBorder="0" applyAlignment="0" applyProtection="0"/>
    <xf numFmtId="0" fontId="152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54" fillId="0" borderId="0" applyNumberFormat="0" applyFill="0" applyBorder="0" applyAlignment="0" applyProtection="0"/>
    <xf numFmtId="0" fontId="94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6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109" fillId="0" borderId="0" applyNumberFormat="0" applyFill="0" applyBorder="0" applyAlignment="0" applyProtection="0">
      <alignment vertical="top"/>
      <protection locked="0"/>
    </xf>
    <xf numFmtId="0" fontId="109" fillId="0" borderId="0" applyNumberFormat="0" applyFill="0" applyBorder="0" applyAlignment="0" applyProtection="0">
      <alignment vertical="top"/>
      <protection locked="0"/>
    </xf>
    <xf numFmtId="3" fontId="134" fillId="0" borderId="0"/>
    <xf numFmtId="3" fontId="82" fillId="0" borderId="0"/>
    <xf numFmtId="0" fontId="157" fillId="123" borderId="0" applyNumberFormat="0" applyBorder="0" applyAlignment="0" applyProtection="0"/>
    <xf numFmtId="0" fontId="47" fillId="8" borderId="0" applyNumberFormat="0" applyBorder="0" applyAlignment="0" applyProtection="0"/>
    <xf numFmtId="0" fontId="158" fillId="79" borderId="0" applyNumberFormat="0" applyBorder="0" applyAlignment="0" applyProtection="0"/>
    <xf numFmtId="0" fontId="47" fillId="8" borderId="0" applyNumberFormat="0" applyBorder="0" applyAlignment="0" applyProtection="0"/>
    <xf numFmtId="0" fontId="47" fillId="8" borderId="0" applyNumberFormat="0" applyBorder="0" applyAlignment="0" applyProtection="0"/>
    <xf numFmtId="0" fontId="78" fillId="8" borderId="0" applyNumberFormat="0" applyBorder="0" applyAlignment="0" applyProtection="0"/>
    <xf numFmtId="0" fontId="47" fillId="9" borderId="0" applyNumberFormat="0" applyBorder="0" applyAlignment="0" applyProtection="0"/>
    <xf numFmtId="0" fontId="47" fillId="8" borderId="0" applyNumberFormat="0" applyBorder="0" applyAlignment="0" applyProtection="0"/>
    <xf numFmtId="0" fontId="78" fillId="8" borderId="0" applyNumberFormat="0" applyBorder="0" applyAlignment="0" applyProtection="0"/>
    <xf numFmtId="0" fontId="47" fillId="8" borderId="0" applyNumberFormat="0" applyBorder="0" applyAlignment="0" applyProtection="0"/>
    <xf numFmtId="0" fontId="157" fillId="123" borderId="0" applyNumberFormat="0" applyBorder="0" applyAlignment="0" applyProtection="0"/>
    <xf numFmtId="0" fontId="126" fillId="8" borderId="0" applyNumberFormat="0" applyBorder="0" applyAlignment="0" applyProtection="0"/>
    <xf numFmtId="1" fontId="159" fillId="124" borderId="39" applyProtection="0">
      <alignment horizontal="center" wrapText="1"/>
    </xf>
    <xf numFmtId="0" fontId="160" fillId="0" borderId="40" applyNumberFormat="0" applyFill="0" applyAlignment="0" applyProtection="0"/>
    <xf numFmtId="0" fontId="110" fillId="0" borderId="8" applyNumberFormat="0" applyFill="0" applyAlignment="0" applyProtection="0"/>
    <xf numFmtId="0" fontId="110" fillId="0" borderId="8" applyNumberFormat="0" applyFill="0" applyAlignment="0" applyProtection="0"/>
    <xf numFmtId="0" fontId="48" fillId="0" borderId="7" applyNumberFormat="0" applyFill="0" applyAlignment="0" applyProtection="0"/>
    <xf numFmtId="0" fontId="161" fillId="0" borderId="41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79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79" fillId="0" borderId="7" applyNumberFormat="0" applyFill="0" applyAlignment="0" applyProtection="0"/>
    <xf numFmtId="0" fontId="48" fillId="0" borderId="7" applyNumberFormat="0" applyFill="0" applyAlignment="0" applyProtection="0"/>
    <xf numFmtId="0" fontId="110" fillId="0" borderId="8" applyNumberFormat="0" applyFill="0" applyAlignment="0" applyProtection="0"/>
    <xf numFmtId="0" fontId="110" fillId="0" borderId="8" applyNumberFormat="0" applyFill="0" applyAlignment="0" applyProtection="0"/>
    <xf numFmtId="0" fontId="110" fillId="0" borderId="8" applyNumberFormat="0" applyFill="0" applyAlignment="0" applyProtection="0"/>
    <xf numFmtId="0" fontId="110" fillId="0" borderId="8" applyNumberFormat="0" applyFill="0" applyAlignment="0" applyProtection="0"/>
    <xf numFmtId="178" fontId="132" fillId="0" borderId="0">
      <alignment horizontal="left" vertical="center"/>
    </xf>
    <xf numFmtId="0" fontId="162" fillId="0" borderId="42" applyNumberFormat="0" applyFill="0" applyAlignment="0" applyProtection="0"/>
    <xf numFmtId="0" fontId="163" fillId="0" borderId="42" applyNumberFormat="0" applyFill="0" applyAlignment="0" applyProtection="0"/>
    <xf numFmtId="0" fontId="163" fillId="0" borderId="42" applyNumberFormat="0" applyFill="0" applyAlignment="0" applyProtection="0"/>
    <xf numFmtId="0" fontId="49" fillId="0" borderId="9" applyNumberFormat="0" applyFill="0" applyAlignment="0" applyProtection="0"/>
    <xf numFmtId="0" fontId="164" fillId="0" borderId="43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80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80" fillId="0" borderId="9" applyNumberFormat="0" applyFill="0" applyAlignment="0" applyProtection="0"/>
    <xf numFmtId="0" fontId="49" fillId="0" borderId="9" applyNumberFormat="0" applyFill="0" applyAlignment="0" applyProtection="0"/>
    <xf numFmtId="0" fontId="163" fillId="0" borderId="42" applyNumberFormat="0" applyFill="0" applyAlignment="0" applyProtection="0"/>
    <xf numFmtId="0" fontId="163" fillId="0" borderId="42" applyNumberFormat="0" applyFill="0" applyAlignment="0" applyProtection="0"/>
    <xf numFmtId="0" fontId="163" fillId="0" borderId="42" applyNumberFormat="0" applyFill="0" applyAlignment="0" applyProtection="0"/>
    <xf numFmtId="0" fontId="163" fillId="0" borderId="42" applyNumberFormat="0" applyFill="0" applyAlignment="0" applyProtection="0"/>
    <xf numFmtId="0" fontId="165" fillId="0" borderId="44" applyNumberFormat="0" applyFill="0" applyAlignment="0" applyProtection="0"/>
    <xf numFmtId="0" fontId="111" fillId="0" borderId="11" applyNumberFormat="0" applyFill="0" applyAlignment="0" applyProtection="0"/>
    <xf numFmtId="0" fontId="111" fillId="0" borderId="11" applyNumberFormat="0" applyFill="0" applyAlignment="0" applyProtection="0"/>
    <xf numFmtId="0" fontId="50" fillId="0" borderId="10" applyNumberFormat="0" applyFill="0" applyAlignment="0" applyProtection="0"/>
    <xf numFmtId="0" fontId="166" fillId="0" borderId="45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81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81" fillId="0" borderId="10" applyNumberFormat="0" applyFill="0" applyAlignment="0" applyProtection="0"/>
    <xf numFmtId="0" fontId="50" fillId="0" borderId="10" applyNumberFormat="0" applyFill="0" applyAlignment="0" applyProtection="0"/>
    <xf numFmtId="0" fontId="111" fillId="0" borderId="11" applyNumberFormat="0" applyFill="0" applyAlignment="0" applyProtection="0"/>
    <xf numFmtId="0" fontId="111" fillId="0" borderId="11" applyNumberFormat="0" applyFill="0" applyAlignment="0" applyProtection="0"/>
    <xf numFmtId="0" fontId="111" fillId="0" borderId="11" applyNumberFormat="0" applyFill="0" applyAlignment="0" applyProtection="0"/>
    <xf numFmtId="0" fontId="111" fillId="0" borderId="11" applyNumberFormat="0" applyFill="0" applyAlignment="0" applyProtection="0"/>
    <xf numFmtId="0" fontId="165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166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178" fontId="132" fillId="0" borderId="0">
      <alignment horizontal="left" vertical="center"/>
    </xf>
    <xf numFmtId="0" fontId="167" fillId="0" borderId="0" applyNumberFormat="0" applyBorder="0" applyProtection="0">
      <alignment horizontal="center"/>
    </xf>
    <xf numFmtId="178" fontId="132" fillId="0" borderId="0">
      <alignment horizontal="left" vertical="center"/>
    </xf>
    <xf numFmtId="178" fontId="132" fillId="0" borderId="0">
      <alignment horizontal="left" vertical="center"/>
    </xf>
    <xf numFmtId="178" fontId="132" fillId="0" borderId="0">
      <alignment horizontal="left" vertical="center"/>
    </xf>
    <xf numFmtId="178" fontId="132" fillId="0" borderId="0">
      <alignment horizontal="left" vertical="center"/>
    </xf>
    <xf numFmtId="0" fontId="167" fillId="0" borderId="0" applyNumberFormat="0" applyBorder="0" applyProtection="0">
      <alignment horizontal="center" textRotation="90"/>
    </xf>
    <xf numFmtId="0" fontId="11" fillId="0" borderId="0"/>
    <xf numFmtId="0" fontId="29" fillId="0" borderId="0"/>
    <xf numFmtId="0" fontId="29" fillId="0" borderId="0"/>
    <xf numFmtId="0" fontId="10" fillId="0" borderId="0"/>
    <xf numFmtId="0" fontId="29" fillId="0" borderId="0"/>
    <xf numFmtId="0" fontId="68" fillId="0" borderId="0"/>
    <xf numFmtId="0" fontId="11" fillId="0" borderId="0"/>
    <xf numFmtId="0" fontId="68" fillId="0" borderId="0"/>
    <xf numFmtId="0" fontId="29" fillId="0" borderId="0"/>
    <xf numFmtId="0" fontId="68" fillId="0" borderId="0"/>
    <xf numFmtId="0" fontId="11" fillId="0" borderId="0"/>
    <xf numFmtId="0" fontId="11" fillId="0" borderId="0"/>
    <xf numFmtId="0" fontId="11" fillId="0" borderId="0"/>
    <xf numFmtId="0" fontId="168" fillId="0" borderId="0" applyNumberFormat="0" applyFill="0" applyBorder="0" applyAlignment="0" applyProtection="0">
      <alignment vertical="top"/>
    </xf>
    <xf numFmtId="0" fontId="92" fillId="0" borderId="0" applyNumberFormat="0" applyFill="0" applyBorder="0" applyAlignment="0" applyProtection="0">
      <alignment vertical="top"/>
      <protection locked="0"/>
    </xf>
    <xf numFmtId="0" fontId="168" fillId="0" borderId="0" applyNumberFormat="0" applyFill="0" applyBorder="0" applyAlignment="0" applyProtection="0">
      <alignment vertical="top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169" fillId="0" borderId="0" applyNumberFormat="0" applyFill="0" applyBorder="0" applyAlignment="0" applyProtection="0">
      <alignment vertical="top"/>
      <protection locked="0"/>
    </xf>
    <xf numFmtId="0" fontId="168" fillId="0" borderId="0" applyNumberFormat="0" applyFill="0" applyBorder="0" applyAlignment="0" applyProtection="0">
      <alignment vertical="top"/>
    </xf>
    <xf numFmtId="0" fontId="170" fillId="0" borderId="0" applyNumberFormat="0" applyFill="0" applyBorder="0" applyAlignment="0" applyProtection="0"/>
    <xf numFmtId="0" fontId="168" fillId="0" borderId="0" applyNumberFormat="0" applyFill="0" applyBorder="0" applyAlignment="0" applyProtection="0">
      <alignment vertical="top"/>
    </xf>
    <xf numFmtId="0" fontId="168" fillId="0" borderId="0" applyNumberFormat="0" applyFill="0" applyBorder="0" applyAlignment="0" applyProtection="0">
      <alignment vertical="top"/>
    </xf>
    <xf numFmtId="0" fontId="66" fillId="0" borderId="0" applyNumberFormat="0" applyFill="0" applyBorder="0" applyAlignment="0" applyProtection="0"/>
    <xf numFmtId="0" fontId="171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3" fillId="0" borderId="0" applyNumberForma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0" fontId="66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87" fillId="0" borderId="0" applyNumberFormat="0" applyFill="0" applyBorder="0" applyAlignment="0" applyProtection="0">
      <alignment vertical="top"/>
      <protection locked="0"/>
    </xf>
    <xf numFmtId="0" fontId="171" fillId="0" borderId="0" applyNumberFormat="0" applyFill="0" applyBorder="0" applyAlignment="0" applyProtection="0">
      <alignment vertical="top"/>
      <protection locked="0"/>
    </xf>
    <xf numFmtId="0" fontId="170" fillId="0" borderId="0" applyNumberFormat="0" applyFill="0" applyBorder="0" applyAlignment="0" applyProtection="0"/>
    <xf numFmtId="0" fontId="168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95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174" fillId="0" borderId="0" applyNumberFormat="0" applyFill="0" applyBorder="0" applyAlignment="0" applyProtection="0"/>
    <xf numFmtId="0" fontId="168" fillId="0" borderId="0" applyNumberFormat="0" applyFill="0" applyBorder="0" applyAlignment="0" applyProtection="0">
      <alignment vertical="top"/>
      <protection locked="0"/>
    </xf>
    <xf numFmtId="0" fontId="66" fillId="0" borderId="0" applyNumberFormat="0" applyFill="0" applyBorder="0" applyAlignment="0" applyProtection="0">
      <alignment vertical="top"/>
      <protection locked="0"/>
    </xf>
    <xf numFmtId="0" fontId="175" fillId="0" borderId="0" applyNumberFormat="0" applyFill="0" applyBorder="0" applyAlignment="0" applyProtection="0">
      <alignment vertical="top"/>
      <protection locked="0"/>
    </xf>
    <xf numFmtId="0" fontId="176" fillId="0" borderId="0" applyNumberFormat="0" applyBorder="0" applyProtection="0"/>
    <xf numFmtId="0" fontId="95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7" fillId="0" borderId="0" applyNumberFormat="0" applyFill="0" applyBorder="0" applyAlignment="0" applyProtection="0">
      <alignment vertical="top"/>
      <protection locked="0"/>
    </xf>
    <xf numFmtId="0" fontId="65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/>
    <xf numFmtId="0" fontId="168" fillId="0" borderId="0" applyNumberFormat="0" applyFill="0" applyBorder="0" applyAlignment="0" applyProtection="0">
      <alignment vertical="top"/>
      <protection locked="0"/>
    </xf>
    <xf numFmtId="0" fontId="16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0" fillId="0" borderId="0" applyNumberFormat="0" applyFill="0" applyBorder="0" applyAlignment="0" applyProtection="0"/>
    <xf numFmtId="0" fontId="171" fillId="0" borderId="0" applyNumberFormat="0" applyFill="0" applyBorder="0" applyAlignment="0" applyProtection="0">
      <alignment vertical="top"/>
      <protection locked="0"/>
    </xf>
    <xf numFmtId="0" fontId="16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/>
    <xf numFmtId="0" fontId="168" fillId="0" borderId="0" applyNumberFormat="0" applyFill="0" applyBorder="0" applyAlignment="0" applyProtection="0">
      <alignment vertical="top"/>
      <protection locked="0"/>
    </xf>
    <xf numFmtId="0" fontId="170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168" fillId="0" borderId="0" applyNumberFormat="0" applyFill="0" applyBorder="0" applyAlignment="0" applyProtection="0">
      <alignment vertical="top"/>
      <protection locked="0"/>
    </xf>
    <xf numFmtId="0" fontId="168" fillId="0" borderId="0" applyNumberFormat="0" applyFill="0" applyBorder="0" applyAlignment="0" applyProtection="0">
      <alignment vertical="top"/>
      <protection locked="0"/>
    </xf>
    <xf numFmtId="0" fontId="179" fillId="108" borderId="0" applyNumberFormat="0" applyBorder="0" applyAlignment="0"/>
    <xf numFmtId="0" fontId="180" fillId="125" borderId="34" applyNumberFormat="0" applyAlignment="0" applyProtection="0"/>
    <xf numFmtId="0" fontId="127" fillId="7" borderId="3" applyNumberFormat="0" applyAlignment="0" applyProtection="0"/>
    <xf numFmtId="0" fontId="51" fillId="15" borderId="3" applyNumberFormat="0" applyAlignment="0" applyProtection="0"/>
    <xf numFmtId="0" fontId="51" fillId="7" borderId="3" applyNumberFormat="0" applyAlignment="0" applyProtection="0"/>
    <xf numFmtId="0" fontId="181" fillId="85" borderId="35" applyNumberFormat="0" applyAlignment="0" applyProtection="0"/>
    <xf numFmtId="0" fontId="51" fillId="7" borderId="3" applyNumberFormat="0" applyAlignment="0" applyProtection="0"/>
    <xf numFmtId="0" fontId="51" fillId="7" borderId="3" applyNumberFormat="0" applyAlignment="0" applyProtection="0"/>
    <xf numFmtId="0" fontId="82" fillId="7" borderId="3" applyNumberFormat="0" applyAlignment="0" applyProtection="0"/>
    <xf numFmtId="0" fontId="51" fillId="7" borderId="3" applyNumberFormat="0" applyAlignment="0" applyProtection="0"/>
    <xf numFmtId="0" fontId="51" fillId="15" borderId="3" applyNumberFormat="0" applyAlignment="0" applyProtection="0"/>
    <xf numFmtId="0" fontId="51" fillId="7" borderId="3" applyNumberFormat="0" applyAlignment="0" applyProtection="0"/>
    <xf numFmtId="0" fontId="82" fillId="7" borderId="3" applyNumberFormat="0" applyAlignment="0" applyProtection="0"/>
    <xf numFmtId="0" fontId="51" fillId="7" borderId="3" applyNumberFormat="0" applyAlignment="0" applyProtection="0"/>
    <xf numFmtId="0" fontId="51" fillId="15" borderId="3" applyNumberFormat="0" applyAlignment="0" applyProtection="0"/>
    <xf numFmtId="0" fontId="51" fillId="15" borderId="3" applyNumberFormat="0" applyAlignment="0" applyProtection="0"/>
    <xf numFmtId="0" fontId="51" fillId="15" borderId="3" applyNumberFormat="0" applyAlignment="0" applyProtection="0"/>
    <xf numFmtId="0" fontId="127" fillId="7" borderId="3" applyNumberFormat="0" applyAlignment="0" applyProtection="0"/>
    <xf numFmtId="4" fontId="88" fillId="0" borderId="12">
      <alignment horizontal="right" vertical="center"/>
    </xf>
    <xf numFmtId="0" fontId="182" fillId="126" borderId="0" applyNumberFormat="0" applyBorder="0" applyAlignment="0"/>
    <xf numFmtId="0" fontId="183" fillId="0" borderId="46" applyNumberFormat="0" applyFill="0" applyAlignment="0" applyProtection="0"/>
    <xf numFmtId="0" fontId="52" fillId="0" borderId="13" applyNumberFormat="0" applyFill="0" applyAlignment="0" applyProtection="0"/>
    <xf numFmtId="0" fontId="184" fillId="0" borderId="47" applyNumberFormat="0" applyFill="0" applyAlignment="0" applyProtection="0"/>
    <xf numFmtId="0" fontId="52" fillId="0" borderId="13" applyNumberFormat="0" applyFill="0" applyAlignment="0" applyProtection="0"/>
    <xf numFmtId="0" fontId="52" fillId="0" borderId="13" applyNumberFormat="0" applyFill="0" applyAlignment="0" applyProtection="0"/>
    <xf numFmtId="0" fontId="83" fillId="0" borderId="13" applyNumberFormat="0" applyFill="0" applyAlignment="0" applyProtection="0"/>
    <xf numFmtId="0" fontId="52" fillId="0" borderId="13" applyNumberFormat="0" applyFill="0" applyAlignment="0" applyProtection="0"/>
    <xf numFmtId="0" fontId="52" fillId="0" borderId="13" applyNumberFormat="0" applyFill="0" applyAlignment="0" applyProtection="0"/>
    <xf numFmtId="0" fontId="83" fillId="0" borderId="13" applyNumberFormat="0" applyFill="0" applyAlignment="0" applyProtection="0"/>
    <xf numFmtId="0" fontId="52" fillId="0" borderId="13" applyNumberFormat="0" applyFill="0" applyAlignment="0" applyProtection="0"/>
    <xf numFmtId="0" fontId="128" fillId="0" borderId="13" applyNumberFormat="0" applyFill="0" applyAlignment="0" applyProtection="0"/>
    <xf numFmtId="0" fontId="128" fillId="0" borderId="13" applyNumberFormat="0" applyFill="0" applyAlignment="0" applyProtection="0"/>
    <xf numFmtId="0" fontId="128" fillId="0" borderId="13" applyNumberFormat="0" applyFill="0" applyAlignment="0" applyProtection="0"/>
    <xf numFmtId="0" fontId="128" fillId="0" borderId="13" applyNumberFormat="0" applyFill="0" applyAlignment="0" applyProtection="0"/>
    <xf numFmtId="0" fontId="185" fillId="127" borderId="0" applyNumberFormat="0" applyBorder="0" applyAlignment="0"/>
    <xf numFmtId="0" fontId="186" fillId="128" borderId="0" applyNumberFormat="0" applyBorder="0" applyAlignment="0" applyProtection="0"/>
    <xf numFmtId="0" fontId="53" fillId="22" borderId="0" applyNumberFormat="0" applyBorder="0" applyAlignment="0" applyProtection="0"/>
    <xf numFmtId="0" fontId="187" fillId="124" borderId="0" applyNumberFormat="0" applyBorder="0" applyAlignment="0" applyProtection="0"/>
    <xf numFmtId="0" fontId="53" fillId="22" borderId="0" applyNumberFormat="0" applyBorder="0" applyAlignment="0" applyProtection="0"/>
    <xf numFmtId="0" fontId="53" fillId="22" borderId="0" applyNumberFormat="0" applyBorder="0" applyAlignment="0" applyProtection="0"/>
    <xf numFmtId="0" fontId="84" fillId="22" borderId="0" applyNumberFormat="0" applyBorder="0" applyAlignment="0" applyProtection="0"/>
    <xf numFmtId="0" fontId="53" fillId="50" borderId="0" applyNumberFormat="0" applyBorder="0" applyAlignment="0" applyProtection="0"/>
    <xf numFmtId="0" fontId="53" fillId="22" borderId="0" applyNumberFormat="0" applyBorder="0" applyAlignment="0" applyProtection="0"/>
    <xf numFmtId="0" fontId="84" fillId="22" borderId="0" applyNumberFormat="0" applyBorder="0" applyAlignment="0" applyProtection="0"/>
    <xf numFmtId="0" fontId="53" fillId="22" borderId="0" applyNumberFormat="0" applyBorder="0" applyAlignment="0" applyProtection="0"/>
    <xf numFmtId="0" fontId="129" fillId="22" borderId="0" applyNumberFormat="0" applyBorder="0" applyAlignment="0" applyProtection="0"/>
    <xf numFmtId="0" fontId="29" fillId="0" borderId="0">
      <alignment vertical="top"/>
    </xf>
    <xf numFmtId="0" fontId="140" fillId="0" borderId="0" applyNumberFormat="0" applyBorder="0" applyProtection="0"/>
    <xf numFmtId="0" fontId="41" fillId="0" borderId="0"/>
    <xf numFmtId="0" fontId="9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29" fillId="0" borderId="0"/>
    <xf numFmtId="0" fontId="29" fillId="0" borderId="0"/>
    <xf numFmtId="0" fontId="139" fillId="0" borderId="0"/>
    <xf numFmtId="0" fontId="41" fillId="0" borderId="0"/>
    <xf numFmtId="0" fontId="9" fillId="0" borderId="0"/>
    <xf numFmtId="0" fontId="10" fillId="0" borderId="0"/>
    <xf numFmtId="0" fontId="2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139" fillId="0" borderId="0"/>
    <xf numFmtId="0" fontId="62" fillId="0" borderId="0"/>
    <xf numFmtId="0" fontId="188" fillId="0" borderId="0" applyNumberFormat="0" applyBorder="0" applyProtection="0"/>
    <xf numFmtId="0" fontId="2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139" fillId="0" borderId="0"/>
    <xf numFmtId="0" fontId="10" fillId="0" borderId="0"/>
    <xf numFmtId="0" fontId="189" fillId="0" borderId="0"/>
    <xf numFmtId="0" fontId="29" fillId="0" borderId="0"/>
    <xf numFmtId="0" fontId="29" fillId="0" borderId="0"/>
    <xf numFmtId="0" fontId="29" fillId="0" borderId="0"/>
    <xf numFmtId="0" fontId="9" fillId="0" borderId="0"/>
    <xf numFmtId="0" fontId="139" fillId="0" borderId="0"/>
    <xf numFmtId="0" fontId="9" fillId="0" borderId="0"/>
    <xf numFmtId="0" fontId="29" fillId="0" borderId="0"/>
    <xf numFmtId="0" fontId="9" fillId="0" borderId="0"/>
    <xf numFmtId="0" fontId="139" fillId="0" borderId="0"/>
    <xf numFmtId="0" fontId="9" fillId="0" borderId="0"/>
    <xf numFmtId="0" fontId="139" fillId="0" borderId="0"/>
    <xf numFmtId="0" fontId="9" fillId="0" borderId="0"/>
    <xf numFmtId="0" fontId="139" fillId="0" borderId="0"/>
    <xf numFmtId="0" fontId="9" fillId="0" borderId="0"/>
    <xf numFmtId="0" fontId="29" fillId="0" borderId="0"/>
    <xf numFmtId="0" fontId="9" fillId="0" borderId="0"/>
    <xf numFmtId="0" fontId="139" fillId="0" borderId="0"/>
    <xf numFmtId="0" fontId="9" fillId="0" borderId="0"/>
    <xf numFmtId="0" fontId="139" fillId="0" borderId="0"/>
    <xf numFmtId="0" fontId="9" fillId="0" borderId="0"/>
    <xf numFmtId="0" fontId="139" fillId="0" borderId="0"/>
    <xf numFmtId="0" fontId="9" fillId="0" borderId="0"/>
    <xf numFmtId="0" fontId="139" fillId="0" borderId="0"/>
    <xf numFmtId="0" fontId="29" fillId="0" borderId="0"/>
    <xf numFmtId="0" fontId="29" fillId="0" borderId="0"/>
    <xf numFmtId="0" fontId="29" fillId="0" borderId="0"/>
    <xf numFmtId="0" fontId="9" fillId="0" borderId="0"/>
    <xf numFmtId="0" fontId="29" fillId="0" borderId="0"/>
    <xf numFmtId="0" fontId="9" fillId="0" borderId="0"/>
    <xf numFmtId="0" fontId="139" fillId="0" borderId="0"/>
    <xf numFmtId="0" fontId="9" fillId="0" borderId="0"/>
    <xf numFmtId="0" fontId="29" fillId="0" borderId="0"/>
    <xf numFmtId="0" fontId="9" fillId="0" borderId="0"/>
    <xf numFmtId="0" fontId="139" fillId="0" borderId="0"/>
    <xf numFmtId="0" fontId="9" fillId="0" borderId="0"/>
    <xf numFmtId="0" fontId="29" fillId="0" borderId="0"/>
    <xf numFmtId="0" fontId="9" fillId="0" borderId="0"/>
    <xf numFmtId="0" fontId="13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9" fillId="0" borderId="0"/>
    <xf numFmtId="0" fontId="12" fillId="0" borderId="0"/>
    <xf numFmtId="0" fontId="12" fillId="0" borderId="0"/>
    <xf numFmtId="0" fontId="9" fillId="0" borderId="0"/>
    <xf numFmtId="0" fontId="29" fillId="0" borderId="0"/>
    <xf numFmtId="0" fontId="1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141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141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141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141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12" fillId="0" borderId="0"/>
    <xf numFmtId="0" fontId="141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/>
    <xf numFmtId="0" fontId="41" fillId="0" borderId="0"/>
    <xf numFmtId="0" fontId="13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29" fillId="0" borderId="0" applyNumberFormat="0" applyFill="0" applyBorder="0" applyAlignment="0" applyProtection="0"/>
    <xf numFmtId="0" fontId="139" fillId="0" borderId="0"/>
    <xf numFmtId="0" fontId="10" fillId="0" borderId="0"/>
    <xf numFmtId="0" fontId="10" fillId="0" borderId="0"/>
    <xf numFmtId="0" fontId="29" fillId="0" borderId="0"/>
    <xf numFmtId="0" fontId="188" fillId="0" borderId="0" applyNumberFormat="0" applyBorder="0" applyProtection="0"/>
    <xf numFmtId="0" fontId="29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29" fillId="0" borderId="0"/>
    <xf numFmtId="0" fontId="189" fillId="0" borderId="0"/>
    <xf numFmtId="0" fontId="29" fillId="0" borderId="0"/>
    <xf numFmtId="0" fontId="188" fillId="0" borderId="0" applyNumberFormat="0" applyBorder="0" applyProtection="0"/>
    <xf numFmtId="0" fontId="139" fillId="0" borderId="0"/>
    <xf numFmtId="0" fontId="190" fillId="0" borderId="0" applyNumberFormat="0" applyBorder="0" applyProtection="0"/>
    <xf numFmtId="0" fontId="29" fillId="0" borderId="0"/>
    <xf numFmtId="0" fontId="29" fillId="0" borderId="0" applyNumberFormat="0" applyFill="0" applyBorder="0" applyAlignment="0" applyProtection="0"/>
    <xf numFmtId="0" fontId="12" fillId="0" borderId="0"/>
    <xf numFmtId="0" fontId="139" fillId="0" borderId="0"/>
    <xf numFmtId="0" fontId="29" fillId="0" borderId="0"/>
    <xf numFmtId="0" fontId="139" fillId="0" borderId="0"/>
    <xf numFmtId="0" fontId="73" fillId="0" borderId="0"/>
    <xf numFmtId="0" fontId="73" fillId="0" borderId="0"/>
    <xf numFmtId="0" fontId="69" fillId="0" borderId="0"/>
    <xf numFmtId="0" fontId="139" fillId="0" borderId="0"/>
    <xf numFmtId="0" fontId="69" fillId="0" borderId="0"/>
    <xf numFmtId="0" fontId="69" fillId="0" borderId="0"/>
    <xf numFmtId="0" fontId="141" fillId="0" borderId="0"/>
    <xf numFmtId="0" fontId="69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73" fillId="0" borderId="0"/>
    <xf numFmtId="0" fontId="29" fillId="0" borderId="0"/>
    <xf numFmtId="0" fontId="73" fillId="0" borderId="0"/>
    <xf numFmtId="0" fontId="73" fillId="0" borderId="0"/>
    <xf numFmtId="0" fontId="69" fillId="0" borderId="0"/>
    <xf numFmtId="0" fontId="69" fillId="0" borderId="0"/>
    <xf numFmtId="0" fontId="69" fillId="0" borderId="0"/>
    <xf numFmtId="0" fontId="141" fillId="0" borderId="0"/>
    <xf numFmtId="0" fontId="69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73" fillId="0" borderId="0"/>
    <xf numFmtId="0" fontId="141" fillId="0" borderId="0"/>
    <xf numFmtId="0" fontId="73" fillId="0" borderId="0"/>
    <xf numFmtId="0" fontId="73" fillId="0" borderId="0"/>
    <xf numFmtId="0" fontId="69" fillId="0" borderId="0"/>
    <xf numFmtId="0" fontId="69" fillId="0" borderId="0"/>
    <xf numFmtId="0" fontId="69" fillId="0" borderId="0"/>
    <xf numFmtId="0" fontId="141" fillId="0" borderId="0"/>
    <xf numFmtId="0" fontId="69" fillId="0" borderId="0"/>
    <xf numFmtId="0" fontId="141" fillId="0" borderId="0"/>
    <xf numFmtId="0" fontId="7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9" fillId="0" borderId="0" applyNumberFormat="0" applyFill="0" applyBorder="0" applyAlignment="0" applyProtection="0"/>
    <xf numFmtId="0" fontId="12" fillId="0" borderId="0"/>
    <xf numFmtId="0" fontId="12" fillId="0" borderId="0"/>
    <xf numFmtId="0" fontId="10" fillId="0" borderId="0"/>
    <xf numFmtId="0" fontId="29" fillId="0" borderId="0"/>
    <xf numFmtId="0" fontId="12" fillId="0" borderId="0"/>
    <xf numFmtId="0" fontId="29" fillId="0" borderId="0"/>
    <xf numFmtId="0" fontId="12" fillId="0" borderId="0"/>
    <xf numFmtId="0" fontId="29" fillId="0" borderId="0"/>
    <xf numFmtId="0" fontId="73" fillId="0" borderId="0"/>
    <xf numFmtId="0" fontId="69" fillId="0" borderId="0"/>
    <xf numFmtId="0" fontId="73" fillId="0" borderId="0"/>
    <xf numFmtId="0" fontId="69" fillId="0" borderId="0"/>
    <xf numFmtId="0" fontId="69" fillId="0" borderId="0"/>
    <xf numFmtId="0" fontId="10" fillId="0" borderId="0"/>
    <xf numFmtId="0" fontId="29" fillId="0" borderId="0"/>
    <xf numFmtId="0" fontId="69" fillId="0" borderId="0"/>
    <xf numFmtId="0" fontId="29" fillId="0" borderId="0" applyNumberFormat="0" applyFill="0" applyBorder="0" applyAlignment="0" applyProtection="0"/>
    <xf numFmtId="0" fontId="188" fillId="0" borderId="0" applyNumberFormat="0" applyBorder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73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91" fillId="0" borderId="0"/>
    <xf numFmtId="0" fontId="191" fillId="0" borderId="0"/>
    <xf numFmtId="0" fontId="29" fillId="0" borderId="0"/>
    <xf numFmtId="0" fontId="12" fillId="0" borderId="0"/>
    <xf numFmtId="0" fontId="139" fillId="0" borderId="0"/>
    <xf numFmtId="0" fontId="29" fillId="0" borderId="0"/>
    <xf numFmtId="0" fontId="29" fillId="0" borderId="0" applyNumberFormat="0" applyFill="0" applyBorder="0" applyAlignment="0" applyProtection="0"/>
    <xf numFmtId="0" fontId="188" fillId="0" borderId="0" applyNumberFormat="0" applyBorder="0" applyProtection="0"/>
    <xf numFmtId="0" fontId="73" fillId="0" borderId="0"/>
    <xf numFmtId="0" fontId="69" fillId="0" borderId="0"/>
    <xf numFmtId="0" fontId="73" fillId="0" borderId="0"/>
    <xf numFmtId="0" fontId="69" fillId="0" borderId="0"/>
    <xf numFmtId="0" fontId="69" fillId="0" borderId="0"/>
    <xf numFmtId="0" fontId="12" fillId="0" borderId="0"/>
    <xf numFmtId="0" fontId="69" fillId="0" borderId="0"/>
    <xf numFmtId="0" fontId="69" fillId="0" borderId="0"/>
    <xf numFmtId="0" fontId="69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3" fillId="0" borderId="0"/>
    <xf numFmtId="0" fontId="191" fillId="0" borderId="0"/>
    <xf numFmtId="0" fontId="191" fillId="0" borderId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/>
    <xf numFmtId="0" fontId="139" fillId="0" borderId="0"/>
    <xf numFmtId="0" fontId="29" fillId="0" borderId="0"/>
    <xf numFmtId="0" fontId="29" fillId="0" borderId="0" applyNumberFormat="0" applyFill="0" applyBorder="0" applyAlignment="0" applyProtection="0"/>
    <xf numFmtId="0" fontId="139" fillId="0" borderId="0"/>
    <xf numFmtId="0" fontId="73" fillId="0" borderId="0"/>
    <xf numFmtId="0" fontId="69" fillId="0" borderId="0"/>
    <xf numFmtId="0" fontId="73" fillId="0" borderId="0"/>
    <xf numFmtId="0" fontId="69" fillId="0" borderId="0"/>
    <xf numFmtId="0" fontId="29" fillId="0" borderId="0"/>
    <xf numFmtId="0" fontId="69" fillId="0" borderId="0"/>
    <xf numFmtId="0" fontId="62" fillId="0" borderId="0"/>
    <xf numFmtId="0" fontId="69" fillId="0" borderId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41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73" fillId="0" borderId="0"/>
    <xf numFmtId="0" fontId="29" fillId="0" borderId="0"/>
    <xf numFmtId="0" fontId="29" fillId="0" borderId="0"/>
    <xf numFmtId="0" fontId="12" fillId="0" borderId="0"/>
    <xf numFmtId="0" fontId="12" fillId="0" borderId="0"/>
    <xf numFmtId="0" fontId="62" fillId="0" borderId="0"/>
    <xf numFmtId="0" fontId="6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41" fillId="0" borderId="0"/>
    <xf numFmtId="0" fontId="29" fillId="0" borderId="0"/>
    <xf numFmtId="0" fontId="73" fillId="0" borderId="0"/>
    <xf numFmtId="0" fontId="69" fillId="0" borderId="0"/>
    <xf numFmtId="0" fontId="73" fillId="0" borderId="0"/>
    <xf numFmtId="0" fontId="69" fillId="0" borderId="0"/>
    <xf numFmtId="0" fontId="69" fillId="0" borderId="0"/>
    <xf numFmtId="0" fontId="29" fillId="0" borderId="0"/>
    <xf numFmtId="0" fontId="69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7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9" fillId="0" borderId="0"/>
    <xf numFmtId="0" fontId="188" fillId="0" borderId="0" applyNumberFormat="0" applyBorder="0" applyProtection="0"/>
    <xf numFmtId="0" fontId="4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4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1" fillId="0" borderId="0"/>
    <xf numFmtId="0" fontId="4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3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41" fillId="0" borderId="0"/>
    <xf numFmtId="0" fontId="29" fillId="0" borderId="0"/>
    <xf numFmtId="0" fontId="141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141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141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141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141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141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141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141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141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2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29" fillId="0" borderId="0"/>
    <xf numFmtId="0" fontId="29" fillId="0" borderId="0"/>
    <xf numFmtId="0" fontId="12" fillId="0" borderId="0"/>
    <xf numFmtId="0" fontId="141" fillId="0" borderId="0"/>
    <xf numFmtId="0" fontId="29" fillId="0" borderId="0"/>
    <xf numFmtId="0" fontId="10" fillId="0" borderId="0"/>
    <xf numFmtId="0" fontId="29" fillId="0" borderId="0"/>
    <xf numFmtId="0" fontId="29" fillId="0" borderId="0">
      <alignment vertical="top"/>
    </xf>
    <xf numFmtId="0" fontId="100" fillId="0" borderId="0" applyNumberFormat="0" applyFont="0" applyBorder="0" applyProtection="0"/>
    <xf numFmtId="0" fontId="69" fillId="0" borderId="0" applyNumberFormat="0" applyFont="0" applyBorder="0" applyProtection="0"/>
    <xf numFmtId="0" fontId="115" fillId="0" borderId="0" applyNumberFormat="0" applyFont="0" applyBorder="0" applyProtection="0"/>
    <xf numFmtId="0" fontId="69" fillId="0" borderId="0" applyNumberFormat="0" applyFont="0" applyBorder="0" applyProtection="0"/>
    <xf numFmtId="0" fontId="29" fillId="0" borderId="0"/>
    <xf numFmtId="0" fontId="29" fillId="0" borderId="0"/>
    <xf numFmtId="0" fontId="29" fillId="0" borderId="0"/>
    <xf numFmtId="0" fontId="140" fillId="0" borderId="0"/>
    <xf numFmtId="0" fontId="139" fillId="0" borderId="0"/>
    <xf numFmtId="0" fontId="29" fillId="0" borderId="0"/>
    <xf numFmtId="0" fontId="189" fillId="0" borderId="0"/>
    <xf numFmtId="0" fontId="140" fillId="0" borderId="0" applyNumberFormat="0" applyBorder="0" applyProtection="0"/>
    <xf numFmtId="0" fontId="141" fillId="0" borderId="0"/>
    <xf numFmtId="0" fontId="139" fillId="0" borderId="0"/>
    <xf numFmtId="0" fontId="188" fillId="0" borderId="0" applyNumberFormat="0" applyBorder="0" applyProtection="0"/>
    <xf numFmtId="0" fontId="73" fillId="0" borderId="0"/>
    <xf numFmtId="0" fontId="69" fillId="0" borderId="0"/>
    <xf numFmtId="0" fontId="73" fillId="0" borderId="0"/>
    <xf numFmtId="0" fontId="69" fillId="0" borderId="0"/>
    <xf numFmtId="0" fontId="29" fillId="0" borderId="0"/>
    <xf numFmtId="0" fontId="69" fillId="0" borderId="0"/>
    <xf numFmtId="0" fontId="62" fillId="0" borderId="0"/>
    <xf numFmtId="0" fontId="69" fillId="0" borderId="0"/>
    <xf numFmtId="0" fontId="141" fillId="0" borderId="0"/>
    <xf numFmtId="0" fontId="29" fillId="0" borderId="0"/>
    <xf numFmtId="0" fontId="140" fillId="0" borderId="0" applyNumberFormat="0" applyBorder="0" applyProtection="0"/>
    <xf numFmtId="0" fontId="141" fillId="0" borderId="0"/>
    <xf numFmtId="0" fontId="141" fillId="0" borderId="0"/>
    <xf numFmtId="0" fontId="29" fillId="0" borderId="0"/>
    <xf numFmtId="0" fontId="141" fillId="0" borderId="0"/>
    <xf numFmtId="0" fontId="29" fillId="0" borderId="0"/>
    <xf numFmtId="0" fontId="141" fillId="0" borderId="0"/>
    <xf numFmtId="0" fontId="29" fillId="0" borderId="0"/>
    <xf numFmtId="0" fontId="29" fillId="0" borderId="0"/>
    <xf numFmtId="0" fontId="73" fillId="0" borderId="0"/>
    <xf numFmtId="0" fontId="29" fillId="0" borderId="0"/>
    <xf numFmtId="0" fontId="188" fillId="0" borderId="0" applyNumberFormat="0" applyBorder="0" applyProtection="0"/>
    <xf numFmtId="0" fontId="73" fillId="0" borderId="0"/>
    <xf numFmtId="0" fontId="139" fillId="0" borderId="0"/>
    <xf numFmtId="0" fontId="139" fillId="0" borderId="0"/>
    <xf numFmtId="0" fontId="69" fillId="0" borderId="0"/>
    <xf numFmtId="0" fontId="139" fillId="0" borderId="0"/>
    <xf numFmtId="0" fontId="69" fillId="0" borderId="0"/>
    <xf numFmtId="0" fontId="73" fillId="0" borderId="0"/>
    <xf numFmtId="0" fontId="69" fillId="0" borderId="0"/>
    <xf numFmtId="0" fontId="139" fillId="0" borderId="0"/>
    <xf numFmtId="0" fontId="69" fillId="0" borderId="0"/>
    <xf numFmtId="0" fontId="141" fillId="0" borderId="0"/>
    <xf numFmtId="0" fontId="139" fillId="0" borderId="0"/>
    <xf numFmtId="0" fontId="69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73" fillId="0" borderId="0"/>
    <xf numFmtId="0" fontId="62" fillId="0" borderId="0"/>
    <xf numFmtId="0" fontId="141" fillId="0" borderId="0"/>
    <xf numFmtId="0" fontId="188" fillId="0" borderId="0" applyNumberFormat="0" applyBorder="0" applyProtection="0"/>
    <xf numFmtId="0" fontId="73" fillId="0" borderId="0"/>
    <xf numFmtId="0" fontId="139" fillId="0" borderId="0"/>
    <xf numFmtId="0" fontId="69" fillId="0" borderId="0"/>
    <xf numFmtId="0" fontId="69" fillId="0" borderId="0"/>
    <xf numFmtId="0" fontId="73" fillId="0" borderId="0"/>
    <xf numFmtId="0" fontId="69" fillId="0" borderId="0"/>
    <xf numFmtId="0" fontId="139" fillId="0" borderId="0"/>
    <xf numFmtId="0" fontId="139" fillId="0" borderId="0"/>
    <xf numFmtId="0" fontId="69" fillId="0" borderId="0"/>
    <xf numFmtId="0" fontId="141" fillId="0" borderId="0"/>
    <xf numFmtId="0" fontId="139" fillId="0" borderId="0"/>
    <xf numFmtId="0" fontId="69" fillId="0" borderId="0"/>
    <xf numFmtId="0" fontId="139" fillId="0" borderId="0"/>
    <xf numFmtId="0" fontId="139" fillId="0" borderId="0"/>
    <xf numFmtId="0" fontId="139" fillId="0" borderId="0"/>
    <xf numFmtId="0" fontId="141" fillId="0" borderId="0"/>
    <xf numFmtId="0" fontId="139" fillId="0" borderId="0"/>
    <xf numFmtId="0" fontId="141" fillId="0" borderId="0"/>
    <xf numFmtId="0" fontId="139" fillId="0" borderId="0"/>
    <xf numFmtId="0" fontId="139" fillId="0" borderId="0"/>
    <xf numFmtId="0" fontId="141" fillId="0" borderId="0"/>
    <xf numFmtId="0" fontId="141" fillId="0" borderId="0"/>
    <xf numFmtId="0" fontId="141" fillId="0" borderId="0"/>
    <xf numFmtId="0" fontId="73" fillId="0" borderId="0"/>
    <xf numFmtId="0" fontId="140" fillId="0" borderId="0" applyNumberFormat="0" applyBorder="0" applyProtection="0"/>
    <xf numFmtId="0" fontId="73" fillId="0" borderId="0"/>
    <xf numFmtId="0" fontId="12" fillId="0" borderId="0"/>
    <xf numFmtId="0" fontId="139" fillId="0" borderId="0"/>
    <xf numFmtId="0" fontId="139" fillId="0" borderId="0"/>
    <xf numFmtId="0" fontId="69" fillId="0" borderId="0"/>
    <xf numFmtId="0" fontId="69" fillId="0" borderId="0"/>
    <xf numFmtId="0" fontId="73" fillId="0" borderId="0"/>
    <xf numFmtId="0" fontId="139" fillId="0" borderId="0"/>
    <xf numFmtId="0" fontId="139" fillId="0" borderId="0"/>
    <xf numFmtId="0" fontId="69" fillId="0" borderId="0"/>
    <xf numFmtId="0" fontId="139" fillId="0" borderId="0"/>
    <xf numFmtId="0" fontId="73" fillId="0" borderId="0"/>
    <xf numFmtId="0" fontId="188" fillId="0" borderId="0" applyNumberFormat="0" applyBorder="0" applyProtection="0"/>
    <xf numFmtId="0" fontId="29" fillId="0" borderId="0"/>
    <xf numFmtId="0" fontId="139" fillId="0" borderId="0"/>
    <xf numFmtId="0" fontId="139" fillId="0" borderId="0"/>
    <xf numFmtId="0" fontId="141" fillId="0" borderId="0"/>
    <xf numFmtId="0" fontId="69" fillId="0" borderId="0" applyNumberFormat="0" applyFont="0" applyBorder="0" applyProtection="0"/>
    <xf numFmtId="0" fontId="29" fillId="0" borderId="0"/>
    <xf numFmtId="0" fontId="141" fillId="0" borderId="0"/>
    <xf numFmtId="0" fontId="29" fillId="0" borderId="0"/>
    <xf numFmtId="0" fontId="29" fillId="0" borderId="0"/>
    <xf numFmtId="0" fontId="12" fillId="0" borderId="0"/>
    <xf numFmtId="0" fontId="29" fillId="0" borderId="0"/>
    <xf numFmtId="0" fontId="29" fillId="0" borderId="0"/>
    <xf numFmtId="0" fontId="12" fillId="0" borderId="0"/>
    <xf numFmtId="0" fontId="73" fillId="0" borderId="0"/>
    <xf numFmtId="0" fontId="10" fillId="0" borderId="0"/>
    <xf numFmtId="0" fontId="2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2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29" fillId="0" borderId="0"/>
    <xf numFmtId="0" fontId="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29" fillId="0" borderId="0"/>
    <xf numFmtId="0" fontId="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1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29" fillId="0" borderId="0"/>
    <xf numFmtId="0" fontId="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29" fillId="0" borderId="0"/>
    <xf numFmtId="0" fontId="9" fillId="0" borderId="0"/>
    <xf numFmtId="0" fontId="62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29" fillId="0" borderId="0"/>
    <xf numFmtId="0" fontId="9" fillId="0" borderId="0"/>
    <xf numFmtId="0" fontId="62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63" fillId="0" borderId="0"/>
    <xf numFmtId="0" fontId="63" fillId="0" borderId="0"/>
    <xf numFmtId="0" fontId="139" fillId="0" borderId="0"/>
    <xf numFmtId="0" fontId="29" fillId="0" borderId="0"/>
    <xf numFmtId="0" fontId="69" fillId="0" borderId="0" applyNumberFormat="0" applyFont="0" applyBorder="0" applyProtection="0"/>
    <xf numFmtId="0" fontId="12" fillId="0" borderId="0"/>
    <xf numFmtId="0" fontId="96" fillId="0" borderId="0"/>
    <xf numFmtId="0" fontId="100" fillId="0" borderId="0" applyNumberFormat="0" applyFont="0" applyBorder="0" applyProtection="0"/>
    <xf numFmtId="0" fontId="69" fillId="0" borderId="0" applyNumberFormat="0" applyFont="0" applyBorder="0" applyProtection="0"/>
    <xf numFmtId="0" fontId="115" fillId="0" borderId="0" applyNumberFormat="0" applyFont="0" applyBorder="0" applyProtection="0"/>
    <xf numFmtId="0" fontId="69" fillId="0" borderId="0" applyNumberFormat="0" applyFont="0" applyBorder="0" applyProtection="0"/>
    <xf numFmtId="0" fontId="139" fillId="0" borderId="0"/>
    <xf numFmtId="0" fontId="73" fillId="0" borderId="0"/>
    <xf numFmtId="0" fontId="69" fillId="0" borderId="0"/>
    <xf numFmtId="0" fontId="188" fillId="0" borderId="0" applyNumberFormat="0" applyBorder="0" applyProtection="0"/>
    <xf numFmtId="0" fontId="139" fillId="0" borderId="0"/>
    <xf numFmtId="0" fontId="141" fillId="0" borderId="0"/>
    <xf numFmtId="0" fontId="141" fillId="0" borderId="0"/>
    <xf numFmtId="0" fontId="139" fillId="0" borderId="0"/>
    <xf numFmtId="0" fontId="29" fillId="0" borderId="0"/>
    <xf numFmtId="0" fontId="62" fillId="0" borderId="0"/>
    <xf numFmtId="0" fontId="10" fillId="0" borderId="0"/>
    <xf numFmtId="0" fontId="29" fillId="0" borderId="0"/>
    <xf numFmtId="0" fontId="73" fillId="0" borderId="0"/>
    <xf numFmtId="0" fontId="10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116" fillId="0" borderId="0"/>
    <xf numFmtId="0" fontId="9" fillId="0" borderId="0"/>
    <xf numFmtId="0" fontId="116" fillId="0" borderId="0"/>
    <xf numFmtId="0" fontId="9" fillId="0" borderId="0"/>
    <xf numFmtId="0" fontId="116" fillId="0" borderId="0"/>
    <xf numFmtId="0" fontId="9" fillId="0" borderId="0"/>
    <xf numFmtId="0" fontId="116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29" fillId="0" borderId="0">
      <alignment vertical="top"/>
    </xf>
    <xf numFmtId="0" fontId="116" fillId="0" borderId="0"/>
    <xf numFmtId="0" fontId="9" fillId="0" borderId="0"/>
    <xf numFmtId="0" fontId="62" fillId="0" borderId="0"/>
    <xf numFmtId="0" fontId="62" fillId="0" borderId="0"/>
    <xf numFmtId="0" fontId="29" fillId="0" borderId="0">
      <alignment vertical="top"/>
    </xf>
    <xf numFmtId="0" fontId="117" fillId="0" borderId="0"/>
    <xf numFmtId="0" fontId="139" fillId="0" borderId="0"/>
    <xf numFmtId="0" fontId="139" fillId="0" borderId="0"/>
    <xf numFmtId="0" fontId="139" fillId="0" borderId="0"/>
    <xf numFmtId="0" fontId="10" fillId="0" borderId="0" applyBorder="0"/>
    <xf numFmtId="0" fontId="29" fillId="0" borderId="0"/>
    <xf numFmtId="0" fontId="9" fillId="0" borderId="0"/>
    <xf numFmtId="0" fontId="9" fillId="0" borderId="0"/>
    <xf numFmtId="0" fontId="139" fillId="0" borderId="0"/>
    <xf numFmtId="0" fontId="2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39" fillId="0" borderId="0"/>
    <xf numFmtId="0" fontId="139" fillId="0" borderId="0"/>
    <xf numFmtId="0" fontId="136" fillId="0" borderId="0"/>
    <xf numFmtId="0" fontId="136" fillId="0" borderId="0"/>
    <xf numFmtId="0" fontId="136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0" fillId="0" borderId="0"/>
    <xf numFmtId="0" fontId="10" fillId="0" borderId="0"/>
    <xf numFmtId="0" fontId="10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29" fillId="0" borderId="0"/>
    <xf numFmtId="0" fontId="191" fillId="0" borderId="0"/>
    <xf numFmtId="0" fontId="29" fillId="0" borderId="0"/>
    <xf numFmtId="0" fontId="29" fillId="0" borderId="0"/>
    <xf numFmtId="0" fontId="140" fillId="0" borderId="0" applyNumberFormat="0" applyBorder="0" applyProtection="0"/>
    <xf numFmtId="0" fontId="29" fillId="0" borderId="0"/>
    <xf numFmtId="0" fontId="140" fillId="0" borderId="0" applyNumberFormat="0" applyBorder="0" applyProtection="0"/>
    <xf numFmtId="0" fontId="73" fillId="0" borderId="0"/>
    <xf numFmtId="0" fontId="69" fillId="0" borderId="0"/>
    <xf numFmtId="0" fontId="63" fillId="0" borderId="0"/>
    <xf numFmtId="0" fontId="140" fillId="0" borderId="0" applyNumberFormat="0" applyBorder="0" applyProtection="0"/>
    <xf numFmtId="0" fontId="15" fillId="0" borderId="0">
      <alignment vertical="top"/>
      <protection locked="0"/>
    </xf>
    <xf numFmtId="0" fontId="15" fillId="0" borderId="0">
      <alignment vertical="top"/>
      <protection locked="0"/>
    </xf>
    <xf numFmtId="0" fontId="141" fillId="0" borderId="0"/>
    <xf numFmtId="0" fontId="63" fillId="0" borderId="0"/>
    <xf numFmtId="0" fontId="141" fillId="0" borderId="0"/>
    <xf numFmtId="0" fontId="139" fillId="0" borderId="0"/>
    <xf numFmtId="0" fontId="140" fillId="0" borderId="0" applyNumberFormat="0" applyBorder="0" applyProtection="0"/>
    <xf numFmtId="0" fontId="141" fillId="0" borderId="0"/>
    <xf numFmtId="0" fontId="62" fillId="0" borderId="0"/>
    <xf numFmtId="0" fontId="10" fillId="0" borderId="0"/>
    <xf numFmtId="0" fontId="2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29" fillId="0" borderId="0"/>
    <xf numFmtId="0" fontId="9" fillId="0" borderId="0"/>
    <xf numFmtId="0" fontId="116" fillId="0" borderId="0"/>
    <xf numFmtId="0" fontId="9" fillId="0" borderId="0"/>
    <xf numFmtId="0" fontId="2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39" fillId="0" borderId="0"/>
    <xf numFmtId="0" fontId="29" fillId="0" borderId="0"/>
    <xf numFmtId="0" fontId="140" fillId="0" borderId="0" applyNumberFormat="0" applyBorder="0" applyProtection="0"/>
    <xf numFmtId="0" fontId="140" fillId="0" borderId="0" applyNumberFormat="0" applyBorder="0" applyProtection="0"/>
    <xf numFmtId="0" fontId="12" fillId="0" borderId="0"/>
    <xf numFmtId="0" fontId="10" fillId="0" borderId="0"/>
    <xf numFmtId="0" fontId="29" fillId="0" borderId="0"/>
    <xf numFmtId="0" fontId="63" fillId="0" borderId="0"/>
    <xf numFmtId="0" fontId="191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2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29" fillId="0" borderId="0"/>
    <xf numFmtId="0" fontId="141" fillId="0" borderId="0"/>
    <xf numFmtId="0" fontId="10" fillId="0" borderId="0"/>
    <xf numFmtId="0" fontId="140" fillId="0" borderId="0" applyNumberFormat="0" applyBorder="0" applyProtection="0"/>
    <xf numFmtId="0" fontId="41" fillId="0" borderId="0"/>
    <xf numFmtId="0" fontId="9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73" fillId="0" borderId="0"/>
    <xf numFmtId="0" fontId="69" fillId="0" borderId="0"/>
    <xf numFmtId="0" fontId="73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141" fillId="0" borderId="0"/>
    <xf numFmtId="0" fontId="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105" fillId="0" borderId="0"/>
    <xf numFmtId="0" fontId="141" fillId="0" borderId="0"/>
    <xf numFmtId="0" fontId="141" fillId="0" borderId="0"/>
    <xf numFmtId="0" fontId="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2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29" fillId="0" borderId="0"/>
    <xf numFmtId="0" fontId="9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29" fillId="0" borderId="0"/>
    <xf numFmtId="0" fontId="140" fillId="0" borderId="0" applyNumberFormat="0" applyBorder="0" applyProtection="0"/>
    <xf numFmtId="0" fontId="73" fillId="0" borderId="0"/>
    <xf numFmtId="0" fontId="69" fillId="0" borderId="0"/>
    <xf numFmtId="0" fontId="73" fillId="0" borderId="0"/>
    <xf numFmtId="0" fontId="69" fillId="0" borderId="0"/>
    <xf numFmtId="0" fontId="139" fillId="0" borderId="0"/>
    <xf numFmtId="0" fontId="192" fillId="0" borderId="0"/>
    <xf numFmtId="0" fontId="6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29" fillId="0" borderId="0"/>
    <xf numFmtId="0" fontId="9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29" fillId="0" borderId="0"/>
    <xf numFmtId="0" fontId="9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29" fillId="0" borderId="0"/>
    <xf numFmtId="0" fontId="9" fillId="0" borderId="0"/>
    <xf numFmtId="0" fontId="9" fillId="0" borderId="0"/>
    <xf numFmtId="0" fontId="29" fillId="0" borderId="0"/>
    <xf numFmtId="0" fontId="188" fillId="0" borderId="0" applyNumberFormat="0" applyBorder="0" applyProtection="0"/>
    <xf numFmtId="0" fontId="4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193" fillId="0" borderId="0"/>
    <xf numFmtId="0" fontId="188" fillId="0" borderId="0" applyNumberFormat="0" applyBorder="0" applyProtection="0"/>
    <xf numFmtId="0" fontId="9" fillId="0" borderId="0"/>
    <xf numFmtId="0" fontId="9" fillId="0" borderId="0"/>
    <xf numFmtId="0" fontId="9" fillId="0" borderId="0"/>
    <xf numFmtId="0" fontId="41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29" fillId="0" borderId="0"/>
    <xf numFmtId="0" fontId="9" fillId="0" borderId="0"/>
    <xf numFmtId="0" fontId="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29" fillId="0" borderId="0"/>
    <xf numFmtId="0" fontId="29" fillId="0" borderId="0">
      <alignment vertical="top"/>
    </xf>
    <xf numFmtId="0" fontId="9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2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139" fillId="0" borderId="0"/>
    <xf numFmtId="0" fontId="131" fillId="51" borderId="0" applyNumberFormat="0" applyFont="0" applyBorder="0" applyAlignment="0" applyProtection="0"/>
    <xf numFmtId="0" fontId="67" fillId="0" borderId="0"/>
    <xf numFmtId="0" fontId="29" fillId="0" borderId="0"/>
    <xf numFmtId="0" fontId="88" fillId="0" borderId="0">
      <alignment horizontal="left"/>
    </xf>
    <xf numFmtId="0" fontId="10" fillId="10" borderId="14" applyNumberFormat="0" applyFont="0" applyAlignment="0" applyProtection="0"/>
    <xf numFmtId="0" fontId="29" fillId="10" borderId="14" applyNumberFormat="0" applyFont="0" applyAlignment="0" applyProtection="0"/>
    <xf numFmtId="0" fontId="118" fillId="129" borderId="48" applyNumberFormat="0" applyFont="0" applyAlignment="0" applyProtection="0"/>
    <xf numFmtId="0" fontId="29" fillId="52" borderId="14" applyNumberFormat="0" applyAlignment="0" applyProtection="0"/>
    <xf numFmtId="0" fontId="29" fillId="10" borderId="14" applyNumberFormat="0" applyFont="0" applyAlignment="0" applyProtection="0"/>
    <xf numFmtId="0" fontId="58" fillId="129" borderId="48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41" fillId="10" borderId="14" applyNumberFormat="0" applyFont="0" applyAlignment="0" applyProtection="0"/>
    <xf numFmtId="0" fontId="9" fillId="10" borderId="14" applyNumberFormat="0" applyFont="0" applyAlignment="0" applyProtection="0"/>
    <xf numFmtId="0" fontId="97" fillId="129" borderId="48" applyNumberFormat="0" applyFont="0" applyAlignment="0" applyProtection="0"/>
    <xf numFmtId="0" fontId="9" fillId="10" borderId="14" applyNumberFormat="0" applyFont="0" applyAlignment="0" applyProtection="0"/>
    <xf numFmtId="0" fontId="9" fillId="129" borderId="48" applyNumberFormat="0" applyFont="0" applyAlignment="0" applyProtection="0"/>
    <xf numFmtId="0" fontId="113" fillId="129" borderId="48" applyNumberFormat="0" applyFont="0" applyAlignment="0" applyProtection="0"/>
    <xf numFmtId="0" fontId="9" fillId="129" borderId="48" applyNumberFormat="0" applyFont="0" applyAlignment="0" applyProtection="0"/>
    <xf numFmtId="0" fontId="98" fillId="129" borderId="48" applyNumberFormat="0" applyFont="0" applyAlignment="0" applyProtection="0"/>
    <xf numFmtId="0" fontId="29" fillId="10" borderId="14" applyNumberFormat="0" applyFont="0" applyAlignment="0" applyProtection="0"/>
    <xf numFmtId="0" fontId="69" fillId="129" borderId="48" applyNumberFormat="0" applyFont="0" applyAlignment="0" applyProtection="0"/>
    <xf numFmtId="0" fontId="114" fillId="129" borderId="48" applyNumberFormat="0" applyFont="0" applyAlignment="0" applyProtection="0"/>
    <xf numFmtId="0" fontId="69" fillId="129" borderId="48" applyNumberFormat="0" applyFont="0" applyAlignment="0" applyProtection="0"/>
    <xf numFmtId="0" fontId="100" fillId="119" borderId="49" applyNumberFormat="0" applyFont="0" applyAlignment="0" applyProtection="0"/>
    <xf numFmtId="0" fontId="69" fillId="119" borderId="49" applyNumberFormat="0" applyFont="0" applyAlignment="0" applyProtection="0"/>
    <xf numFmtId="0" fontId="115" fillId="119" borderId="49" applyNumberFormat="0" applyFont="0" applyAlignment="0" applyProtection="0"/>
    <xf numFmtId="0" fontId="69" fillId="119" borderId="49" applyNumberFormat="0" applyFont="0" applyAlignment="0" applyProtection="0"/>
    <xf numFmtId="0" fontId="118" fillId="129" borderId="48" applyNumberFormat="0" applyFont="0" applyAlignment="0" applyProtection="0"/>
    <xf numFmtId="0" fontId="58" fillId="129" borderId="48" applyNumberFormat="0" applyFont="0" applyAlignment="0" applyProtection="0"/>
    <xf numFmtId="0" fontId="41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41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29" borderId="48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69" fillId="119" borderId="49" applyNumberFormat="0" applyFont="0" applyAlignment="0" applyProtection="0"/>
    <xf numFmtId="0" fontId="41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41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41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58" fillId="129" borderId="48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58" fillId="129" borderId="48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58" fillId="129" borderId="48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58" fillId="129" borderId="48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58" fillId="129" borderId="48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9" fillId="10" borderId="14" applyNumberFormat="0" applyFont="0" applyAlignment="0" applyProtection="0"/>
    <xf numFmtId="0" fontId="29" fillId="52" borderId="14" applyNumberFormat="0" applyAlignment="0" applyProtection="0"/>
    <xf numFmtId="0" fontId="69" fillId="119" borderId="49" applyNumberFormat="0" applyFont="0" applyAlignment="0" applyProtection="0"/>
    <xf numFmtId="0" fontId="41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41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8" fillId="129" borderId="48" applyNumberFormat="0" applyFont="0" applyAlignment="0" applyProtection="0"/>
    <xf numFmtId="0" fontId="9" fillId="10" borderId="14" applyNumberFormat="0" applyFont="0" applyAlignment="0" applyProtection="0"/>
    <xf numFmtId="0" fontId="69" fillId="129" borderId="48" applyNumberFormat="0" applyFont="0" applyAlignment="0" applyProtection="0"/>
    <xf numFmtId="0" fontId="114" fillId="129" borderId="48" applyNumberFormat="0" applyFont="0" applyAlignment="0" applyProtection="0"/>
    <xf numFmtId="0" fontId="69" fillId="129" borderId="48" applyNumberFormat="0" applyFont="0" applyAlignment="0" applyProtection="0"/>
    <xf numFmtId="0" fontId="100" fillId="119" borderId="49" applyNumberFormat="0" applyFont="0" applyAlignment="0" applyProtection="0"/>
    <xf numFmtId="0" fontId="9" fillId="10" borderId="14" applyNumberFormat="0" applyFont="0" applyAlignment="0" applyProtection="0"/>
    <xf numFmtId="0" fontId="69" fillId="119" borderId="49" applyNumberFormat="0" applyFont="0" applyAlignment="0" applyProtection="0"/>
    <xf numFmtId="0" fontId="115" fillId="119" borderId="49" applyNumberFormat="0" applyFont="0" applyAlignment="0" applyProtection="0"/>
    <xf numFmtId="0" fontId="69" fillId="119" borderId="49" applyNumberFormat="0" applyFont="0" applyAlignment="0" applyProtection="0"/>
    <xf numFmtId="0" fontId="9" fillId="10" borderId="14" applyNumberFormat="0" applyFont="0" applyAlignment="0" applyProtection="0"/>
    <xf numFmtId="0" fontId="73" fillId="10" borderId="14" applyNumberFormat="0" applyFont="0" applyAlignment="0" applyProtection="0"/>
    <xf numFmtId="0" fontId="73" fillId="10" borderId="14" applyNumberFormat="0" applyFont="0" applyAlignment="0" applyProtection="0"/>
    <xf numFmtId="0" fontId="69" fillId="10" borderId="14" applyNumberFormat="0" applyFont="0" applyAlignment="0" applyProtection="0"/>
    <xf numFmtId="0" fontId="98" fillId="129" borderId="48" applyNumberFormat="0" applyFont="0" applyAlignment="0" applyProtection="0"/>
    <xf numFmtId="0" fontId="69" fillId="10" borderId="14" applyNumberFormat="0" applyFont="0" applyAlignment="0" applyProtection="0"/>
    <xf numFmtId="0" fontId="69" fillId="129" borderId="48" applyNumberFormat="0" applyFont="0" applyAlignment="0" applyProtection="0"/>
    <xf numFmtId="0" fontId="114" fillId="129" borderId="48" applyNumberFormat="0" applyFont="0" applyAlignment="0" applyProtection="0"/>
    <xf numFmtId="0" fontId="69" fillId="129" borderId="48" applyNumberFormat="0" applyFont="0" applyAlignment="0" applyProtection="0"/>
    <xf numFmtId="0" fontId="69" fillId="10" borderId="14" applyNumberFormat="0" applyFont="0" applyAlignment="0" applyProtection="0"/>
    <xf numFmtId="0" fontId="69" fillId="10" borderId="14" applyNumberFormat="0" applyFont="0" applyAlignment="0" applyProtection="0"/>
    <xf numFmtId="0" fontId="41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41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29" fillId="52" borderId="14" applyNumberFormat="0" applyAlignment="0" applyProtection="0"/>
    <xf numFmtId="0" fontId="29" fillId="52" borderId="14" applyNumberFormat="0" applyAlignment="0" applyProtection="0"/>
    <xf numFmtId="0" fontId="29" fillId="52" borderId="14" applyNumberFormat="0" applyAlignment="0" applyProtection="0"/>
    <xf numFmtId="0" fontId="194" fillId="117" borderId="50" applyNumberFormat="0" applyAlignment="0" applyProtection="0"/>
    <xf numFmtId="0" fontId="194" fillId="44" borderId="50" applyNumberFormat="0" applyAlignment="0" applyProtection="0"/>
    <xf numFmtId="0" fontId="194" fillId="44" borderId="50" applyNumberFormat="0" applyAlignment="0" applyProtection="0"/>
    <xf numFmtId="0" fontId="130" fillId="4" borderId="16" applyNumberFormat="0" applyAlignment="0" applyProtection="0"/>
    <xf numFmtId="0" fontId="54" fillId="45" borderId="16" applyNumberFormat="0" applyAlignment="0" applyProtection="0"/>
    <xf numFmtId="0" fontId="54" fillId="4" borderId="16" applyNumberFormat="0" applyAlignment="0" applyProtection="0"/>
    <xf numFmtId="0" fontId="195" fillId="118" borderId="51" applyNumberFormat="0" applyAlignment="0" applyProtection="0"/>
    <xf numFmtId="0" fontId="54" fillId="4" borderId="16" applyNumberFormat="0" applyAlignment="0" applyProtection="0"/>
    <xf numFmtId="0" fontId="54" fillId="4" borderId="16" applyNumberFormat="0" applyAlignment="0" applyProtection="0"/>
    <xf numFmtId="0" fontId="85" fillId="4" borderId="16" applyNumberFormat="0" applyAlignment="0" applyProtection="0"/>
    <xf numFmtId="0" fontId="54" fillId="4" borderId="16" applyNumberFormat="0" applyAlignment="0" applyProtection="0"/>
    <xf numFmtId="0" fontId="54" fillId="45" borderId="16" applyNumberFormat="0" applyAlignment="0" applyProtection="0"/>
    <xf numFmtId="0" fontId="54" fillId="4" borderId="16" applyNumberFormat="0" applyAlignment="0" applyProtection="0"/>
    <xf numFmtId="0" fontId="85" fillId="4" borderId="16" applyNumberFormat="0" applyAlignment="0" applyProtection="0"/>
    <xf numFmtId="0" fontId="54" fillId="4" borderId="16" applyNumberFormat="0" applyAlignment="0" applyProtection="0"/>
    <xf numFmtId="0" fontId="54" fillId="45" borderId="16" applyNumberFormat="0" applyAlignment="0" applyProtection="0"/>
    <xf numFmtId="0" fontId="194" fillId="44" borderId="50" applyNumberFormat="0" applyAlignment="0" applyProtection="0"/>
    <xf numFmtId="0" fontId="54" fillId="45" borderId="16" applyNumberFormat="0" applyAlignment="0" applyProtection="0"/>
    <xf numFmtId="0" fontId="194" fillId="44" borderId="50" applyNumberFormat="0" applyAlignment="0" applyProtection="0"/>
    <xf numFmtId="0" fontId="54" fillId="45" borderId="16" applyNumberFormat="0" applyAlignment="0" applyProtection="0"/>
    <xf numFmtId="0" fontId="194" fillId="44" borderId="50" applyNumberFormat="0" applyAlignment="0" applyProtection="0"/>
    <xf numFmtId="0" fontId="194" fillId="44" borderId="50" applyNumberFormat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0" fillId="0" borderId="0" applyFill="0" applyBorder="0" applyAlignment="0" applyProtection="0"/>
    <xf numFmtId="9" fontId="29" fillId="0" borderId="0" applyFill="0" applyBorder="0" applyAlignment="0" applyProtection="0"/>
    <xf numFmtId="9" fontId="11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9" fillId="0" borderId="0" applyFont="0" applyFill="0" applyBorder="0" applyAlignment="0" applyProtection="0"/>
    <xf numFmtId="1" fontId="29" fillId="0" borderId="0" applyFont="0" applyFill="0" applyBorder="0" applyAlignment="0" applyProtection="0"/>
    <xf numFmtId="1" fontId="29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19" fillId="0" borderId="0" applyFont="0" applyBorder="0" applyProtection="0"/>
    <xf numFmtId="9" fontId="69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ill="0" applyBorder="0" applyAlignment="0" applyProtection="0"/>
    <xf numFmtId="9" fontId="4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37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20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8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9" fillId="0" borderId="0" applyFill="0" applyBorder="0" applyAlignment="0" applyProtection="0"/>
    <xf numFmtId="9" fontId="73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9" fillId="0" borderId="0" applyFill="0" applyBorder="0" applyAlignment="0" applyProtection="0"/>
    <xf numFmtId="9" fontId="73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78" fontId="67" fillId="0" borderId="0" applyFill="0" applyBorder="0" applyAlignment="0" applyProtection="0"/>
    <xf numFmtId="0" fontId="29" fillId="0" borderId="0"/>
    <xf numFmtId="0" fontId="29" fillId="0" borderId="0"/>
    <xf numFmtId="0" fontId="196" fillId="0" borderId="0" applyNumberFormat="0" applyBorder="0" applyProtection="0"/>
    <xf numFmtId="180" fontId="196" fillId="0" borderId="0" applyBorder="0" applyProtection="0"/>
    <xf numFmtId="0" fontId="29" fillId="0" borderId="0"/>
    <xf numFmtId="0" fontId="9" fillId="130" borderId="0" applyNumberFormat="0" applyFont="0" applyBorder="0" applyAlignment="0" applyProtection="0"/>
    <xf numFmtId="0" fontId="88" fillId="51" borderId="1"/>
    <xf numFmtId="0" fontId="88" fillId="51" borderId="1"/>
    <xf numFmtId="0" fontId="88" fillId="51" borderId="1"/>
    <xf numFmtId="0" fontId="89" fillId="0" borderId="0" applyNumberFormat="0" applyFill="0" applyBorder="0" applyAlignment="0" applyProtection="0"/>
    <xf numFmtId="0" fontId="29" fillId="0" borderId="0"/>
    <xf numFmtId="0" fontId="10" fillId="0" borderId="0"/>
    <xf numFmtId="0" fontId="29" fillId="0" borderId="0"/>
    <xf numFmtId="0" fontId="29" fillId="0" borderId="0"/>
    <xf numFmtId="0" fontId="29" fillId="0" borderId="0"/>
    <xf numFmtId="0" fontId="10" fillId="0" borderId="0"/>
    <xf numFmtId="0" fontId="197" fillId="131" borderId="0" applyNumberFormat="0" applyBorder="0" applyAlignment="0"/>
    <xf numFmtId="0" fontId="13" fillId="0" borderId="0">
      <alignment vertical="top"/>
    </xf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98" fillId="132" borderId="0" applyNumberFormat="0" applyBorder="0" applyAlignment="0"/>
    <xf numFmtId="0" fontId="14" fillId="0" borderId="0"/>
    <xf numFmtId="0" fontId="29" fillId="0" borderId="0"/>
    <xf numFmtId="0" fontId="199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135" fillId="0" borderId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200" fillId="0" borderId="52" applyNumberFormat="0" applyFill="0" applyAlignment="0" applyProtection="0"/>
    <xf numFmtId="0" fontId="200" fillId="0" borderId="18" applyNumberFormat="0" applyFill="0" applyAlignment="0" applyProtection="0"/>
    <xf numFmtId="0" fontId="200" fillId="0" borderId="18" applyNumberFormat="0" applyFill="0" applyAlignment="0" applyProtection="0"/>
    <xf numFmtId="0" fontId="91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35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35" fillId="0" borderId="17" applyNumberFormat="0" applyFill="0" applyAlignment="0" applyProtection="0"/>
    <xf numFmtId="0" fontId="56" fillId="0" borderId="17" applyNumberFormat="0" applyFill="0" applyAlignment="0" applyProtection="0"/>
    <xf numFmtId="0" fontId="200" fillId="0" borderId="18" applyNumberFormat="0" applyFill="0" applyAlignment="0" applyProtection="0"/>
    <xf numFmtId="0" fontId="200" fillId="0" borderId="18" applyNumberFormat="0" applyFill="0" applyAlignment="0" applyProtection="0"/>
    <xf numFmtId="0" fontId="200" fillId="0" borderId="18" applyNumberFormat="0" applyFill="0" applyAlignment="0" applyProtection="0"/>
    <xf numFmtId="0" fontId="200" fillId="0" borderId="18" applyNumberFormat="0" applyFill="0" applyAlignment="0" applyProtection="0"/>
    <xf numFmtId="0" fontId="90" fillId="0" borderId="19">
      <alignment horizontal="left"/>
    </xf>
    <xf numFmtId="167" fontId="15" fillId="0" borderId="0"/>
    <xf numFmtId="167" fontId="15" fillId="0" borderId="0"/>
    <xf numFmtId="0" fontId="15" fillId="0" borderId="0"/>
    <xf numFmtId="0" fontId="15" fillId="0" borderId="0"/>
    <xf numFmtId="0" fontId="15" fillId="0" borderId="0"/>
    <xf numFmtId="167" fontId="15" fillId="0" borderId="0"/>
    <xf numFmtId="167" fontId="15" fillId="0" borderId="0"/>
    <xf numFmtId="167" fontId="15" fillId="0" borderId="0"/>
    <xf numFmtId="167" fontId="15" fillId="0" borderId="0"/>
    <xf numFmtId="167" fontId="15" fillId="0" borderId="0"/>
    <xf numFmtId="0" fontId="198" fillId="132" borderId="0" applyNumberFormat="0" applyBorder="0" applyAlignment="0"/>
    <xf numFmtId="0" fontId="11" fillId="0" borderId="0" applyFont="0"/>
    <xf numFmtId="170" fontId="35" fillId="0" borderId="0"/>
    <xf numFmtId="0" fontId="201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9" fillId="0" borderId="0"/>
    <xf numFmtId="0" fontId="11" fillId="0" borderId="0"/>
    <xf numFmtId="0" fontId="11" fillId="0" borderId="0"/>
    <xf numFmtId="0" fontId="29" fillId="0" borderId="0"/>
    <xf numFmtId="0" fontId="11" fillId="0" borderId="0"/>
    <xf numFmtId="0" fontId="10" fillId="0" borderId="0"/>
    <xf numFmtId="0" fontId="29" fillId="0" borderId="0"/>
    <xf numFmtId="0" fontId="11" fillId="0" borderId="0"/>
    <xf numFmtId="0" fontId="29" fillId="0" borderId="0"/>
    <xf numFmtId="0" fontId="10" fillId="0" borderId="0"/>
    <xf numFmtId="0" fontId="10" fillId="0" borderId="0"/>
    <xf numFmtId="0" fontId="11" fillId="0" borderId="0"/>
    <xf numFmtId="0" fontId="29" fillId="0" borderId="0"/>
    <xf numFmtId="0" fontId="68" fillId="0" borderId="0"/>
    <xf numFmtId="0" fontId="11" fillId="0" borderId="0"/>
    <xf numFmtId="0" fontId="29" fillId="0" borderId="0" applyNumberFormat="0" applyFont="0" applyFill="0" applyBorder="0" applyProtection="0">
      <alignment wrapText="1"/>
    </xf>
    <xf numFmtId="0" fontId="101" fillId="0" borderId="0">
      <alignment wrapText="1"/>
    </xf>
    <xf numFmtId="0" fontId="108" fillId="0" borderId="0">
      <alignment wrapText="1"/>
    </xf>
    <xf numFmtId="0" fontId="9" fillId="0" borderId="0">
      <alignment wrapText="1"/>
    </xf>
    <xf numFmtId="0" fontId="9" fillId="0" borderId="0">
      <alignment wrapText="1"/>
    </xf>
    <xf numFmtId="0" fontId="9" fillId="0" borderId="0">
      <alignment wrapText="1"/>
    </xf>
    <xf numFmtId="0" fontId="9" fillId="0" borderId="0">
      <alignment wrapText="1"/>
    </xf>
    <xf numFmtId="0" fontId="9" fillId="0" borderId="0">
      <alignment wrapText="1"/>
    </xf>
    <xf numFmtId="0" fontId="116" fillId="0" borderId="0">
      <alignment wrapText="1"/>
    </xf>
    <xf numFmtId="0" fontId="9" fillId="0" borderId="0">
      <alignment wrapText="1"/>
    </xf>
    <xf numFmtId="0" fontId="29" fillId="0" borderId="0" applyNumberFormat="0" applyFont="0" applyFill="0" applyBorder="0" applyProtection="0">
      <alignment wrapText="1"/>
    </xf>
    <xf numFmtId="4" fontId="88" fillId="0" borderId="0"/>
    <xf numFmtId="165" fontId="29" fillId="0" borderId="0" applyFont="0" applyFill="0" applyBorder="0" applyAlignment="0" applyProtection="0"/>
    <xf numFmtId="0" fontId="10" fillId="0" borderId="0"/>
    <xf numFmtId="165" fontId="10" fillId="0" borderId="0" applyFont="0" applyFill="0" applyBorder="0" applyAlignment="0" applyProtection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29" fillId="0" borderId="0"/>
    <xf numFmtId="0" fontId="8" fillId="0" borderId="0"/>
    <xf numFmtId="0" fontId="8" fillId="0" borderId="0"/>
    <xf numFmtId="0" fontId="8" fillId="0" borderId="0"/>
    <xf numFmtId="0" fontId="29" fillId="0" borderId="0"/>
    <xf numFmtId="0" fontId="8" fillId="0" borderId="0"/>
    <xf numFmtId="0" fontId="29" fillId="0" borderId="0"/>
    <xf numFmtId="0" fontId="8" fillId="0" borderId="0"/>
    <xf numFmtId="0" fontId="29" fillId="0" borderId="0"/>
    <xf numFmtId="0" fontId="8" fillId="0" borderId="0"/>
    <xf numFmtId="0" fontId="29" fillId="0" borderId="0"/>
    <xf numFmtId="0" fontId="29" fillId="0" borderId="0"/>
    <xf numFmtId="0" fontId="202" fillId="0" borderId="0"/>
    <xf numFmtId="0" fontId="8" fillId="0" borderId="0"/>
    <xf numFmtId="0" fontId="202" fillId="0" borderId="0"/>
    <xf numFmtId="0" fontId="202" fillId="0" borderId="0"/>
    <xf numFmtId="0" fontId="202" fillId="0" borderId="0"/>
    <xf numFmtId="0" fontId="8" fillId="0" borderId="0"/>
    <xf numFmtId="0" fontId="29" fillId="0" borderId="0"/>
    <xf numFmtId="0" fontId="29" fillId="0" borderId="0"/>
    <xf numFmtId="0" fontId="8" fillId="0" borderId="0"/>
    <xf numFmtId="0" fontId="29" fillId="0" borderId="0"/>
    <xf numFmtId="0" fontId="29" fillId="0" borderId="0"/>
    <xf numFmtId="0" fontId="8" fillId="0" borderId="0"/>
    <xf numFmtId="0" fontId="8" fillId="0" borderId="0"/>
    <xf numFmtId="0" fontId="10" fillId="0" borderId="0"/>
    <xf numFmtId="0" fontId="7" fillId="74" borderId="0" applyNumberFormat="0" applyBorder="0" applyAlignment="0" applyProtection="0"/>
    <xf numFmtId="0" fontId="7" fillId="74" borderId="0" applyNumberFormat="0" applyBorder="0" applyAlignment="0" applyProtection="0"/>
    <xf numFmtId="0" fontId="7" fillId="76" borderId="0" applyNumberFormat="0" applyBorder="0" applyAlignment="0" applyProtection="0"/>
    <xf numFmtId="0" fontId="7" fillId="76" borderId="0" applyNumberFormat="0" applyBorder="0" applyAlignment="0" applyProtection="0"/>
    <xf numFmtId="0" fontId="7" fillId="78" borderId="0" applyNumberFormat="0" applyBorder="0" applyAlignment="0" applyProtection="0"/>
    <xf numFmtId="0" fontId="7" fillId="78" borderId="0" applyNumberFormat="0" applyBorder="0" applyAlignment="0" applyProtection="0"/>
    <xf numFmtId="0" fontId="7" fillId="80" borderId="0" applyNumberFormat="0" applyBorder="0" applyAlignment="0" applyProtection="0"/>
    <xf numFmtId="0" fontId="7" fillId="80" borderId="0" applyNumberFormat="0" applyBorder="0" applyAlignment="0" applyProtection="0"/>
    <xf numFmtId="0" fontId="7" fillId="82" borderId="0" applyNumberFormat="0" applyBorder="0" applyAlignment="0" applyProtection="0"/>
    <xf numFmtId="0" fontId="7" fillId="82" borderId="0" applyNumberFormat="0" applyBorder="0" applyAlignment="0" applyProtection="0"/>
    <xf numFmtId="0" fontId="7" fillId="84" borderId="0" applyNumberFormat="0" applyBorder="0" applyAlignment="0" applyProtection="0"/>
    <xf numFmtId="0" fontId="7" fillId="84" borderId="0" applyNumberFormat="0" applyBorder="0" applyAlignment="0" applyProtection="0"/>
    <xf numFmtId="0" fontId="7" fillId="86" borderId="0" applyNumberFormat="0" applyBorder="0" applyAlignment="0" applyProtection="0"/>
    <xf numFmtId="0" fontId="7" fillId="86" borderId="0" applyNumberFormat="0" applyBorder="0" applyAlignment="0" applyProtection="0"/>
    <xf numFmtId="0" fontId="7" fillId="88" borderId="0" applyNumberFormat="0" applyBorder="0" applyAlignment="0" applyProtection="0"/>
    <xf numFmtId="0" fontId="7" fillId="88" borderId="0" applyNumberFormat="0" applyBorder="0" applyAlignment="0" applyProtection="0"/>
    <xf numFmtId="0" fontId="7" fillId="90" borderId="0" applyNumberFormat="0" applyBorder="0" applyAlignment="0" applyProtection="0"/>
    <xf numFmtId="0" fontId="7" fillId="90" borderId="0" applyNumberFormat="0" applyBorder="0" applyAlignment="0" applyProtection="0"/>
    <xf numFmtId="0" fontId="7" fillId="92" borderId="0" applyNumberFormat="0" applyBorder="0" applyAlignment="0" applyProtection="0"/>
    <xf numFmtId="0" fontId="7" fillId="92" borderId="0" applyNumberFormat="0" applyBorder="0" applyAlignment="0" applyProtection="0"/>
    <xf numFmtId="0" fontId="7" fillId="93" borderId="0" applyNumberFormat="0" applyBorder="0" applyAlignment="0" applyProtection="0"/>
    <xf numFmtId="0" fontId="7" fillId="93" borderId="0" applyNumberFormat="0" applyBorder="0" applyAlignment="0" applyProtection="0"/>
    <xf numFmtId="0" fontId="7" fillId="94" borderId="0" applyNumberFormat="0" applyBorder="0" applyAlignment="0" applyProtection="0"/>
    <xf numFmtId="0" fontId="7" fillId="94" borderId="0" applyNumberFormat="0" applyBorder="0" applyAlignment="0" applyProtection="0"/>
    <xf numFmtId="0" fontId="10" fillId="0" borderId="0"/>
    <xf numFmtId="0" fontId="29" fillId="133" borderId="33">
      <alignment horizontal="center" vertical="center"/>
      <protection locked="0"/>
    </xf>
    <xf numFmtId="0" fontId="7" fillId="0" borderId="0"/>
    <xf numFmtId="0" fontId="7" fillId="0" borderId="0"/>
    <xf numFmtId="0" fontId="29" fillId="133" borderId="53">
      <alignment vertical="center"/>
      <protection locked="0"/>
    </xf>
    <xf numFmtId="0" fontId="10" fillId="0" borderId="0"/>
    <xf numFmtId="0" fontId="29" fillId="0" borderId="0"/>
    <xf numFmtId="0" fontId="29" fillId="0" borderId="0"/>
    <xf numFmtId="0" fontId="29" fillId="0" borderId="0"/>
    <xf numFmtId="0" fontId="7" fillId="0" borderId="0"/>
    <xf numFmtId="0" fontId="7" fillId="0" borderId="0"/>
    <xf numFmtId="0" fontId="203" fillId="0" borderId="0"/>
    <xf numFmtId="0" fontId="15" fillId="0" borderId="0">
      <alignment vertical="top"/>
      <protection locked="0"/>
    </xf>
    <xf numFmtId="0" fontId="7" fillId="129" borderId="48" applyNumberFormat="0" applyFont="0" applyAlignment="0" applyProtection="0"/>
    <xf numFmtId="0" fontId="7" fillId="129" borderId="48" applyNumberFormat="0" applyFont="0" applyAlignment="0" applyProtection="0"/>
    <xf numFmtId="0" fontId="202" fillId="0" borderId="0">
      <alignment wrapText="1"/>
    </xf>
    <xf numFmtId="0" fontId="10" fillId="0" borderId="0"/>
    <xf numFmtId="0" fontId="7" fillId="0" borderId="0"/>
    <xf numFmtId="0" fontId="29" fillId="0" borderId="0"/>
    <xf numFmtId="0" fontId="29" fillId="0" borderId="0"/>
    <xf numFmtId="0" fontId="29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0" fontId="10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6" fillId="7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7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8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80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82" borderId="0" applyNumberFormat="0" applyBorder="0" applyAlignment="0" applyProtection="0"/>
    <xf numFmtId="0" fontId="6" fillId="84" borderId="0" applyNumberFormat="0" applyBorder="0" applyAlignment="0" applyProtection="0"/>
    <xf numFmtId="0" fontId="6" fillId="86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88" borderId="0" applyNumberFormat="0" applyBorder="0" applyAlignment="0" applyProtection="0"/>
    <xf numFmtId="0" fontId="6" fillId="0" borderId="0"/>
    <xf numFmtId="0" fontId="6" fillId="90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92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93" borderId="0" applyNumberFormat="0" applyBorder="0" applyAlignment="0" applyProtection="0"/>
    <xf numFmtId="0" fontId="6" fillId="94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29" fillId="0" borderId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165" fontId="29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0" fontId="11" fillId="0" borderId="0"/>
    <xf numFmtId="0" fontId="29" fillId="0" borderId="0"/>
    <xf numFmtId="0" fontId="68" fillId="0" borderId="0"/>
    <xf numFmtId="0" fontId="29" fillId="0" borderId="0"/>
    <xf numFmtId="0" fontId="68" fillId="0" borderId="0"/>
    <xf numFmtId="0" fontId="11" fillId="0" borderId="0"/>
    <xf numFmtId="0" fontId="28" fillId="0" borderId="0" applyNumberFormat="0" applyFill="0" applyBorder="0" applyAlignment="0" applyProtection="0"/>
    <xf numFmtId="0" fontId="6" fillId="0" borderId="0"/>
    <xf numFmtId="0" fontId="29" fillId="0" borderId="0"/>
    <xf numFmtId="0" fontId="2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141" fillId="0" borderId="0"/>
    <xf numFmtId="0" fontId="141" fillId="0" borderId="0"/>
    <xf numFmtId="0" fontId="10" fillId="0" borderId="0"/>
    <xf numFmtId="0" fontId="29" fillId="0" borderId="0"/>
    <xf numFmtId="0" fontId="10" fillId="0" borderId="0"/>
    <xf numFmtId="0" fontId="29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141" fillId="0" borderId="0"/>
    <xf numFmtId="0" fontId="2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9" fillId="0" borderId="0"/>
    <xf numFmtId="0" fontId="202" fillId="0" borderId="0"/>
    <xf numFmtId="0" fontId="202" fillId="0" borderId="0"/>
    <xf numFmtId="0" fontId="6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6" fillId="0" borderId="0"/>
    <xf numFmtId="0" fontId="202" fillId="0" borderId="0"/>
    <xf numFmtId="0" fontId="10" fillId="0" borderId="0"/>
    <xf numFmtId="0" fontId="202" fillId="0" borderId="0"/>
    <xf numFmtId="0" fontId="29" fillId="0" borderId="0"/>
    <xf numFmtId="0" fontId="29" fillId="0" borderId="0"/>
    <xf numFmtId="0" fontId="10" fillId="0" borderId="0"/>
    <xf numFmtId="0" fontId="29" fillId="0" borderId="0"/>
    <xf numFmtId="0" fontId="202" fillId="0" borderId="0"/>
    <xf numFmtId="0" fontId="29" fillId="0" borderId="0"/>
    <xf numFmtId="0" fontId="10" fillId="0" borderId="0"/>
    <xf numFmtId="0" fontId="29" fillId="0" borderId="0"/>
    <xf numFmtId="0" fontId="29" fillId="0" borderId="0"/>
    <xf numFmtId="0" fontId="29" fillId="0" borderId="0"/>
    <xf numFmtId="0" fontId="11" fillId="0" borderId="0"/>
    <xf numFmtId="0" fontId="10" fillId="0" borderId="0"/>
    <xf numFmtId="0" fontId="10" fillId="0" borderId="0"/>
    <xf numFmtId="0" fontId="5" fillId="7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76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80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82" borderId="0" applyNumberFormat="0" applyBorder="0" applyAlignment="0" applyProtection="0"/>
    <xf numFmtId="0" fontId="5" fillId="84" borderId="0" applyNumberFormat="0" applyBorder="0" applyAlignment="0" applyProtection="0"/>
    <xf numFmtId="0" fontId="5" fillId="86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88" borderId="0" applyNumberFormat="0" applyBorder="0" applyAlignment="0" applyProtection="0"/>
    <xf numFmtId="0" fontId="5" fillId="90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92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93" borderId="0" applyNumberFormat="0" applyBorder="0" applyAlignment="0" applyProtection="0"/>
    <xf numFmtId="0" fontId="5" fillId="94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3" fillId="0" borderId="0"/>
    <xf numFmtId="0" fontId="63" fillId="0" borderId="0"/>
    <xf numFmtId="0" fontId="5" fillId="0" borderId="0"/>
    <xf numFmtId="0" fontId="204" fillId="0" borderId="0"/>
    <xf numFmtId="0" fontId="63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170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63" fillId="0" borderId="0"/>
    <xf numFmtId="0" fontId="63" fillId="0" borderId="0"/>
    <xf numFmtId="0" fontId="5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4" borderId="0" applyNumberFormat="0" applyBorder="0" applyAlignment="0" applyProtection="0"/>
    <xf numFmtId="0" fontId="4" fillId="76" borderId="0" applyNumberFormat="0" applyBorder="0" applyAlignment="0" applyProtection="0"/>
    <xf numFmtId="0" fontId="4" fillId="78" borderId="0" applyNumberFormat="0" applyBorder="0" applyAlignment="0" applyProtection="0"/>
    <xf numFmtId="0" fontId="4" fillId="80" borderId="0" applyNumberFormat="0" applyBorder="0" applyAlignment="0" applyProtection="0"/>
    <xf numFmtId="0" fontId="4" fillId="82" borderId="0" applyNumberFormat="0" applyBorder="0" applyAlignment="0" applyProtection="0"/>
    <xf numFmtId="0" fontId="4" fillId="84" borderId="0" applyNumberFormat="0" applyBorder="0" applyAlignment="0" applyProtection="0"/>
    <xf numFmtId="0" fontId="4" fillId="86" borderId="0" applyNumberFormat="0" applyBorder="0" applyAlignment="0" applyProtection="0"/>
    <xf numFmtId="0" fontId="4" fillId="88" borderId="0" applyNumberFormat="0" applyBorder="0" applyAlignment="0" applyProtection="0"/>
    <xf numFmtId="0" fontId="4" fillId="90" borderId="0" applyNumberFormat="0" applyBorder="0" applyAlignment="0" applyProtection="0"/>
    <xf numFmtId="0" fontId="4" fillId="92" borderId="0" applyNumberFormat="0" applyBorder="0" applyAlignment="0" applyProtection="0"/>
    <xf numFmtId="0" fontId="4" fillId="93" borderId="0" applyNumberFormat="0" applyBorder="0" applyAlignment="0" applyProtection="0"/>
    <xf numFmtId="0" fontId="4" fillId="94" borderId="0" applyNumberFormat="0" applyBorder="0" applyAlignment="0" applyProtection="0"/>
    <xf numFmtId="0" fontId="202" fillId="0" borderId="0"/>
    <xf numFmtId="0" fontId="62" fillId="0" borderId="0"/>
    <xf numFmtId="43" fontId="62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29" fillId="0" borderId="0"/>
    <xf numFmtId="0" fontId="11" fillId="0" borderId="0"/>
    <xf numFmtId="0" fontId="202" fillId="0" borderId="0"/>
    <xf numFmtId="0" fontId="62" fillId="0" borderId="0"/>
    <xf numFmtId="0" fontId="4" fillId="0" borderId="0"/>
    <xf numFmtId="0" fontId="4" fillId="0" borderId="0"/>
    <xf numFmtId="0" fontId="202" fillId="0" borderId="0"/>
    <xf numFmtId="0" fontId="4" fillId="129" borderId="48" applyNumberFormat="0" applyFont="0" applyAlignment="0" applyProtection="0"/>
    <xf numFmtId="0" fontId="205" fillId="0" borderId="0">
      <alignment horizontal="left"/>
    </xf>
    <xf numFmtId="0" fontId="205" fillId="0" borderId="0">
      <alignment horizontal="left"/>
    </xf>
    <xf numFmtId="0" fontId="205" fillId="0" borderId="0">
      <alignment horizontal="left"/>
    </xf>
    <xf numFmtId="0" fontId="15" fillId="0" borderId="0">
      <alignment horizontal="left"/>
    </xf>
    <xf numFmtId="0" fontId="15" fillId="0" borderId="0">
      <alignment horizontal="left"/>
    </xf>
    <xf numFmtId="0" fontId="15" fillId="0" borderId="0">
      <alignment horizontal="left"/>
    </xf>
    <xf numFmtId="0" fontId="15" fillId="0" borderId="0">
      <alignment horizontal="center" vertical="center" wrapText="1"/>
    </xf>
    <xf numFmtId="0" fontId="15" fillId="0" borderId="0">
      <alignment horizontal="center" vertical="center" wrapText="1"/>
    </xf>
    <xf numFmtId="0" fontId="15" fillId="0" borderId="0">
      <alignment horizontal="center" vertical="center" wrapText="1"/>
    </xf>
    <xf numFmtId="0" fontId="15" fillId="0" borderId="0">
      <alignment horizontal="left" vertical="center" wrapText="1"/>
    </xf>
    <xf numFmtId="0" fontId="15" fillId="0" borderId="0">
      <alignment horizontal="left" vertical="center" wrapText="1"/>
    </xf>
    <xf numFmtId="0" fontId="15" fillId="0" borderId="0">
      <alignment horizontal="left" vertical="center" wrapText="1"/>
    </xf>
    <xf numFmtId="0" fontId="15" fillId="0" borderId="0">
      <alignment horizontal="right"/>
    </xf>
    <xf numFmtId="0" fontId="15" fillId="0" borderId="0">
      <alignment horizontal="right"/>
    </xf>
    <xf numFmtId="0" fontId="15" fillId="0" borderId="0">
      <alignment horizontal="right"/>
    </xf>
    <xf numFmtId="0" fontId="4" fillId="0" borderId="0"/>
    <xf numFmtId="0" fontId="29" fillId="0" borderId="0"/>
    <xf numFmtId="0" fontId="202" fillId="0" borderId="0"/>
    <xf numFmtId="0" fontId="62" fillId="0" borderId="0"/>
    <xf numFmtId="0" fontId="4" fillId="0" borderId="0"/>
    <xf numFmtId="0" fontId="10" fillId="0" borderId="0">
      <alignment vertical="top"/>
    </xf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10" fillId="0" borderId="0">
      <alignment vertical="top"/>
    </xf>
    <xf numFmtId="0" fontId="3" fillId="0" borderId="0"/>
    <xf numFmtId="0" fontId="3" fillId="0" borderId="0"/>
    <xf numFmtId="0" fontId="10" fillId="0" borderId="0">
      <alignment vertical="top"/>
    </xf>
    <xf numFmtId="0" fontId="10" fillId="0" borderId="0">
      <alignment vertical="top"/>
    </xf>
    <xf numFmtId="0" fontId="10" fillId="0" borderId="0"/>
    <xf numFmtId="0" fontId="202" fillId="0" borderId="0"/>
    <xf numFmtId="0" fontId="3" fillId="0" borderId="0"/>
    <xf numFmtId="0" fontId="3" fillId="0" borderId="0"/>
    <xf numFmtId="0" fontId="3" fillId="74" borderId="0" applyNumberFormat="0" applyBorder="0" applyAlignment="0" applyProtection="0"/>
    <xf numFmtId="0" fontId="3" fillId="74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76" borderId="0" applyNumberFormat="0" applyBorder="0" applyAlignment="0" applyProtection="0"/>
    <xf numFmtId="9" fontId="9" fillId="0" borderId="0" applyFont="0" applyFill="0" applyBorder="0" applyAlignment="0" applyProtection="0"/>
    <xf numFmtId="0" fontId="3" fillId="78" borderId="0" applyNumberFormat="0" applyBorder="0" applyAlignment="0" applyProtection="0"/>
    <xf numFmtId="0" fontId="3" fillId="78" borderId="0" applyNumberFormat="0" applyBorder="0" applyAlignment="0" applyProtection="0"/>
    <xf numFmtId="0" fontId="3" fillId="80" borderId="0" applyNumberFormat="0" applyBorder="0" applyAlignment="0" applyProtection="0"/>
    <xf numFmtId="0" fontId="3" fillId="80" borderId="0" applyNumberFormat="0" applyBorder="0" applyAlignment="0" applyProtection="0"/>
    <xf numFmtId="0" fontId="3" fillId="82" borderId="0" applyNumberFormat="0" applyBorder="0" applyAlignment="0" applyProtection="0"/>
    <xf numFmtId="0" fontId="3" fillId="82" borderId="0" applyNumberFormat="0" applyBorder="0" applyAlignment="0" applyProtection="0"/>
    <xf numFmtId="0" fontId="3" fillId="84" borderId="0" applyNumberFormat="0" applyBorder="0" applyAlignment="0" applyProtection="0"/>
    <xf numFmtId="0" fontId="3" fillId="84" borderId="0" applyNumberFormat="0" applyBorder="0" applyAlignment="0" applyProtection="0"/>
    <xf numFmtId="0" fontId="3" fillId="86" borderId="0" applyNumberFormat="0" applyBorder="0" applyAlignment="0" applyProtection="0"/>
    <xf numFmtId="0" fontId="3" fillId="86" borderId="0" applyNumberFormat="0" applyBorder="0" applyAlignment="0" applyProtection="0"/>
    <xf numFmtId="0" fontId="3" fillId="88" borderId="0" applyNumberFormat="0" applyBorder="0" applyAlignment="0" applyProtection="0"/>
    <xf numFmtId="0" fontId="3" fillId="88" borderId="0" applyNumberFormat="0" applyBorder="0" applyAlignment="0" applyProtection="0"/>
    <xf numFmtId="0" fontId="3" fillId="90" borderId="0" applyNumberFormat="0" applyBorder="0" applyAlignment="0" applyProtection="0"/>
    <xf numFmtId="0" fontId="3" fillId="90" borderId="0" applyNumberFormat="0" applyBorder="0" applyAlignment="0" applyProtection="0"/>
    <xf numFmtId="0" fontId="10" fillId="0" borderId="0"/>
    <xf numFmtId="0" fontId="3" fillId="76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202" fillId="0" borderId="0"/>
    <xf numFmtId="0" fontId="3" fillId="92" borderId="0" applyNumberFormat="0" applyBorder="0" applyAlignment="0" applyProtection="0"/>
    <xf numFmtId="0" fontId="3" fillId="92" borderId="0" applyNumberFormat="0" applyBorder="0" applyAlignment="0" applyProtection="0"/>
    <xf numFmtId="0" fontId="3" fillId="93" borderId="0" applyNumberFormat="0" applyBorder="0" applyAlignment="0" applyProtection="0"/>
    <xf numFmtId="0" fontId="3" fillId="93" borderId="0" applyNumberFormat="0" applyBorder="0" applyAlignment="0" applyProtection="0"/>
    <xf numFmtId="0" fontId="3" fillId="94" borderId="0" applyNumberFormat="0" applyBorder="0" applyAlignment="0" applyProtection="0"/>
    <xf numFmtId="0" fontId="3" fillId="94" borderId="0" applyNumberFormat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3" fillId="0" borderId="0"/>
    <xf numFmtId="0" fontId="3" fillId="129" borderId="48" applyNumberFormat="0" applyFont="0" applyAlignment="0" applyProtection="0"/>
    <xf numFmtId="0" fontId="3" fillId="129" borderId="48" applyNumberFormat="0" applyFont="0" applyAlignment="0" applyProtection="0"/>
    <xf numFmtId="0" fontId="10" fillId="0" borderId="0"/>
    <xf numFmtId="0" fontId="29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" fillId="74" borderId="0" applyNumberFormat="0" applyBorder="0" applyAlignment="0" applyProtection="0"/>
    <xf numFmtId="0" fontId="2" fillId="4" borderId="0" applyNumberFormat="0" applyBorder="0" applyAlignment="0" applyProtection="0"/>
    <xf numFmtId="0" fontId="9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9" fillId="2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141" fillId="74" borderId="0" applyNumberFormat="0" applyBorder="0" applyAlignment="0" applyProtection="0"/>
    <xf numFmtId="0" fontId="141" fillId="74" borderId="0" applyNumberFormat="0" applyBorder="0" applyAlignment="0" applyProtection="0"/>
    <xf numFmtId="0" fontId="9" fillId="3" borderId="0" applyNumberFormat="0" applyBorder="0" applyAlignment="0" applyProtection="0"/>
    <xf numFmtId="0" fontId="141" fillId="74" borderId="0" applyNumberFormat="0" applyBorder="0" applyAlignment="0" applyProtection="0"/>
    <xf numFmtId="0" fontId="2" fillId="4" borderId="0" applyNumberFormat="0" applyBorder="0" applyAlignment="0" applyProtection="0"/>
    <xf numFmtId="0" fontId="9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9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76" borderId="0" applyNumberFormat="0" applyBorder="0" applyAlignment="0" applyProtection="0"/>
    <xf numFmtId="0" fontId="2" fillId="7" borderId="0" applyNumberFormat="0" applyBorder="0" applyAlignment="0" applyProtection="0"/>
    <xf numFmtId="0" fontId="9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9" fillId="5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141" fillId="76" borderId="0" applyNumberFormat="0" applyBorder="0" applyAlignment="0" applyProtection="0"/>
    <xf numFmtId="0" fontId="141" fillId="76" borderId="0" applyNumberFormat="0" applyBorder="0" applyAlignment="0" applyProtection="0"/>
    <xf numFmtId="0" fontId="9" fillId="6" borderId="0" applyNumberFormat="0" applyBorder="0" applyAlignment="0" applyProtection="0"/>
    <xf numFmtId="0" fontId="141" fillId="76" borderId="0" applyNumberFormat="0" applyBorder="0" applyAlignment="0" applyProtection="0"/>
    <xf numFmtId="0" fontId="2" fillId="7" borderId="0" applyNumberFormat="0" applyBorder="0" applyAlignment="0" applyProtection="0"/>
    <xf numFmtId="0" fontId="9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9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78" borderId="0" applyNumberFormat="0" applyBorder="0" applyAlignment="0" applyProtection="0"/>
    <xf numFmtId="0" fontId="2" fillId="10" borderId="0" applyNumberFormat="0" applyBorder="0" applyAlignment="0" applyProtection="0"/>
    <xf numFmtId="0" fontId="9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9" fillId="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141" fillId="78" borderId="0" applyNumberFormat="0" applyBorder="0" applyAlignment="0" applyProtection="0"/>
    <xf numFmtId="0" fontId="141" fillId="78" borderId="0" applyNumberFormat="0" applyBorder="0" applyAlignment="0" applyProtection="0"/>
    <xf numFmtId="0" fontId="9" fillId="9" borderId="0" applyNumberFormat="0" applyBorder="0" applyAlignment="0" applyProtection="0"/>
    <xf numFmtId="0" fontId="141" fillId="78" borderId="0" applyNumberFormat="0" applyBorder="0" applyAlignment="0" applyProtection="0"/>
    <xf numFmtId="0" fontId="2" fillId="10" borderId="0" applyNumberFormat="0" applyBorder="0" applyAlignment="0" applyProtection="0"/>
    <xf numFmtId="0" fontId="9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9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80" borderId="0" applyNumberFormat="0" applyBorder="0" applyAlignment="0" applyProtection="0"/>
    <xf numFmtId="0" fontId="2" fillId="4" borderId="0" applyNumberFormat="0" applyBorder="0" applyAlignment="0" applyProtection="0"/>
    <xf numFmtId="0" fontId="9" fillId="12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9" fillId="11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141" fillId="80" borderId="0" applyNumberFormat="0" applyBorder="0" applyAlignment="0" applyProtection="0"/>
    <xf numFmtId="0" fontId="141" fillId="80" borderId="0" applyNumberFormat="0" applyBorder="0" applyAlignment="0" applyProtection="0"/>
    <xf numFmtId="0" fontId="9" fillId="12" borderId="0" applyNumberFormat="0" applyBorder="0" applyAlignment="0" applyProtection="0"/>
    <xf numFmtId="0" fontId="141" fillId="80" borderId="0" applyNumberFormat="0" applyBorder="0" applyAlignment="0" applyProtection="0"/>
    <xf numFmtId="0" fontId="2" fillId="4" borderId="0" applyNumberFormat="0" applyBorder="0" applyAlignment="0" applyProtection="0"/>
    <xf numFmtId="0" fontId="9" fillId="12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9" fillId="12" borderId="0" applyNumberFormat="0" applyBorder="0" applyAlignment="0" applyProtection="0"/>
    <xf numFmtId="0" fontId="2" fillId="4" borderId="0" applyNumberFormat="0" applyBorder="0" applyAlignment="0" applyProtection="0"/>
    <xf numFmtId="0" fontId="2" fillId="82" borderId="0" applyNumberFormat="0" applyBorder="0" applyAlignment="0" applyProtection="0"/>
    <xf numFmtId="0" fontId="141" fillId="82" borderId="0" applyNumberFormat="0" applyBorder="0" applyAlignment="0" applyProtection="0"/>
    <xf numFmtId="0" fontId="141" fillId="82" borderId="0" applyNumberFormat="0" applyBorder="0" applyAlignment="0" applyProtection="0"/>
    <xf numFmtId="0" fontId="9" fillId="14" borderId="0" applyNumberFormat="0" applyBorder="0" applyAlignment="0" applyProtection="0"/>
    <xf numFmtId="0" fontId="141" fillId="82" borderId="0" applyNumberFormat="0" applyBorder="0" applyAlignment="0" applyProtection="0"/>
    <xf numFmtId="0" fontId="2" fillId="84" borderId="0" applyNumberFormat="0" applyBorder="0" applyAlignment="0" applyProtection="0"/>
    <xf numFmtId="0" fontId="141" fillId="84" borderId="0" applyNumberFormat="0" applyBorder="0" applyAlignment="0" applyProtection="0"/>
    <xf numFmtId="0" fontId="141" fillId="84" borderId="0" applyNumberFormat="0" applyBorder="0" applyAlignment="0" applyProtection="0"/>
    <xf numFmtId="0" fontId="9" fillId="15" borderId="0" applyNumberFormat="0" applyBorder="0" applyAlignment="0" applyProtection="0"/>
    <xf numFmtId="0" fontId="141" fillId="84" borderId="0" applyNumberFormat="0" applyBorder="0" applyAlignment="0" applyProtection="0"/>
    <xf numFmtId="0" fontId="2" fillId="86" borderId="0" applyNumberFormat="0" applyBorder="0" applyAlignment="0" applyProtection="0"/>
    <xf numFmtId="0" fontId="2" fillId="4" borderId="0" applyNumberFormat="0" applyBorder="0" applyAlignment="0" applyProtection="0"/>
    <xf numFmtId="0" fontId="9" fillId="17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9" fillId="16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141" fillId="86" borderId="0" applyNumberFormat="0" applyBorder="0" applyAlignment="0" applyProtection="0"/>
    <xf numFmtId="0" fontId="141" fillId="86" borderId="0" applyNumberFormat="0" applyBorder="0" applyAlignment="0" applyProtection="0"/>
    <xf numFmtId="0" fontId="9" fillId="17" borderId="0" applyNumberFormat="0" applyBorder="0" applyAlignment="0" applyProtection="0"/>
    <xf numFmtId="0" fontId="141" fillId="86" borderId="0" applyNumberFormat="0" applyBorder="0" applyAlignment="0" applyProtection="0"/>
    <xf numFmtId="0" fontId="2" fillId="4" borderId="0" applyNumberFormat="0" applyBorder="0" applyAlignment="0" applyProtection="0"/>
    <xf numFmtId="0" fontId="9" fillId="17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9" fillId="17" borderId="0" applyNumberFormat="0" applyBorder="0" applyAlignment="0" applyProtection="0"/>
    <xf numFmtId="0" fontId="2" fillId="4" borderId="0" applyNumberFormat="0" applyBorder="0" applyAlignment="0" applyProtection="0"/>
    <xf numFmtId="0" fontId="2" fillId="88" borderId="0" applyNumberFormat="0" applyBorder="0" applyAlignment="0" applyProtection="0"/>
    <xf numFmtId="0" fontId="141" fillId="88" borderId="0" applyNumberFormat="0" applyBorder="0" applyAlignment="0" applyProtection="0"/>
    <xf numFmtId="0" fontId="141" fillId="88" borderId="0" applyNumberFormat="0" applyBorder="0" applyAlignment="0" applyProtection="0"/>
    <xf numFmtId="0" fontId="9" fillId="19" borderId="0" applyNumberFormat="0" applyBorder="0" applyAlignment="0" applyProtection="0"/>
    <xf numFmtId="0" fontId="141" fillId="88" borderId="0" applyNumberFormat="0" applyBorder="0" applyAlignment="0" applyProtection="0"/>
    <xf numFmtId="0" fontId="2" fillId="90" borderId="0" applyNumberFormat="0" applyBorder="0" applyAlignment="0" applyProtection="0"/>
    <xf numFmtId="0" fontId="2" fillId="22" borderId="0" applyNumberFormat="0" applyBorder="0" applyAlignment="0" applyProtection="0"/>
    <xf numFmtId="0" fontId="9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9" fillId="20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141" fillId="90" borderId="0" applyNumberFormat="0" applyBorder="0" applyAlignment="0" applyProtection="0"/>
    <xf numFmtId="0" fontId="141" fillId="90" borderId="0" applyNumberFormat="0" applyBorder="0" applyAlignment="0" applyProtection="0"/>
    <xf numFmtId="0" fontId="9" fillId="21" borderId="0" applyNumberFormat="0" applyBorder="0" applyAlignment="0" applyProtection="0"/>
    <xf numFmtId="0" fontId="141" fillId="90" borderId="0" applyNumberFormat="0" applyBorder="0" applyAlignment="0" applyProtection="0"/>
    <xf numFmtId="0" fontId="2" fillId="22" borderId="0" applyNumberFormat="0" applyBorder="0" applyAlignment="0" applyProtection="0"/>
    <xf numFmtId="0" fontId="9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9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92" borderId="0" applyNumberFormat="0" applyBorder="0" applyAlignment="0" applyProtection="0"/>
    <xf numFmtId="0" fontId="2" fillId="4" borderId="0" applyNumberFormat="0" applyBorder="0" applyAlignment="0" applyProtection="0"/>
    <xf numFmtId="0" fontId="9" fillId="12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9" fillId="11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141" fillId="92" borderId="0" applyNumberFormat="0" applyBorder="0" applyAlignment="0" applyProtection="0"/>
    <xf numFmtId="0" fontId="141" fillId="92" borderId="0" applyNumberFormat="0" applyBorder="0" applyAlignment="0" applyProtection="0"/>
    <xf numFmtId="0" fontId="9" fillId="12" borderId="0" applyNumberFormat="0" applyBorder="0" applyAlignment="0" applyProtection="0"/>
    <xf numFmtId="0" fontId="141" fillId="92" borderId="0" applyNumberFormat="0" applyBorder="0" applyAlignment="0" applyProtection="0"/>
    <xf numFmtId="0" fontId="2" fillId="4" borderId="0" applyNumberFormat="0" applyBorder="0" applyAlignment="0" applyProtection="0"/>
    <xf numFmtId="0" fontId="9" fillId="12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9" fillId="12" borderId="0" applyNumberFormat="0" applyBorder="0" applyAlignment="0" applyProtection="0"/>
    <xf numFmtId="0" fontId="2" fillId="4" borderId="0" applyNumberFormat="0" applyBorder="0" applyAlignment="0" applyProtection="0"/>
    <xf numFmtId="0" fontId="2" fillId="93" borderId="0" applyNumberFormat="0" applyBorder="0" applyAlignment="0" applyProtection="0"/>
    <xf numFmtId="0" fontId="141" fillId="93" borderId="0" applyNumberFormat="0" applyBorder="0" applyAlignment="0" applyProtection="0"/>
    <xf numFmtId="0" fontId="141" fillId="93" borderId="0" applyNumberFormat="0" applyBorder="0" applyAlignment="0" applyProtection="0"/>
    <xf numFmtId="0" fontId="9" fillId="17" borderId="0" applyNumberFormat="0" applyBorder="0" applyAlignment="0" applyProtection="0"/>
    <xf numFmtId="0" fontId="141" fillId="93" borderId="0" applyNumberFormat="0" applyBorder="0" applyAlignment="0" applyProtection="0"/>
    <xf numFmtId="0" fontId="2" fillId="94" borderId="0" applyNumberFormat="0" applyBorder="0" applyAlignment="0" applyProtection="0"/>
    <xf numFmtId="0" fontId="2" fillId="7" borderId="0" applyNumberFormat="0" applyBorder="0" applyAlignment="0" applyProtection="0"/>
    <xf numFmtId="0" fontId="9" fillId="24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9" fillId="23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141" fillId="94" borderId="0" applyNumberFormat="0" applyBorder="0" applyAlignment="0" applyProtection="0"/>
    <xf numFmtId="0" fontId="141" fillId="94" borderId="0" applyNumberFormat="0" applyBorder="0" applyAlignment="0" applyProtection="0"/>
    <xf numFmtId="0" fontId="9" fillId="24" borderId="0" applyNumberFormat="0" applyBorder="0" applyAlignment="0" applyProtection="0"/>
    <xf numFmtId="0" fontId="141" fillId="94" borderId="0" applyNumberFormat="0" applyBorder="0" applyAlignment="0" applyProtection="0"/>
    <xf numFmtId="0" fontId="2" fillId="7" borderId="0" applyNumberFormat="0" applyBorder="0" applyAlignment="0" applyProtection="0"/>
    <xf numFmtId="0" fontId="9" fillId="24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9" fillId="24" borderId="0" applyNumberFormat="0" applyBorder="0" applyAlignment="0" applyProtection="0"/>
    <xf numFmtId="0" fontId="2" fillId="7" borderId="0" applyNumberFormat="0" applyBorder="0" applyAlignment="0" applyProtection="0"/>
    <xf numFmtId="0" fontId="142" fillId="27" borderId="0" applyNumberFormat="0" applyBorder="0" applyAlignment="0" applyProtection="0"/>
    <xf numFmtId="0" fontId="142" fillId="27" borderId="0" applyNumberFormat="0" applyBorder="0" applyAlignment="0" applyProtection="0"/>
    <xf numFmtId="0" fontId="142" fillId="22" borderId="0" applyNumberFormat="0" applyBorder="0" applyAlignment="0" applyProtection="0"/>
    <xf numFmtId="0" fontId="142" fillId="22" borderId="0" applyNumberFormat="0" applyBorder="0" applyAlignment="0" applyProtection="0"/>
    <xf numFmtId="0" fontId="142" fillId="30" borderId="0" applyNumberFormat="0" applyBorder="0" applyAlignment="0" applyProtection="0"/>
    <xf numFmtId="0" fontId="142" fillId="30" borderId="0" applyNumberFormat="0" applyBorder="0" applyAlignment="0" applyProtection="0"/>
    <xf numFmtId="0" fontId="142" fillId="7" borderId="0" applyNumberFormat="0" applyBorder="0" applyAlignment="0" applyProtection="0"/>
    <xf numFmtId="0" fontId="142" fillId="7" borderId="0" applyNumberFormat="0" applyBorder="0" applyAlignment="0" applyProtection="0"/>
    <xf numFmtId="0" fontId="142" fillId="27" borderId="0" applyNumberFormat="0" applyBorder="0" applyAlignment="0" applyProtection="0"/>
    <xf numFmtId="0" fontId="142" fillId="27" borderId="0" applyNumberFormat="0" applyBorder="0" applyAlignment="0" applyProtection="0"/>
    <xf numFmtId="0" fontId="142" fillId="40" borderId="0" applyNumberFormat="0" applyBorder="0" applyAlignment="0" applyProtection="0"/>
    <xf numFmtId="0" fontId="142" fillId="40" borderId="0" applyNumberFormat="0" applyBorder="0" applyAlignment="0" applyProtection="0"/>
    <xf numFmtId="0" fontId="146" fillId="116" borderId="0" applyNumberFormat="0" applyBorder="0" applyAlignment="0" applyProtection="0"/>
    <xf numFmtId="0" fontId="146" fillId="116" borderId="0" applyNumberFormat="0" applyBorder="0" applyAlignment="0" applyProtection="0"/>
    <xf numFmtId="0" fontId="147" fillId="44" borderId="34" applyNumberFormat="0" applyAlignment="0" applyProtection="0"/>
    <xf numFmtId="0" fontId="147" fillId="44" borderId="34" applyNumberFormat="0" applyAlignment="0" applyProtection="0"/>
    <xf numFmtId="0" fontId="44" fillId="45" borderId="3" applyNumberFormat="0" applyAlignment="0" applyProtection="0"/>
    <xf numFmtId="0" fontId="29" fillId="53" borderId="0">
      <protection locked="0"/>
    </xf>
    <xf numFmtId="0" fontId="69" fillId="119" borderId="36" applyNumberFormat="0" applyFont="0" applyAlignment="0" applyProtection="0"/>
    <xf numFmtId="0" fontId="45" fillId="47" borderId="5" applyNumberFormat="0" applyAlignment="0" applyProtection="0"/>
    <xf numFmtId="0" fontId="45" fillId="47" borderId="5" applyNumberFormat="0" applyAlignment="0" applyProtection="0"/>
    <xf numFmtId="165" fontId="10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10" fillId="0" borderId="0" applyFill="0" applyBorder="0" applyAlignment="0" applyProtection="0"/>
    <xf numFmtId="43" fontId="62" fillId="0" borderId="0" applyFont="0" applyFill="0" applyBorder="0" applyAlignment="0" applyProtection="0"/>
    <xf numFmtId="3" fontId="29" fillId="0" borderId="0" applyFont="0" applyFill="0" applyBorder="0" applyAlignment="0" applyProtection="0"/>
    <xf numFmtId="165" fontId="10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9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3" fontId="29" fillId="0" borderId="0" applyFont="0" applyFill="0" applyBorder="0" applyAlignment="0" applyProtection="0"/>
    <xf numFmtId="165" fontId="9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10" fillId="0" borderId="0" applyFill="0" applyBorder="0" applyAlignment="0" applyProtection="0"/>
    <xf numFmtId="174" fontId="69" fillId="0" borderId="0" applyFont="0" applyFill="0" applyBorder="0" applyAlignment="0" applyProtection="0"/>
    <xf numFmtId="165" fontId="9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9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9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29" fillId="0" borderId="0" applyFill="0" applyBorder="0" applyAlignment="0" applyProtection="0"/>
    <xf numFmtId="165" fontId="9" fillId="0" borderId="0" applyFont="0" applyFill="0" applyBorder="0" applyAlignment="0" applyProtection="0"/>
    <xf numFmtId="43" fontId="29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9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29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29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29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4" fontId="29" fillId="0" borderId="0" applyFont="0" applyFill="0" applyBorder="0" applyAlignment="0" applyProtection="0"/>
    <xf numFmtId="175" fontId="69" fillId="0" borderId="0" applyFont="0" applyFill="0" applyBorder="0" applyAlignment="0" applyProtection="0"/>
    <xf numFmtId="175" fontId="69" fillId="0" borderId="0" applyFont="0" applyFill="0" applyBorder="0" applyAlignment="0" applyProtection="0"/>
    <xf numFmtId="164" fontId="29" fillId="0" borderId="0" applyFont="0" applyFill="0" applyBorder="0" applyAlignment="0" applyProtection="0"/>
    <xf numFmtId="175" fontId="69" fillId="0" borderId="0" applyFont="0" applyFill="0" applyBorder="0" applyAlignment="0" applyProtection="0"/>
    <xf numFmtId="175" fontId="69" fillId="0" borderId="0" applyFont="0" applyFill="0" applyBorder="0" applyAlignment="0" applyProtection="0"/>
    <xf numFmtId="175" fontId="69" fillId="0" borderId="0" applyFont="0" applyFill="0" applyBorder="0" applyAlignment="0" applyProtection="0"/>
    <xf numFmtId="0" fontId="94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4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109" fillId="0" borderId="0" applyNumberFormat="0" applyFill="0" applyBorder="0" applyAlignment="0" applyProtection="0">
      <alignment vertical="top"/>
      <protection locked="0"/>
    </xf>
    <xf numFmtId="0" fontId="109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109" fillId="0" borderId="0" applyNumberFormat="0" applyFill="0" applyBorder="0" applyAlignment="0" applyProtection="0">
      <alignment vertical="top"/>
      <protection locked="0"/>
    </xf>
    <xf numFmtId="0" fontId="109" fillId="0" borderId="0" applyNumberFormat="0" applyFill="0" applyBorder="0" applyAlignment="0" applyProtection="0">
      <alignment vertical="top"/>
      <protection locked="0"/>
    </xf>
    <xf numFmtId="0" fontId="110" fillId="0" borderId="8" applyNumberFormat="0" applyFill="0" applyAlignment="0" applyProtection="0"/>
    <xf numFmtId="0" fontId="110" fillId="0" borderId="8" applyNumberFormat="0" applyFill="0" applyAlignment="0" applyProtection="0"/>
    <xf numFmtId="0" fontId="163" fillId="0" borderId="42" applyNumberFormat="0" applyFill="0" applyAlignment="0" applyProtection="0"/>
    <xf numFmtId="0" fontId="163" fillId="0" borderId="42" applyNumberFormat="0" applyFill="0" applyAlignment="0" applyProtection="0"/>
    <xf numFmtId="0" fontId="111" fillId="0" borderId="11" applyNumberFormat="0" applyFill="0" applyAlignment="0" applyProtection="0"/>
    <xf numFmtId="0" fontId="111" fillId="0" borderId="11" applyNumberFormat="0" applyFill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0" fillId="0" borderId="0"/>
    <xf numFmtId="0" fontId="29" fillId="0" borderId="0"/>
    <xf numFmtId="0" fontId="11" fillId="0" borderId="0"/>
    <xf numFmtId="0" fontId="68" fillId="0" borderId="0"/>
    <xf numFmtId="0" fontId="11" fillId="0" borderId="0"/>
    <xf numFmtId="0" fontId="68" fillId="0" borderId="0"/>
    <xf numFmtId="0" fontId="11" fillId="0" borderId="0"/>
    <xf numFmtId="0" fontId="68" fillId="0" borderId="0"/>
    <xf numFmtId="0" fontId="95" fillId="0" borderId="0" applyNumberFormat="0" applyFill="0" applyBorder="0" applyAlignment="0" applyProtection="0">
      <alignment vertical="top"/>
      <protection locked="0"/>
    </xf>
    <xf numFmtId="0" fontId="66" fillId="0" borderId="0" applyNumberFormat="0" applyFill="0" applyBorder="0" applyAlignment="0" applyProtection="0"/>
    <xf numFmtId="0" fontId="168" fillId="0" borderId="0" applyNumberFormat="0" applyFill="0" applyBorder="0" applyAlignment="0" applyProtection="0">
      <alignment vertical="top"/>
    </xf>
    <xf numFmtId="0" fontId="208" fillId="0" borderId="0" applyNumberFormat="0" applyFill="0" applyBorder="0" applyAlignment="0" applyProtection="0">
      <alignment vertical="top"/>
      <protection locked="0"/>
    </xf>
    <xf numFmtId="0" fontId="170" fillId="0" borderId="0" applyNumberFormat="0" applyFill="0" applyBorder="0" applyAlignment="0" applyProtection="0"/>
    <xf numFmtId="0" fontId="209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170" fillId="0" borderId="0" applyNumberFormat="0" applyFill="0" applyBorder="0" applyAlignment="0" applyProtection="0"/>
    <xf numFmtId="0" fontId="171" fillId="0" borderId="0" applyNumberFormat="0" applyFill="0" applyBorder="0" applyAlignment="0" applyProtection="0">
      <alignment vertical="top"/>
      <protection locked="0"/>
    </xf>
    <xf numFmtId="0" fontId="168" fillId="0" borderId="0" applyNumberFormat="0" applyFill="0" applyBorder="0" applyAlignment="0" applyProtection="0">
      <alignment vertical="top"/>
      <protection locked="0"/>
    </xf>
    <xf numFmtId="0" fontId="170" fillId="0" borderId="0" applyNumberFormat="0" applyFill="0" applyBorder="0" applyAlignment="0" applyProtection="0"/>
    <xf numFmtId="0" fontId="206" fillId="0" borderId="0" applyNumberFormat="0" applyFill="0" applyBorder="0" applyAlignment="0" applyProtection="0">
      <alignment vertical="top"/>
      <protection locked="0"/>
    </xf>
    <xf numFmtId="0" fontId="208" fillId="0" borderId="0" applyNumberFormat="0" applyFill="0" applyBorder="0" applyAlignment="0" applyProtection="0">
      <alignment vertical="top"/>
      <protection locked="0"/>
    </xf>
    <xf numFmtId="0" fontId="170" fillId="0" borderId="0" applyNumberFormat="0" applyFill="0" applyBorder="0" applyAlignment="0" applyProtection="0"/>
    <xf numFmtId="0" fontId="95" fillId="0" borderId="0" applyNumberFormat="0" applyFill="0" applyBorder="0" applyAlignment="0" applyProtection="0">
      <alignment vertical="top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171" fillId="0" borderId="0" applyNumberFormat="0" applyFill="0" applyBorder="0" applyAlignment="0" applyProtection="0">
      <alignment vertical="top"/>
      <protection locked="0"/>
    </xf>
    <xf numFmtId="0" fontId="168" fillId="0" borderId="0" applyNumberFormat="0" applyFill="0" applyBorder="0" applyAlignment="0" applyProtection="0">
      <alignment vertical="top"/>
      <protection locked="0"/>
    </xf>
    <xf numFmtId="0" fontId="168" fillId="0" borderId="0" applyNumberFormat="0" applyFill="0" applyBorder="0" applyAlignment="0" applyProtection="0">
      <alignment vertical="top"/>
      <protection locked="0"/>
    </xf>
    <xf numFmtId="0" fontId="66" fillId="0" borderId="0" applyNumberFormat="0" applyFill="0" applyBorder="0" applyAlignment="0" applyProtection="0">
      <alignment vertical="top"/>
      <protection locked="0"/>
    </xf>
    <xf numFmtId="0" fontId="66" fillId="0" borderId="0" applyNumberFormat="0" applyFill="0" applyBorder="0" applyAlignment="0" applyProtection="0">
      <alignment vertical="top"/>
      <protection locked="0"/>
    </xf>
    <xf numFmtId="0" fontId="207" fillId="0" borderId="0" applyNumberFormat="0" applyFill="0" applyBorder="0" applyAlignment="0" applyProtection="0">
      <alignment vertical="top"/>
      <protection locked="0"/>
    </xf>
    <xf numFmtId="0" fontId="16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6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178" fillId="0" borderId="0" applyNumberFormat="0" applyFill="0" applyBorder="0" applyAlignment="0" applyProtection="0"/>
    <xf numFmtId="0" fontId="168" fillId="0" borderId="0" applyNumberFormat="0" applyFill="0" applyBorder="0" applyAlignment="0" applyProtection="0">
      <alignment vertical="top"/>
      <protection locked="0"/>
    </xf>
    <xf numFmtId="0" fontId="171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168" fillId="0" borderId="0" applyNumberFormat="0" applyFill="0" applyBorder="0" applyAlignment="0" applyProtection="0">
      <alignment vertical="top"/>
      <protection locked="0"/>
    </xf>
    <xf numFmtId="0" fontId="51" fillId="15" borderId="3" applyNumberFormat="0" applyAlignment="0" applyProtection="0"/>
    <xf numFmtId="0" fontId="51" fillId="15" borderId="3" applyNumberFormat="0" applyAlignment="0" applyProtection="0"/>
    <xf numFmtId="0" fontId="2" fillId="0" borderId="0"/>
    <xf numFmtId="0" fontId="9" fillId="0" borderId="0"/>
    <xf numFmtId="0" fontId="10" fillId="0" borderId="0"/>
    <xf numFmtId="0" fontId="29" fillId="0" borderId="0"/>
    <xf numFmtId="0" fontId="29" fillId="0" borderId="0"/>
    <xf numFmtId="0" fontId="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10" fillId="0" borderId="0"/>
    <xf numFmtId="0" fontId="6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29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/>
    <xf numFmtId="0" fontId="29" fillId="0" borderId="0" applyNumberFormat="0" applyFill="0" applyBorder="0" applyAlignment="0" applyProtection="0"/>
    <xf numFmtId="0" fontId="1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0" fillId="0" borderId="0"/>
    <xf numFmtId="0" fontId="29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0" fillId="0" borderId="0"/>
    <xf numFmtId="0" fontId="188" fillId="0" borderId="0" applyNumberFormat="0" applyBorder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62" fillId="0" borderId="0"/>
    <xf numFmtId="0" fontId="141" fillId="0" borderId="0"/>
    <xf numFmtId="0" fontId="29" fillId="0" borderId="0"/>
    <xf numFmtId="0" fontId="29" fillId="0" borderId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/>
    <xf numFmtId="0" fontId="189" fillId="0" borderId="0"/>
    <xf numFmtId="0" fontId="29" fillId="0" borderId="0"/>
    <xf numFmtId="0" fontId="188" fillId="0" borderId="0" applyNumberFormat="0" applyBorder="0" applyProtection="0"/>
    <xf numFmtId="0" fontId="188" fillId="0" borderId="0" applyNumberFormat="0" applyBorder="0" applyProtection="0"/>
    <xf numFmtId="0" fontId="2" fillId="0" borderId="0"/>
    <xf numFmtId="0" fontId="9" fillId="0" borderId="0"/>
    <xf numFmtId="0" fontId="10" fillId="0" borderId="0"/>
    <xf numFmtId="0" fontId="1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88" fillId="0" borderId="0" applyNumberFormat="0" applyBorder="0" applyProtection="0"/>
    <xf numFmtId="0" fontId="188" fillId="0" borderId="0" applyNumberFormat="0" applyBorder="0" applyProtection="0"/>
    <xf numFmtId="0" fontId="188" fillId="0" borderId="0" applyNumberFormat="0" applyBorder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0" fillId="0" borderId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/>
    <xf numFmtId="0" fontId="12" fillId="0" borderId="0"/>
    <xf numFmtId="0" fontId="29" fillId="0" borderId="0"/>
    <xf numFmtId="0" fontId="12" fillId="0" borderId="0"/>
    <xf numFmtId="0" fontId="29" fillId="0" borderId="0"/>
    <xf numFmtId="0" fontId="62" fillId="0" borderId="0"/>
    <xf numFmtId="0" fontId="29" fillId="0" borderId="0"/>
    <xf numFmtId="0" fontId="6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10" fillId="0" borderId="0"/>
    <xf numFmtId="0" fontId="141" fillId="0" borderId="0"/>
    <xf numFmtId="0" fontId="29" fillId="0" borderId="0"/>
    <xf numFmtId="0" fontId="29" fillId="0" borderId="0"/>
    <xf numFmtId="0" fontId="10" fillId="0" borderId="0"/>
    <xf numFmtId="0" fontId="69" fillId="0" borderId="0" applyNumberFormat="0" applyFont="0" applyBorder="0" applyProtection="0"/>
    <xf numFmtId="0" fontId="62" fillId="0" borderId="0"/>
    <xf numFmtId="0" fontId="2" fillId="0" borderId="0"/>
    <xf numFmtId="0" fontId="141" fillId="0" borderId="0"/>
    <xf numFmtId="0" fontId="18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1" fillId="0" borderId="0"/>
    <xf numFmtId="0" fontId="2" fillId="0" borderId="0"/>
    <xf numFmtId="0" fontId="2" fillId="0" borderId="0"/>
    <xf numFmtId="0" fontId="14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9" fillId="0" borderId="0" applyNumberFormat="0" applyFont="0" applyBorder="0" applyProtection="0"/>
    <xf numFmtId="0" fontId="9" fillId="0" borderId="0"/>
    <xf numFmtId="0" fontId="2" fillId="0" borderId="0"/>
    <xf numFmtId="0" fontId="10" fillId="0" borderId="0"/>
    <xf numFmtId="0" fontId="9" fillId="0" borderId="0"/>
    <xf numFmtId="0" fontId="2" fillId="0" borderId="0"/>
    <xf numFmtId="0" fontId="10" fillId="0" borderId="0"/>
    <xf numFmtId="0" fontId="2" fillId="0" borderId="0"/>
    <xf numFmtId="0" fontId="9" fillId="0" borderId="0"/>
    <xf numFmtId="0" fontId="10" fillId="0" borderId="0"/>
    <xf numFmtId="0" fontId="2" fillId="0" borderId="0"/>
    <xf numFmtId="0" fontId="9" fillId="0" borderId="0"/>
    <xf numFmtId="0" fontId="10" fillId="0" borderId="0"/>
    <xf numFmtId="0" fontId="2" fillId="0" borderId="0"/>
    <xf numFmtId="0" fontId="2" fillId="0" borderId="0"/>
    <xf numFmtId="0" fontId="9" fillId="0" borderId="0"/>
    <xf numFmtId="0" fontId="10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62" fillId="0" borderId="0"/>
    <xf numFmtId="0" fontId="2" fillId="0" borderId="0"/>
    <xf numFmtId="0" fontId="9" fillId="0" borderId="0"/>
    <xf numFmtId="0" fontId="10" fillId="0" borderId="0"/>
    <xf numFmtId="0" fontId="9" fillId="0" borderId="0"/>
    <xf numFmtId="0" fontId="62" fillId="0" borderId="0"/>
    <xf numFmtId="0" fontId="2" fillId="0" borderId="0"/>
    <xf numFmtId="0" fontId="9" fillId="0" borderId="0"/>
    <xf numFmtId="0" fontId="10" fillId="0" borderId="0"/>
    <xf numFmtId="0" fontId="2" fillId="0" borderId="0"/>
    <xf numFmtId="0" fontId="10" fillId="0" borderId="0"/>
    <xf numFmtId="0" fontId="69" fillId="0" borderId="0" applyNumberFormat="0" applyFont="0" applyBorder="0" applyProtection="0"/>
    <xf numFmtId="0" fontId="2" fillId="0" borderId="0"/>
    <xf numFmtId="0" fontId="29" fillId="0" borderId="0"/>
    <xf numFmtId="0" fontId="2" fillId="0" borderId="0"/>
    <xf numFmtId="0" fontId="2" fillId="0" borderId="0"/>
    <xf numFmtId="0" fontId="141" fillId="0" borderId="0"/>
    <xf numFmtId="0" fontId="29" fillId="0" borderId="0"/>
    <xf numFmtId="0" fontId="29" fillId="0" borderId="0"/>
    <xf numFmtId="0" fontId="29" fillId="0" borderId="0"/>
    <xf numFmtId="0" fontId="204" fillId="0" borderId="0"/>
    <xf numFmtId="0" fontId="10" fillId="0" borderId="0"/>
    <xf numFmtId="0" fontId="2" fillId="0" borderId="0"/>
    <xf numFmtId="0" fontId="10" fillId="0" borderId="0"/>
    <xf numFmtId="0" fontId="29" fillId="0" borderId="0"/>
    <xf numFmtId="0" fontId="10" fillId="0" borderId="0"/>
    <xf numFmtId="0" fontId="29" fillId="0" borderId="0"/>
    <xf numFmtId="0" fontId="10" fillId="0" borderId="0"/>
    <xf numFmtId="0" fontId="29" fillId="0" borderId="0"/>
    <xf numFmtId="0" fontId="10" fillId="0" borderId="0"/>
    <xf numFmtId="0" fontId="29" fillId="0" borderId="0"/>
    <xf numFmtId="0" fontId="10" fillId="0" borderId="0"/>
    <xf numFmtId="0" fontId="29" fillId="0" borderId="0"/>
    <xf numFmtId="0" fontId="9" fillId="0" borderId="0"/>
    <xf numFmtId="0" fontId="2" fillId="0" borderId="0"/>
    <xf numFmtId="0" fontId="29" fillId="0" borderId="0"/>
    <xf numFmtId="0" fontId="9" fillId="0" borderId="0"/>
    <xf numFmtId="0" fontId="2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62" fillId="0" borderId="0"/>
    <xf numFmtId="0" fontId="9" fillId="0" borderId="0"/>
    <xf numFmtId="0" fontId="62" fillId="0" borderId="0"/>
    <xf numFmtId="0" fontId="9" fillId="0" borderId="0"/>
    <xf numFmtId="0" fontId="62" fillId="0" borderId="0"/>
    <xf numFmtId="0" fontId="9" fillId="0" borderId="0"/>
    <xf numFmtId="0" fontId="62" fillId="0" borderId="0"/>
    <xf numFmtId="0" fontId="9" fillId="0" borderId="0"/>
    <xf numFmtId="0" fontId="62" fillId="0" borderId="0"/>
    <xf numFmtId="0" fontId="9" fillId="0" borderId="0"/>
    <xf numFmtId="0" fontId="62" fillId="0" borderId="0"/>
    <xf numFmtId="0" fontId="9" fillId="0" borderId="0"/>
    <xf numFmtId="0" fontId="62" fillId="0" borderId="0"/>
    <xf numFmtId="0" fontId="9" fillId="0" borderId="0"/>
    <xf numFmtId="0" fontId="62" fillId="0" borderId="0"/>
    <xf numFmtId="0" fontId="9" fillId="0" borderId="0"/>
    <xf numFmtId="0" fontId="62" fillId="0" borderId="0"/>
    <xf numFmtId="0" fontId="9" fillId="0" borderId="0"/>
    <xf numFmtId="0" fontId="62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62" fillId="0" borderId="0"/>
    <xf numFmtId="0" fontId="9" fillId="0" borderId="0"/>
    <xf numFmtId="0" fontId="62" fillId="0" borderId="0"/>
    <xf numFmtId="0" fontId="9" fillId="0" borderId="0"/>
    <xf numFmtId="0" fontId="62" fillId="0" borderId="0"/>
    <xf numFmtId="0" fontId="9" fillId="0" borderId="0"/>
    <xf numFmtId="0" fontId="62" fillId="0" borderId="0"/>
    <xf numFmtId="0" fontId="9" fillId="0" borderId="0"/>
    <xf numFmtId="0" fontId="62" fillId="0" borderId="0"/>
    <xf numFmtId="0" fontId="9" fillId="0" borderId="0"/>
    <xf numFmtId="0" fontId="62" fillId="0" borderId="0"/>
    <xf numFmtId="0" fontId="29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29" fillId="0" borderId="0"/>
    <xf numFmtId="0" fontId="29" fillId="0" borderId="0">
      <alignment vertical="top"/>
    </xf>
    <xf numFmtId="0" fontId="29" fillId="0" borderId="0"/>
    <xf numFmtId="0" fontId="29" fillId="0" borderId="0"/>
    <xf numFmtId="0" fontId="62" fillId="0" borderId="0"/>
    <xf numFmtId="0" fontId="29" fillId="0" borderId="0"/>
    <xf numFmtId="0" fontId="6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141" fillId="0" borderId="0"/>
    <xf numFmtId="0" fontId="2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2" fillId="0" borderId="0"/>
    <xf numFmtId="0" fontId="62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6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29" fillId="0" borderId="0"/>
    <xf numFmtId="0" fontId="10" fillId="0" borderId="0"/>
    <xf numFmtId="0" fontId="10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9" fillId="0" borderId="0"/>
    <xf numFmtId="0" fontId="29" fillId="0" borderId="0"/>
    <xf numFmtId="0" fontId="10" fillId="0" borderId="0"/>
    <xf numFmtId="0" fontId="10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29" fillId="0" borderId="0"/>
    <xf numFmtId="0" fontId="9" fillId="0" borderId="0"/>
    <xf numFmtId="0" fontId="2" fillId="0" borderId="0"/>
    <xf numFmtId="0" fontId="29" fillId="0" borderId="0"/>
    <xf numFmtId="0" fontId="9" fillId="0" borderId="0"/>
    <xf numFmtId="0" fontId="2" fillId="0" borderId="0"/>
    <xf numFmtId="0" fontId="29" fillId="0" borderId="0"/>
    <xf numFmtId="0" fontId="9" fillId="0" borderId="0"/>
    <xf numFmtId="0" fontId="2" fillId="0" borderId="0"/>
    <xf numFmtId="0" fontId="2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29" fillId="0" borderId="0"/>
    <xf numFmtId="0" fontId="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105" fillId="0" borderId="0"/>
    <xf numFmtId="0" fontId="141" fillId="0" borderId="0"/>
    <xf numFmtId="0" fontId="29" fillId="0" borderId="0"/>
    <xf numFmtId="0" fontId="2" fillId="0" borderId="0"/>
    <xf numFmtId="0" fontId="105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29" fillId="0" borderId="0"/>
    <xf numFmtId="0" fontId="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29" fillId="0" borderId="0"/>
    <xf numFmtId="0" fontId="9" fillId="0" borderId="0"/>
    <xf numFmtId="0" fontId="29" fillId="0" borderId="0"/>
    <xf numFmtId="0" fontId="9" fillId="0" borderId="0"/>
    <xf numFmtId="0" fontId="29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2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29" fillId="0" borderId="0"/>
    <xf numFmtId="0" fontId="2" fillId="0" borderId="0"/>
    <xf numFmtId="0" fontId="9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29" fillId="0" borderId="0"/>
    <xf numFmtId="0" fontId="2" fillId="0" borderId="0"/>
    <xf numFmtId="0" fontId="9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2" fillId="0" borderId="0"/>
    <xf numFmtId="0" fontId="9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29" fillId="0" borderId="0">
      <alignment vertical="top"/>
    </xf>
    <xf numFmtId="0" fontId="29" fillId="0" borderId="0"/>
    <xf numFmtId="0" fontId="9" fillId="0" borderId="0"/>
    <xf numFmtId="0" fontId="2" fillId="0" borderId="0"/>
    <xf numFmtId="0" fontId="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9" fillId="52" borderId="14" applyNumberFormat="0" applyAlignment="0" applyProtection="0"/>
    <xf numFmtId="0" fontId="10" fillId="10" borderId="14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9" fillId="129" borderId="48" applyNumberFormat="0" applyFont="0" applyAlignment="0" applyProtection="0"/>
    <xf numFmtId="0" fontId="69" fillId="129" borderId="48" applyNumberFormat="0" applyFont="0" applyAlignment="0" applyProtection="0"/>
    <xf numFmtId="0" fontId="69" fillId="119" borderId="49" applyNumberFormat="0" applyFont="0" applyAlignment="0" applyProtection="0"/>
    <xf numFmtId="0" fontId="63" fillId="10" borderId="14" applyNumberFormat="0" applyFont="0" applyAlignment="0" applyProtection="0"/>
    <xf numFmtId="0" fontId="9" fillId="129" borderId="48" applyNumberFormat="0" applyFont="0" applyAlignment="0" applyProtection="0"/>
    <xf numFmtId="0" fontId="9" fillId="129" borderId="48" applyNumberFormat="0" applyFont="0" applyAlignment="0" applyProtection="0"/>
    <xf numFmtId="0" fontId="69" fillId="119" borderId="49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69" fillId="119" borderId="49" applyNumberFormat="0" applyFont="0" applyAlignment="0" applyProtection="0"/>
    <xf numFmtId="0" fontId="69" fillId="129" borderId="48" applyNumberFormat="0" applyFont="0" applyAlignment="0" applyProtection="0"/>
    <xf numFmtId="0" fontId="69" fillId="119" borderId="49" applyNumberFormat="0" applyFont="0" applyAlignment="0" applyProtection="0"/>
    <xf numFmtId="0" fontId="69" fillId="129" borderId="48" applyNumberFormat="0" applyFont="0" applyAlignment="0" applyProtection="0"/>
    <xf numFmtId="0" fontId="194" fillId="44" borderId="50" applyNumberFormat="0" applyAlignment="0" applyProtection="0"/>
    <xf numFmtId="0" fontId="194" fillId="44" borderId="50" applyNumberFormat="0" applyAlignment="0" applyProtection="0"/>
    <xf numFmtId="0" fontId="54" fillId="45" borderId="16" applyNumberFormat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ill="0" applyBorder="0" applyAlignment="0" applyProtection="0"/>
    <xf numFmtId="9" fontId="6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7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7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80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2" borderId="0" applyNumberFormat="0" applyBorder="0" applyAlignment="0" applyProtection="0"/>
    <xf numFmtId="0" fontId="1" fillId="84" borderId="0" applyNumberFormat="0" applyBorder="0" applyAlignment="0" applyProtection="0"/>
    <xf numFmtId="0" fontId="1" fillId="86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8" borderId="0" applyNumberFormat="0" applyBorder="0" applyAlignment="0" applyProtection="0"/>
    <xf numFmtId="0" fontId="1" fillId="90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92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93" borderId="0" applyNumberFormat="0" applyBorder="0" applyAlignment="0" applyProtection="0"/>
    <xf numFmtId="0" fontId="1" fillId="94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43">
    <xf numFmtId="0" fontId="0" fillId="0" borderId="0" xfId="0">
      <alignment vertical="top"/>
    </xf>
    <xf numFmtId="0" fontId="0" fillId="0" borderId="0" xfId="0" applyBorder="1" applyAlignment="1"/>
    <xf numFmtId="0" fontId="0" fillId="0" borderId="0" xfId="0" applyBorder="1" applyAlignment="1">
      <alignment horizontal="right"/>
    </xf>
    <xf numFmtId="0" fontId="15" fillId="0" borderId="0" xfId="0" applyFont="1" applyBorder="1" applyAlignment="1">
      <alignment horizontal="left"/>
    </xf>
    <xf numFmtId="0" fontId="16" fillId="0" borderId="0" xfId="0" applyFont="1" applyBorder="1" applyAlignment="1"/>
    <xf numFmtId="0" fontId="17" fillId="0" borderId="0" xfId="0" applyFont="1" applyBorder="1" applyAlignment="1"/>
    <xf numFmtId="0" fontId="18" fillId="0" borderId="0" xfId="0" applyFont="1" applyBorder="1" applyAlignment="1">
      <alignment horizontal="left" vertical="top"/>
    </xf>
    <xf numFmtId="0" fontId="17" fillId="0" borderId="0" xfId="0" applyFont="1" applyBorder="1" applyAlignment="1">
      <alignment horizontal="right" vertical="top"/>
    </xf>
    <xf numFmtId="0" fontId="19" fillId="0" borderId="0" xfId="0" applyFont="1" applyBorder="1" applyAlignment="1">
      <alignment horizontal="left" vertical="top"/>
    </xf>
    <xf numFmtId="0" fontId="20" fillId="0" borderId="0" xfId="0" applyFont="1" applyBorder="1">
      <alignment vertical="top"/>
    </xf>
    <xf numFmtId="0" fontId="17" fillId="0" borderId="0" xfId="0" applyFont="1" applyBorder="1">
      <alignment vertical="top"/>
    </xf>
    <xf numFmtId="0" fontId="17" fillId="54" borderId="0" xfId="0" applyFont="1" applyFill="1" applyBorder="1" applyAlignment="1">
      <alignment horizontal="right" vertical="top"/>
    </xf>
    <xf numFmtId="0" fontId="21" fillId="55" borderId="20" xfId="0" applyFont="1" applyFill="1" applyBorder="1" applyAlignment="1" applyProtection="1">
      <alignment horizontal="right" vertical="center"/>
      <protection hidden="1"/>
    </xf>
    <xf numFmtId="0" fontId="21" fillId="55" borderId="21" xfId="0" applyFont="1" applyFill="1" applyBorder="1" applyAlignment="1" applyProtection="1">
      <alignment horizontal="right" vertical="center"/>
      <protection hidden="1"/>
    </xf>
    <xf numFmtId="0" fontId="22" fillId="0" borderId="0" xfId="0" applyFont="1" applyBorder="1" applyAlignment="1">
      <alignment horizontal="left" vertical="top"/>
    </xf>
    <xf numFmtId="0" fontId="23" fillId="0" borderId="0" xfId="0" applyFont="1" applyBorder="1" applyAlignment="1">
      <alignment horizontal="left" wrapText="1"/>
    </xf>
    <xf numFmtId="0" fontId="24" fillId="0" borderId="0" xfId="0" applyFont="1" applyBorder="1" applyAlignment="1"/>
    <xf numFmtId="0" fontId="11" fillId="0" borderId="0" xfId="0" applyFont="1" applyBorder="1" applyAlignment="1"/>
    <xf numFmtId="0" fontId="11" fillId="0" borderId="0" xfId="0" applyFont="1" applyBorder="1" applyAlignment="1">
      <alignment horizontal="right" wrapText="1"/>
    </xf>
    <xf numFmtId="0" fontId="16" fillId="0" borderId="0" xfId="0" applyFont="1" applyBorder="1" applyAlignment="1">
      <alignment wrapText="1"/>
    </xf>
    <xf numFmtId="3" fontId="0" fillId="56" borderId="0" xfId="0" applyNumberFormat="1" applyFill="1" applyBorder="1" applyAlignment="1">
      <alignment horizontal="right"/>
    </xf>
    <xf numFmtId="3" fontId="15" fillId="0" borderId="0" xfId="0" applyNumberFormat="1" applyFont="1" applyBorder="1" applyAlignment="1">
      <alignment horizontal="left"/>
    </xf>
    <xf numFmtId="3" fontId="0" fillId="0" borderId="0" xfId="0" applyNumberFormat="1" applyBorder="1" applyAlignment="1">
      <alignment horizontal="right"/>
    </xf>
    <xf numFmtId="166" fontId="0" fillId="56" borderId="0" xfId="0" applyNumberFormat="1" applyFill="1" applyBorder="1" applyAlignment="1">
      <alignment horizontal="right"/>
    </xf>
    <xf numFmtId="166" fontId="15" fillId="0" borderId="0" xfId="0" applyNumberFormat="1" applyFont="1" applyBorder="1" applyAlignment="1">
      <alignment horizontal="left"/>
    </xf>
    <xf numFmtId="166" fontId="0" fillId="0" borderId="0" xfId="0" applyNumberFormat="1" applyBorder="1" applyAlignment="1">
      <alignment horizontal="right"/>
    </xf>
    <xf numFmtId="0" fontId="16" fillId="55" borderId="0" xfId="0" applyFont="1" applyFill="1" applyBorder="1" applyAlignment="1">
      <alignment horizontal="left"/>
    </xf>
    <xf numFmtId="0" fontId="16" fillId="55" borderId="0" xfId="0" applyFont="1" applyFill="1" applyBorder="1" applyAlignment="1"/>
    <xf numFmtId="3" fontId="0" fillId="0" borderId="0" xfId="0" applyNumberFormat="1" applyFill="1" applyBorder="1" applyAlignment="1">
      <alignment horizontal="right"/>
    </xf>
    <xf numFmtId="0" fontId="11" fillId="0" borderId="0" xfId="0" applyNumberFormat="1" applyFont="1" applyFill="1" applyAlignment="1"/>
    <xf numFmtId="3" fontId="11" fillId="0" borderId="0" xfId="0" applyNumberFormat="1" applyFont="1" applyFill="1" applyBorder="1" applyAlignment="1"/>
    <xf numFmtId="0" fontId="0" fillId="0" borderId="0" xfId="0" applyFont="1" applyBorder="1" applyAlignment="1"/>
    <xf numFmtId="3" fontId="0" fillId="0" borderId="0" xfId="0" applyNumberFormat="1" applyFont="1" applyFill="1" applyAlignment="1">
      <alignment horizontal="left"/>
    </xf>
    <xf numFmtId="3" fontId="0" fillId="0" borderId="0" xfId="0" applyNumberFormat="1" applyFont="1" applyFill="1" applyBorder="1" applyAlignment="1"/>
    <xf numFmtId="49" fontId="0" fillId="0" borderId="0" xfId="0" applyNumberFormat="1" applyFont="1" applyAlignment="1"/>
    <xf numFmtId="0" fontId="0" fillId="0" borderId="0" xfId="0" applyFont="1" applyAlignment="1">
      <alignment horizontal="center"/>
    </xf>
    <xf numFmtId="3" fontId="0" fillId="0" borderId="0" xfId="0" applyNumberFormat="1" applyFont="1" applyAlignment="1"/>
    <xf numFmtId="3" fontId="0" fillId="0" borderId="0" xfId="0" applyNumberFormat="1" applyFont="1" applyBorder="1" applyAlignment="1">
      <alignment horizontal="right" vertical="top" wrapText="1"/>
    </xf>
    <xf numFmtId="3" fontId="0" fillId="0" borderId="0" xfId="0" applyNumberFormat="1" applyFont="1" applyFill="1" applyAlignment="1"/>
    <xf numFmtId="3" fontId="0" fillId="0" borderId="0" xfId="0" applyNumberFormat="1" applyFont="1" applyFill="1" applyBorder="1" applyAlignment="1">
      <alignment horizontal="left"/>
    </xf>
    <xf numFmtId="0" fontId="0" fillId="55" borderId="0" xfId="0" applyFont="1" applyFill="1" applyBorder="1" applyAlignment="1" applyProtection="1">
      <alignment horizontal="left"/>
      <protection locked="0"/>
    </xf>
    <xf numFmtId="0" fontId="0" fillId="0" borderId="0" xfId="0" applyFont="1" applyBorder="1" applyAlignment="1">
      <alignment horizontal="center"/>
    </xf>
    <xf numFmtId="167" fontId="0" fillId="0" borderId="0" xfId="0" applyNumberFormat="1" applyFont="1" applyFill="1" applyBorder="1" applyAlignment="1">
      <alignment horizontal="right"/>
    </xf>
    <xf numFmtId="0" fontId="0" fillId="0" borderId="22" xfId="0" applyFont="1" applyBorder="1" applyAlignment="1">
      <alignment horizontal="left"/>
    </xf>
    <xf numFmtId="3" fontId="0" fillId="0" borderId="22" xfId="0" applyNumberFormat="1" applyFont="1" applyFill="1" applyBorder="1" applyAlignment="1"/>
    <xf numFmtId="0" fontId="0" fillId="0" borderId="22" xfId="0" applyFont="1" applyBorder="1" applyAlignment="1"/>
    <xf numFmtId="166" fontId="13" fillId="0" borderId="22" xfId="0" applyNumberFormat="1" applyFont="1" applyBorder="1" applyAlignment="1">
      <alignment horizontal="right" vertical="center"/>
    </xf>
    <xf numFmtId="3" fontId="0" fillId="0" borderId="22" xfId="0" applyNumberFormat="1" applyFont="1" applyBorder="1" applyAlignment="1">
      <alignment horizontal="right" vertical="top" wrapText="1"/>
    </xf>
    <xf numFmtId="3" fontId="0" fillId="0" borderId="22" xfId="0" applyNumberFormat="1" applyFont="1" applyBorder="1" applyAlignment="1">
      <alignment horizontal="right" vertical="center"/>
    </xf>
    <xf numFmtId="0" fontId="0" fillId="0" borderId="22" xfId="0" applyFont="1" applyBorder="1" applyAlignment="1">
      <alignment horizontal="right"/>
    </xf>
    <xf numFmtId="3" fontId="0" fillId="0" borderId="22" xfId="0" applyNumberFormat="1" applyFont="1" applyBorder="1" applyAlignment="1">
      <alignment horizontal="right"/>
    </xf>
    <xf numFmtId="166" fontId="0" fillId="0" borderId="0" xfId="0" applyNumberFormat="1" applyFill="1" applyBorder="1" applyAlignment="1">
      <alignment horizontal="right"/>
    </xf>
    <xf numFmtId="0" fontId="11" fillId="0" borderId="0" xfId="0" applyNumberFormat="1" applyFont="1" applyFill="1" applyBorder="1" applyAlignment="1"/>
    <xf numFmtId="0" fontId="11" fillId="0" borderId="6" xfId="0" applyFont="1" applyBorder="1" applyAlignment="1">
      <alignment wrapText="1"/>
    </xf>
    <xf numFmtId="0" fontId="0" fillId="0" borderId="0" xfId="0" applyAlignment="1">
      <alignment vertical="top"/>
    </xf>
    <xf numFmtId="0" fontId="29" fillId="57" borderId="0" xfId="2001" applyFill="1"/>
    <xf numFmtId="0" fontId="29" fillId="57" borderId="0" xfId="2001" applyFill="1" applyAlignment="1">
      <alignment horizontal="right"/>
    </xf>
    <xf numFmtId="0" fontId="29" fillId="58" borderId="0" xfId="2001" applyFill="1"/>
    <xf numFmtId="0" fontId="37" fillId="58" borderId="0" xfId="2001" applyFont="1" applyFill="1"/>
    <xf numFmtId="0" fontId="29" fillId="59" borderId="0" xfId="2001" applyFill="1"/>
    <xf numFmtId="0" fontId="29" fillId="59" borderId="0" xfId="2001" applyFill="1" applyAlignment="1">
      <alignment horizontal="right"/>
    </xf>
    <xf numFmtId="0" fontId="32" fillId="58" borderId="0" xfId="2001" applyFont="1" applyFill="1" applyAlignment="1">
      <alignment horizontal="left" vertical="center" wrapText="1"/>
    </xf>
    <xf numFmtId="0" fontId="11" fillId="58" borderId="0" xfId="2001" applyFont="1" applyFill="1" applyAlignment="1">
      <alignment horizontal="center" vertical="center"/>
    </xf>
    <xf numFmtId="0" fontId="29" fillId="58" borderId="0" xfId="2001" applyFill="1" applyAlignment="1">
      <alignment horizontal="right"/>
    </xf>
    <xf numFmtId="0" fontId="29" fillId="0" borderId="0" xfId="2001" applyFill="1"/>
    <xf numFmtId="0" fontId="29" fillId="0" borderId="0" xfId="2001" applyFont="1" applyFill="1" applyAlignment="1">
      <alignment horizontal="right"/>
    </xf>
    <xf numFmtId="0" fontId="29" fillId="0" borderId="0" xfId="2001" applyFont="1" applyFill="1"/>
    <xf numFmtId="0" fontId="29" fillId="0" borderId="23" xfId="2001" applyFill="1" applyBorder="1"/>
    <xf numFmtId="0" fontId="29" fillId="0" borderId="24" xfId="2001" applyFill="1" applyBorder="1"/>
    <xf numFmtId="0" fontId="29" fillId="0" borderId="25" xfId="2001" applyFill="1" applyBorder="1"/>
    <xf numFmtId="0" fontId="29" fillId="0" borderId="26" xfId="2001" applyFill="1" applyBorder="1"/>
    <xf numFmtId="0" fontId="33" fillId="0" borderId="0" xfId="2001" applyFont="1" applyFill="1" applyBorder="1"/>
    <xf numFmtId="0" fontId="29" fillId="0" borderId="0" xfId="2001" applyFill="1" applyBorder="1"/>
    <xf numFmtId="0" fontId="29" fillId="0" borderId="22" xfId="2001" applyFont="1" applyFill="1" applyBorder="1" applyAlignment="1">
      <alignment horizontal="center"/>
    </xf>
    <xf numFmtId="0" fontId="29" fillId="0" borderId="27" xfId="2001" applyFill="1" applyBorder="1"/>
    <xf numFmtId="0" fontId="29" fillId="0" borderId="28" xfId="2001" applyFill="1" applyBorder="1"/>
    <xf numFmtId="0" fontId="29" fillId="0" borderId="29" xfId="2001" applyFill="1" applyBorder="1"/>
    <xf numFmtId="0" fontId="29" fillId="0" borderId="0" xfId="2001" applyFill="1" applyBorder="1" applyAlignment="1">
      <alignment horizontal="center"/>
    </xf>
    <xf numFmtId="0" fontId="29" fillId="46" borderId="2" xfId="2001" applyFill="1" applyBorder="1"/>
    <xf numFmtId="167" fontId="29" fillId="0" borderId="0" xfId="2001" applyNumberFormat="1" applyFill="1" applyBorder="1" applyAlignment="1">
      <alignment horizontal="center"/>
    </xf>
    <xf numFmtId="0" fontId="29" fillId="60" borderId="1" xfId="2001" applyFill="1" applyBorder="1"/>
    <xf numFmtId="0" fontId="29" fillId="61" borderId="1" xfId="2001" applyFill="1" applyBorder="1"/>
    <xf numFmtId="167" fontId="37" fillId="58" borderId="0" xfId="2001" applyNumberFormat="1" applyFont="1" applyFill="1"/>
    <xf numFmtId="0" fontId="29" fillId="0" borderId="22" xfId="2001" applyFill="1" applyBorder="1"/>
    <xf numFmtId="3" fontId="11" fillId="0" borderId="0" xfId="0" applyNumberFormat="1" applyFont="1" applyFill="1" applyAlignment="1"/>
    <xf numFmtId="0" fontId="38" fillId="58" borderId="0" xfId="2001" applyFont="1" applyFill="1"/>
    <xf numFmtId="0" fontId="37" fillId="58" borderId="0" xfId="2001" applyFont="1" applyFill="1" applyAlignment="1">
      <alignment horizontal="left"/>
    </xf>
    <xf numFmtId="0" fontId="37" fillId="58" borderId="0" xfId="2001" applyFont="1" applyFill="1" applyAlignment="1">
      <alignment wrapText="1"/>
    </xf>
    <xf numFmtId="0" fontId="37" fillId="58" borderId="0" xfId="2001" applyFont="1" applyFill="1" applyAlignment="1">
      <alignment horizontal="right"/>
    </xf>
    <xf numFmtId="0" fontId="29" fillId="0" borderId="0" xfId="2001"/>
    <xf numFmtId="0" fontId="0" fillId="0" borderId="30" xfId="0" applyBorder="1" applyAlignment="1">
      <alignment horizontal="right"/>
    </xf>
    <xf numFmtId="167" fontId="29" fillId="0" borderId="0" xfId="2001" applyNumberFormat="1"/>
    <xf numFmtId="0" fontId="0" fillId="0" borderId="31" xfId="0" applyBorder="1" applyAlignment="1">
      <alignment horizontal="right"/>
    </xf>
    <xf numFmtId="0" fontId="13" fillId="0" borderId="0" xfId="0" applyFont="1" applyBorder="1" applyAlignment="1">
      <alignment horizontal="right"/>
    </xf>
    <xf numFmtId="0" fontId="13" fillId="0" borderId="0" xfId="0" applyFont="1" applyBorder="1" applyAlignment="1"/>
    <xf numFmtId="167" fontId="29" fillId="0" borderId="0" xfId="2001" applyNumberFormat="1" applyAlignment="1">
      <alignment horizontal="right"/>
    </xf>
    <xf numFmtId="167" fontId="13" fillId="0" borderId="0" xfId="0" applyNumberFormat="1" applyFont="1" applyBorder="1" applyAlignment="1"/>
    <xf numFmtId="0" fontId="29" fillId="0" borderId="0" xfId="2001" applyFont="1"/>
    <xf numFmtId="0" fontId="29" fillId="0" borderId="0" xfId="2001" applyFont="1" applyBorder="1"/>
    <xf numFmtId="167" fontId="36" fillId="0" borderId="32" xfId="2001" applyNumberFormat="1" applyFont="1" applyBorder="1"/>
    <xf numFmtId="167" fontId="36" fillId="0" borderId="33" xfId="2001" applyNumberFormat="1" applyFont="1" applyBorder="1"/>
    <xf numFmtId="167" fontId="36" fillId="0" borderId="2" xfId="2001" applyNumberFormat="1" applyFont="1" applyBorder="1"/>
    <xf numFmtId="167" fontId="36" fillId="53" borderId="0" xfId="2001" applyNumberFormat="1" applyFont="1" applyFill="1"/>
    <xf numFmtId="167" fontId="36" fillId="61" borderId="0" xfId="2001" applyNumberFormat="1" applyFont="1" applyFill="1"/>
    <xf numFmtId="167" fontId="36" fillId="62" borderId="0" xfId="2001" applyNumberFormat="1" applyFont="1" applyFill="1"/>
    <xf numFmtId="167" fontId="36" fillId="63" borderId="0" xfId="2001" applyNumberFormat="1" applyFont="1" applyFill="1"/>
    <xf numFmtId="3" fontId="0" fillId="0" borderId="0" xfId="0" applyNumberFormat="1">
      <alignment vertical="top"/>
    </xf>
    <xf numFmtId="0" fontId="29" fillId="53" borderId="1" xfId="2001" applyFont="1" applyFill="1" applyBorder="1"/>
    <xf numFmtId="167" fontId="11" fillId="0" borderId="0" xfId="2001" applyNumberFormat="1" applyFont="1"/>
    <xf numFmtId="169" fontId="29" fillId="0" borderId="0" xfId="2001" applyNumberFormat="1"/>
    <xf numFmtId="0" fontId="29" fillId="62" borderId="1" xfId="2001" applyFill="1" applyBorder="1"/>
    <xf numFmtId="169" fontId="0" fillId="0" borderId="0" xfId="0" applyNumberFormat="1">
      <alignment vertical="top"/>
    </xf>
    <xf numFmtId="0" fontId="0" fillId="0" borderId="6" xfId="0" applyBorder="1" applyAlignment="1">
      <alignment horizontal="left" wrapText="1"/>
    </xf>
    <xf numFmtId="0" fontId="0" fillId="0" borderId="6" xfId="0" applyFont="1" applyBorder="1" applyAlignment="1">
      <alignment horizontal="left" wrapText="1"/>
    </xf>
    <xf numFmtId="3" fontId="0" fillId="64" borderId="0" xfId="0" applyNumberFormat="1" applyFill="1" applyBorder="1" applyAlignment="1">
      <alignment horizontal="right"/>
    </xf>
    <xf numFmtId="166" fontId="0" fillId="64" borderId="0" xfId="0" applyNumberFormat="1" applyFill="1" applyBorder="1" applyAlignment="1">
      <alignment horizontal="right"/>
    </xf>
    <xf numFmtId="167" fontId="0" fillId="0" borderId="22" xfId="0" applyNumberFormat="1" applyFont="1" applyBorder="1" applyAlignment="1">
      <alignment horizontal="right"/>
    </xf>
    <xf numFmtId="166" fontId="0" fillId="0" borderId="0" xfId="0" applyNumberFormat="1" applyFont="1" applyBorder="1" applyAlignment="1">
      <alignment horizontal="right" vertical="top" wrapText="1"/>
    </xf>
    <xf numFmtId="0" fontId="16" fillId="0" borderId="0" xfId="0" applyFont="1" applyAlignment="1"/>
    <xf numFmtId="0" fontId="59" fillId="58" borderId="0" xfId="2001" applyFont="1" applyFill="1"/>
    <xf numFmtId="2" fontId="59" fillId="58" borderId="0" xfId="2001" applyNumberFormat="1" applyFont="1" applyFill="1"/>
    <xf numFmtId="167" fontId="59" fillId="58" borderId="0" xfId="2001" applyNumberFormat="1" applyFont="1" applyFill="1"/>
    <xf numFmtId="0" fontId="60" fillId="58" borderId="0" xfId="2001" applyFont="1" applyFill="1"/>
    <xf numFmtId="167" fontId="60" fillId="58" borderId="0" xfId="2001" applyNumberFormat="1" applyFont="1" applyFill="1"/>
    <xf numFmtId="1" fontId="60" fillId="58" borderId="0" xfId="2001" applyNumberFormat="1" applyFont="1" applyFill="1"/>
    <xf numFmtId="0" fontId="59" fillId="58" borderId="0" xfId="2001" applyFont="1" applyFill="1" applyAlignment="1">
      <alignment wrapText="1"/>
    </xf>
    <xf numFmtId="0" fontId="59" fillId="58" borderId="0" xfId="2001" applyFont="1" applyFill="1" applyAlignment="1">
      <alignment horizontal="right"/>
    </xf>
    <xf numFmtId="167" fontId="61" fillId="58" borderId="0" xfId="2001" applyNumberFormat="1" applyFont="1" applyFill="1" applyAlignment="1">
      <alignment horizontal="right"/>
    </xf>
    <xf numFmtId="4" fontId="29" fillId="0" borderId="0" xfId="2001" applyNumberFormat="1" applyFill="1" applyAlignment="1">
      <alignment horizontal="right"/>
    </xf>
    <xf numFmtId="166" fontId="0" fillId="0" borderId="22" xfId="0" applyNumberFormat="1" applyFont="1" applyBorder="1" applyAlignment="1">
      <alignment horizontal="right" vertical="top" wrapText="1"/>
    </xf>
    <xf numFmtId="0" fontId="0" fillId="0" borderId="22" xfId="0" applyBorder="1" applyAlignment="1"/>
    <xf numFmtId="0" fontId="0" fillId="0" borderId="0" xfId="0" applyFill="1" applyBorder="1" applyAlignment="1"/>
    <xf numFmtId="3" fontId="15" fillId="0" borderId="22" xfId="0" applyNumberFormat="1" applyFont="1" applyBorder="1" applyAlignment="1">
      <alignment horizontal="left"/>
    </xf>
    <xf numFmtId="0" fontId="16" fillId="0" borderId="22" xfId="0" applyFont="1" applyBorder="1" applyAlignment="1"/>
    <xf numFmtId="166" fontId="0" fillId="0" borderId="22" xfId="0" applyNumberForma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Alignment="1"/>
    <xf numFmtId="0" fontId="13" fillId="14" borderId="0" xfId="0" applyFont="1" applyFill="1" applyBorder="1" applyAlignment="1">
      <alignment vertical="center"/>
    </xf>
    <xf numFmtId="0" fontId="13" fillId="50" borderId="0" xfId="0" applyFont="1" applyFill="1" applyBorder="1" applyAlignment="1">
      <alignment vertical="center"/>
    </xf>
    <xf numFmtId="0" fontId="13" fillId="65" borderId="0" xfId="0" applyFont="1" applyFill="1" applyBorder="1" applyAlignment="1">
      <alignment vertical="center"/>
    </xf>
    <xf numFmtId="0" fontId="13" fillId="66" borderId="0" xfId="0" applyFont="1" applyFill="1" applyBorder="1" applyAlignment="1">
      <alignment vertical="center"/>
    </xf>
    <xf numFmtId="0" fontId="13" fillId="66" borderId="22" xfId="0" applyFont="1" applyFill="1" applyBorder="1" applyAlignment="1">
      <alignment vertical="center"/>
    </xf>
    <xf numFmtId="0" fontId="13" fillId="67" borderId="0" xfId="0" applyFont="1" applyFill="1" applyBorder="1" applyAlignment="1">
      <alignment vertical="center"/>
    </xf>
    <xf numFmtId="0" fontId="13" fillId="68" borderId="0" xfId="0" applyFont="1" applyFill="1" applyBorder="1" applyAlignment="1">
      <alignment vertical="center"/>
    </xf>
    <xf numFmtId="0" fontId="13" fillId="9" borderId="0" xfId="0" applyFont="1" applyFill="1" applyBorder="1" applyAlignment="1">
      <alignment vertical="center"/>
    </xf>
    <xf numFmtId="0" fontId="13" fillId="69" borderId="0" xfId="0" applyFont="1" applyFill="1" applyAlignment="1">
      <alignment vertical="center"/>
    </xf>
    <xf numFmtId="0" fontId="13" fillId="17" borderId="0" xfId="0" applyFont="1" applyFill="1" applyBorder="1" applyAlignment="1">
      <alignment vertical="center"/>
    </xf>
    <xf numFmtId="0" fontId="11" fillId="0" borderId="0" xfId="0" applyFont="1" applyFill="1" applyBorder="1" applyAlignment="1"/>
    <xf numFmtId="0" fontId="0" fillId="0" borderId="0" xfId="1647" applyFont="1" applyBorder="1" applyAlignment="1"/>
    <xf numFmtId="0" fontId="0" fillId="55" borderId="0" xfId="0" applyFill="1" applyBorder="1" applyAlignment="1"/>
    <xf numFmtId="0" fontId="70" fillId="0" borderId="0" xfId="1889" applyFont="1" applyFill="1" applyBorder="1" applyAlignment="1">
      <alignment horizontal="right"/>
    </xf>
    <xf numFmtId="0" fontId="70" fillId="0" borderId="22" xfId="1889" applyFont="1" applyFill="1" applyBorder="1" applyAlignment="1">
      <alignment horizontal="right"/>
    </xf>
    <xf numFmtId="0" fontId="70" fillId="0" borderId="22" xfId="1889" applyFont="1" applyBorder="1" applyAlignment="1">
      <alignment horizontal="right"/>
    </xf>
    <xf numFmtId="3" fontId="0" fillId="0" borderId="0" xfId="1905" applyNumberFormat="1" applyFont="1" applyBorder="1" applyAlignment="1">
      <alignment horizontal="right"/>
    </xf>
    <xf numFmtId="3" fontId="0" fillId="0" borderId="0" xfId="1919" applyNumberFormat="1" applyFont="1" applyBorder="1" applyAlignment="1">
      <alignment horizontal="right"/>
    </xf>
    <xf numFmtId="3" fontId="0" fillId="0" borderId="0" xfId="1933" applyNumberFormat="1" applyFont="1" applyFill="1" applyBorder="1" applyAlignment="1">
      <alignment horizontal="right"/>
    </xf>
    <xf numFmtId="0" fontId="13" fillId="0" borderId="0" xfId="3146" applyFont="1" applyBorder="1" applyAlignment="1">
      <alignment horizontal="right" vertical="top"/>
    </xf>
    <xf numFmtId="3" fontId="0" fillId="0" borderId="0" xfId="2270" applyNumberFormat="1" applyFont="1" applyBorder="1" applyAlignment="1">
      <alignment horizontal="right"/>
    </xf>
    <xf numFmtId="3" fontId="0" fillId="0" borderId="0" xfId="2284" applyNumberFormat="1" applyFont="1" applyBorder="1" applyAlignment="1">
      <alignment horizontal="right"/>
    </xf>
    <xf numFmtId="3" fontId="0" fillId="0" borderId="0" xfId="2298" applyNumberFormat="1" applyFont="1" applyBorder="1" applyAlignment="1">
      <alignment horizontal="right"/>
    </xf>
    <xf numFmtId="167" fontId="0" fillId="0" borderId="0" xfId="2001" applyNumberFormat="1" applyFont="1" applyBorder="1" applyAlignment="1">
      <alignment horizontal="right"/>
    </xf>
    <xf numFmtId="167" fontId="13" fillId="0" borderId="0" xfId="3146" applyNumberFormat="1" applyFont="1" applyBorder="1" applyAlignment="1">
      <alignment horizontal="right" vertical="top"/>
    </xf>
    <xf numFmtId="167" fontId="0" fillId="0" borderId="0" xfId="2655" applyNumberFormat="1" applyFont="1" applyBorder="1" applyAlignment="1">
      <alignment horizontal="right"/>
    </xf>
    <xf numFmtId="167" fontId="0" fillId="0" borderId="0" xfId="0" applyNumberFormat="1" applyFont="1" applyBorder="1" applyAlignment="1">
      <alignment horizontal="right"/>
    </xf>
    <xf numFmtId="167" fontId="0" fillId="0" borderId="0" xfId="3145" applyNumberFormat="1" applyFont="1" applyFill="1" applyBorder="1" applyAlignment="1">
      <alignment horizontal="right"/>
    </xf>
    <xf numFmtId="3" fontId="0" fillId="0" borderId="0" xfId="0" applyNumberFormat="1" applyFont="1" applyBorder="1" applyAlignment="1">
      <alignment horizontal="right"/>
    </xf>
    <xf numFmtId="166" fontId="0" fillId="0" borderId="0" xfId="0" applyNumberFormat="1" applyFont="1" applyFill="1" applyBorder="1" applyAlignment="1">
      <alignment horizontal="right" vertical="top"/>
    </xf>
    <xf numFmtId="3" fontId="70" fillId="0" borderId="0" xfId="1774" applyNumberFormat="1" applyFont="1" applyBorder="1" applyAlignment="1">
      <alignment horizontal="right"/>
    </xf>
    <xf numFmtId="167" fontId="70" fillId="0" borderId="0" xfId="1889" applyNumberFormat="1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3" fontId="0" fillId="0" borderId="0" xfId="2001" applyNumberFormat="1" applyFont="1" applyBorder="1" applyAlignment="1">
      <alignment horizontal="right"/>
    </xf>
    <xf numFmtId="166" fontId="0" fillId="0" borderId="0" xfId="0" applyNumberFormat="1" applyFont="1" applyBorder="1" applyAlignment="1">
      <alignment horizontal="right"/>
    </xf>
    <xf numFmtId="167" fontId="0" fillId="0" borderId="0" xfId="1868" applyNumberFormat="1" applyFont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168" fontId="0" fillId="0" borderId="0" xfId="1947" applyNumberFormat="1" applyFont="1" applyFill="1" applyBorder="1" applyAlignment="1">
      <alignment horizontal="right"/>
    </xf>
    <xf numFmtId="1" fontId="0" fillId="0" borderId="0" xfId="0" applyNumberFormat="1" applyFont="1" applyBorder="1" applyAlignment="1">
      <alignment horizontal="right"/>
    </xf>
    <xf numFmtId="3" fontId="0" fillId="0" borderId="0" xfId="2577" applyNumberFormat="1" applyFont="1" applyBorder="1" applyAlignment="1">
      <alignment horizontal="right"/>
    </xf>
    <xf numFmtId="166" fontId="0" fillId="0" borderId="22" xfId="0" applyNumberFormat="1" applyFont="1" applyFill="1" applyBorder="1" applyAlignment="1">
      <alignment horizontal="right" vertical="top"/>
    </xf>
    <xf numFmtId="167" fontId="0" fillId="0" borderId="22" xfId="0" applyNumberFormat="1" applyFont="1" applyFill="1" applyBorder="1" applyAlignment="1">
      <alignment horizontal="right"/>
    </xf>
    <xf numFmtId="167" fontId="70" fillId="0" borderId="22" xfId="1889" applyNumberFormat="1" applyFont="1" applyBorder="1" applyAlignment="1">
      <alignment horizontal="right"/>
    </xf>
    <xf numFmtId="173" fontId="70" fillId="0" borderId="22" xfId="1889" applyNumberFormat="1" applyFont="1" applyBorder="1" applyAlignment="1">
      <alignment horizontal="right"/>
    </xf>
    <xf numFmtId="167" fontId="70" fillId="0" borderId="22" xfId="1889" applyNumberFormat="1" applyFont="1" applyFill="1" applyBorder="1" applyAlignment="1">
      <alignment horizontal="right"/>
    </xf>
    <xf numFmtId="3" fontId="70" fillId="0" borderId="0" xfId="1405" applyNumberFormat="1" applyFont="1" applyBorder="1" applyAlignment="1">
      <alignment horizontal="right"/>
    </xf>
    <xf numFmtId="167" fontId="70" fillId="0" borderId="0" xfId="2897" applyNumberFormat="1" applyFont="1" applyBorder="1" applyAlignment="1">
      <alignment horizontal="right"/>
    </xf>
    <xf numFmtId="166" fontId="13" fillId="0" borderId="0" xfId="0" applyNumberFormat="1" applyFont="1" applyBorder="1" applyAlignment="1">
      <alignment horizontal="right" vertical="center"/>
    </xf>
    <xf numFmtId="173" fontId="70" fillId="0" borderId="0" xfId="1889" applyNumberFormat="1" applyFont="1" applyBorder="1" applyAlignment="1">
      <alignment horizontal="right"/>
    </xf>
    <xf numFmtId="165" fontId="70" fillId="0" borderId="0" xfId="1774" applyNumberFormat="1" applyFont="1" applyBorder="1" applyAlignment="1">
      <alignment horizontal="right"/>
    </xf>
    <xf numFmtId="3" fontId="0" fillId="0" borderId="0" xfId="2312" applyNumberFormat="1" applyFont="1" applyBorder="1" applyAlignment="1">
      <alignment horizontal="right"/>
    </xf>
    <xf numFmtId="3" fontId="0" fillId="0" borderId="0" xfId="2503" applyNumberFormat="1" applyFont="1" applyBorder="1" applyAlignment="1">
      <alignment horizontal="right"/>
    </xf>
    <xf numFmtId="3" fontId="13" fillId="0" borderId="0" xfId="0" applyNumberFormat="1" applyFont="1" applyFill="1" applyBorder="1" applyAlignment="1">
      <alignment horizontal="right" vertical="center"/>
    </xf>
    <xf numFmtId="0" fontId="70" fillId="0" borderId="0" xfId="1889" applyFont="1" applyBorder="1" applyAlignment="1">
      <alignment horizontal="right"/>
    </xf>
    <xf numFmtId="167" fontId="0" fillId="0" borderId="0" xfId="0" applyNumberFormat="1" applyFont="1" applyBorder="1" applyAlignment="1">
      <alignment horizontal="right" vertical="top"/>
    </xf>
    <xf numFmtId="3" fontId="0" fillId="0" borderId="0" xfId="0" applyNumberFormat="1" applyFont="1" applyBorder="1" applyAlignment="1">
      <alignment horizontal="right" vertical="center"/>
    </xf>
    <xf numFmtId="3" fontId="27" fillId="0" borderId="0" xfId="0" applyNumberFormat="1" applyFont="1" applyBorder="1" applyAlignment="1">
      <alignment horizontal="right"/>
    </xf>
    <xf numFmtId="0" fontId="70" fillId="0" borderId="0" xfId="2897" applyFont="1" applyFill="1" applyBorder="1" applyAlignment="1">
      <alignment horizontal="right"/>
    </xf>
    <xf numFmtId="3" fontId="0" fillId="0" borderId="0" xfId="2326" applyNumberFormat="1" applyFont="1" applyBorder="1" applyAlignment="1">
      <alignment horizontal="right"/>
    </xf>
    <xf numFmtId="3" fontId="0" fillId="0" borderId="0" xfId="2517" applyNumberFormat="1" applyFont="1" applyBorder="1" applyAlignment="1">
      <alignment horizontal="right"/>
    </xf>
    <xf numFmtId="167" fontId="70" fillId="0" borderId="0" xfId="1889" applyNumberFormat="1" applyFont="1" applyFill="1" applyBorder="1" applyAlignment="1">
      <alignment horizontal="right"/>
    </xf>
    <xf numFmtId="3" fontId="0" fillId="0" borderId="0" xfId="2340" applyNumberFormat="1" applyFont="1" applyBorder="1" applyAlignment="1">
      <alignment horizontal="right"/>
    </xf>
    <xf numFmtId="3" fontId="0" fillId="0" borderId="0" xfId="2531" applyNumberFormat="1" applyFont="1" applyBorder="1" applyAlignment="1">
      <alignment horizontal="right"/>
    </xf>
    <xf numFmtId="3" fontId="0" fillId="0" borderId="0" xfId="2354" applyNumberFormat="1" applyFont="1" applyBorder="1" applyAlignment="1">
      <alignment horizontal="right"/>
    </xf>
    <xf numFmtId="3" fontId="0" fillId="0" borderId="0" xfId="2547" applyNumberFormat="1" applyFont="1" applyBorder="1" applyAlignment="1">
      <alignment horizontal="right"/>
    </xf>
    <xf numFmtId="2" fontId="0" fillId="0" borderId="0" xfId="0" applyNumberFormat="1" applyFont="1" applyBorder="1" applyAlignment="1">
      <alignment horizontal="right"/>
    </xf>
    <xf numFmtId="167" fontId="29" fillId="0" borderId="0" xfId="0" applyNumberFormat="1" applyFont="1" applyFill="1" applyAlignment="1"/>
    <xf numFmtId="167" fontId="29" fillId="0" borderId="22" xfId="0" applyNumberFormat="1" applyFont="1" applyFill="1" applyBorder="1" applyAlignment="1"/>
    <xf numFmtId="3" fontId="0" fillId="0" borderId="22" xfId="2001" applyNumberFormat="1" applyFont="1" applyBorder="1" applyAlignment="1">
      <alignment horizontal="right"/>
    </xf>
    <xf numFmtId="171" fontId="0" fillId="0" borderId="0" xfId="1371" applyNumberFormat="1" applyFont="1"/>
    <xf numFmtId="167" fontId="70" fillId="0" borderId="22" xfId="2897" applyNumberFormat="1" applyFont="1" applyFill="1" applyBorder="1" applyAlignment="1">
      <alignment horizontal="right"/>
    </xf>
    <xf numFmtId="167" fontId="13" fillId="0" borderId="22" xfId="1889" applyNumberFormat="1" applyFont="1" applyBorder="1" applyAlignment="1">
      <alignment horizontal="right"/>
    </xf>
    <xf numFmtId="2" fontId="0" fillId="0" borderId="22" xfId="0" applyNumberFormat="1" applyFont="1" applyBorder="1" applyAlignment="1">
      <alignment horizontal="right"/>
    </xf>
    <xf numFmtId="3" fontId="0" fillId="0" borderId="22" xfId="2577" applyNumberFormat="1" applyFont="1" applyBorder="1" applyAlignment="1">
      <alignment horizontal="right"/>
    </xf>
    <xf numFmtId="3" fontId="70" fillId="0" borderId="22" xfId="1774" applyNumberFormat="1" applyFont="1" applyBorder="1" applyAlignment="1">
      <alignment horizontal="right"/>
    </xf>
    <xf numFmtId="3" fontId="29" fillId="0" borderId="22" xfId="2593" applyNumberFormat="1" applyBorder="1"/>
    <xf numFmtId="3" fontId="13" fillId="0" borderId="22" xfId="0" applyNumberFormat="1" applyFont="1" applyFill="1" applyBorder="1" applyAlignment="1">
      <alignment horizontal="right" vertical="center"/>
    </xf>
    <xf numFmtId="172" fontId="70" fillId="0" borderId="0" xfId="1774" applyNumberFormat="1" applyFont="1" applyBorder="1" applyAlignment="1">
      <alignment horizontal="right"/>
    </xf>
    <xf numFmtId="166" fontId="0" fillId="0" borderId="0" xfId="2547" applyNumberFormat="1" applyFont="1" applyBorder="1" applyAlignment="1">
      <alignment horizontal="right"/>
    </xf>
    <xf numFmtId="166" fontId="0" fillId="0" borderId="0" xfId="0" applyNumberFormat="1" applyFont="1" applyFill="1" applyAlignment="1">
      <alignment horizontal="right"/>
    </xf>
    <xf numFmtId="0" fontId="102" fillId="58" borderId="0" xfId="2001" applyFont="1" applyFill="1"/>
    <xf numFmtId="0" fontId="103" fillId="58" borderId="0" xfId="2001" applyFont="1" applyFill="1"/>
    <xf numFmtId="166" fontId="102" fillId="58" borderId="0" xfId="2001" applyNumberFormat="1" applyFont="1" applyFill="1" applyAlignment="1">
      <alignment horizontal="right"/>
    </xf>
    <xf numFmtId="167" fontId="102" fillId="58" borderId="0" xfId="2001" applyNumberFormat="1" applyFont="1" applyFill="1" applyBorder="1" applyProtection="1"/>
    <xf numFmtId="0" fontId="102" fillId="58" borderId="0" xfId="2001" applyFont="1" applyFill="1" applyBorder="1" applyProtection="1"/>
    <xf numFmtId="0" fontId="102" fillId="58" borderId="0" xfId="3146" applyFont="1" applyFill="1"/>
    <xf numFmtId="4" fontId="102" fillId="58" borderId="0" xfId="2001" applyNumberFormat="1" applyFont="1" applyFill="1" applyBorder="1" applyProtection="1"/>
    <xf numFmtId="3" fontId="70" fillId="0" borderId="22" xfId="2897" applyNumberFormat="1" applyFont="1" applyFill="1" applyBorder="1" applyAlignment="1">
      <alignment horizontal="right"/>
    </xf>
    <xf numFmtId="1" fontId="104" fillId="0" borderId="0" xfId="0" applyNumberFormat="1" applyFont="1" applyBorder="1" applyAlignment="1">
      <alignment horizontal="right"/>
    </xf>
    <xf numFmtId="166" fontId="10" fillId="0" borderId="0" xfId="0" applyNumberFormat="1" applyFont="1" applyAlignment="1">
      <alignment horizontal="right" vertical="top"/>
    </xf>
    <xf numFmtId="167" fontId="104" fillId="0" borderId="0" xfId="0" applyNumberFormat="1" applyFont="1" applyBorder="1" applyAlignment="1">
      <alignment horizontal="right"/>
    </xf>
    <xf numFmtId="1" fontId="104" fillId="0" borderId="0" xfId="0" applyNumberFormat="1" applyFont="1" applyAlignment="1">
      <alignment horizontal="right"/>
    </xf>
    <xf numFmtId="0" fontId="104" fillId="0" borderId="0" xfId="0" applyFont="1" applyBorder="1" applyAlignment="1">
      <alignment horizontal="right"/>
    </xf>
    <xf numFmtId="167" fontId="29" fillId="0" borderId="0" xfId="2001" applyNumberFormat="1" applyFont="1" applyFill="1" applyBorder="1" applyAlignment="1">
      <alignment horizontal="right"/>
    </xf>
    <xf numFmtId="0" fontId="104" fillId="0" borderId="0" xfId="0" applyFont="1" applyFill="1" applyBorder="1" applyAlignment="1">
      <alignment horizontal="right"/>
    </xf>
    <xf numFmtId="0" fontId="13" fillId="70" borderId="0" xfId="0" applyFont="1" applyFill="1" applyBorder="1" applyAlignment="1">
      <alignment vertical="center"/>
    </xf>
    <xf numFmtId="0" fontId="0" fillId="0" borderId="0" xfId="0" applyBorder="1" applyAlignment="1">
      <alignment horizontal="center"/>
    </xf>
    <xf numFmtId="0" fontId="91" fillId="9" borderId="0" xfId="0" applyFont="1" applyFill="1" applyBorder="1" applyAlignment="1">
      <alignment vertical="center"/>
    </xf>
    <xf numFmtId="166" fontId="0" fillId="56" borderId="22" xfId="0" applyNumberFormat="1" applyFill="1" applyBorder="1" applyAlignment="1">
      <alignment horizontal="right"/>
    </xf>
    <xf numFmtId="0" fontId="13" fillId="71" borderId="0" xfId="0" applyFont="1" applyFill="1" applyBorder="1" applyAlignment="1">
      <alignment vertical="center"/>
    </xf>
    <xf numFmtId="0" fontId="0" fillId="71" borderId="0" xfId="0" applyFont="1" applyFill="1" applyBorder="1" applyAlignment="1">
      <alignment vertical="center"/>
    </xf>
    <xf numFmtId="0" fontId="17" fillId="0" borderId="0" xfId="0" applyFont="1" applyBorder="1" applyAlignment="1">
      <alignment horizontal="center" vertical="top"/>
    </xf>
    <xf numFmtId="0" fontId="11" fillId="0" borderId="0" xfId="0" applyFont="1" applyBorder="1" applyAlignment="1">
      <alignment horizontal="center"/>
    </xf>
    <xf numFmtId="173" fontId="0" fillId="0" borderId="0" xfId="0" applyNumberFormat="1" applyBorder="1" applyAlignment="1">
      <alignment horizontal="right"/>
    </xf>
    <xf numFmtId="0" fontId="13" fillId="72" borderId="0" xfId="0" applyFont="1" applyFill="1" applyBorder="1" applyAlignment="1">
      <alignment vertical="center"/>
    </xf>
    <xf numFmtId="0" fontId="13" fillId="73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wrapText="1"/>
    </xf>
    <xf numFmtId="0" fontId="0" fillId="0" borderId="22" xfId="0" applyBorder="1" applyAlignment="1"/>
    <xf numFmtId="0" fontId="0" fillId="134" borderId="0" xfId="0" applyFill="1">
      <alignment vertical="top"/>
    </xf>
    <xf numFmtId="167" fontId="11" fillId="134" borderId="53" xfId="2936" applyNumberFormat="1" applyFont="1" applyFill="1" applyBorder="1" applyAlignment="1">
      <alignment horizontal="right"/>
    </xf>
    <xf numFmtId="1" fontId="11" fillId="134" borderId="53" xfId="0" applyNumberFormat="1" applyFont="1" applyFill="1" applyBorder="1" applyAlignment="1">
      <alignment horizontal="right" vertical="top"/>
    </xf>
    <xf numFmtId="2" fontId="11" fillId="134" borderId="53" xfId="0" applyNumberFormat="1" applyFont="1" applyFill="1" applyBorder="1" applyAlignment="1">
      <alignment horizontal="right" vertical="top"/>
    </xf>
    <xf numFmtId="0" fontId="11" fillId="134" borderId="53" xfId="0" applyFont="1" applyFill="1" applyBorder="1" applyAlignment="1">
      <alignment horizontal="right" vertical="top"/>
    </xf>
    <xf numFmtId="167" fontId="11" fillId="134" borderId="53" xfId="0" applyNumberFormat="1" applyFont="1" applyFill="1" applyBorder="1" applyAlignment="1">
      <alignment horizontal="right" vertical="top"/>
    </xf>
    <xf numFmtId="0" fontId="11" fillId="0" borderId="53" xfId="0" applyFont="1" applyBorder="1" applyAlignment="1">
      <alignment horizontal="right" vertical="top"/>
    </xf>
    <xf numFmtId="0" fontId="11" fillId="0" borderId="0" xfId="0" applyFont="1">
      <alignment vertical="top"/>
    </xf>
    <xf numFmtId="0" fontId="11" fillId="134" borderId="0" xfId="0" applyFont="1" applyFill="1" applyAlignment="1">
      <alignment vertical="top" wrapText="1"/>
    </xf>
    <xf numFmtId="166" fontId="192" fillId="134" borderId="0" xfId="4086" applyNumberFormat="1" applyFont="1" applyFill="1" applyBorder="1" applyAlignment="1">
      <alignment horizontal="right"/>
    </xf>
    <xf numFmtId="1" fontId="29" fillId="134" borderId="0" xfId="3845" applyNumberFormat="1" applyFont="1" applyFill="1" applyBorder="1" applyAlignment="1">
      <alignment horizontal="right"/>
    </xf>
    <xf numFmtId="167" fontId="10" fillId="134" borderId="0" xfId="4191" applyNumberFormat="1" applyFill="1" applyBorder="1" applyAlignment="1">
      <alignment horizontal="right"/>
    </xf>
    <xf numFmtId="3" fontId="29" fillId="134" borderId="0" xfId="3852" applyNumberFormat="1" applyFont="1" applyFill="1" applyBorder="1" applyAlignment="1">
      <alignment horizontal="right"/>
    </xf>
    <xf numFmtId="166" fontId="192" fillId="134" borderId="0" xfId="4087" applyNumberFormat="1" applyFont="1" applyFill="1" applyBorder="1" applyAlignment="1">
      <alignment horizontal="right"/>
    </xf>
    <xf numFmtId="1" fontId="29" fillId="134" borderId="0" xfId="3846" applyNumberFormat="1" applyFont="1" applyFill="1" applyBorder="1" applyAlignment="1">
      <alignment horizontal="right"/>
    </xf>
    <xf numFmtId="167" fontId="10" fillId="134" borderId="0" xfId="4190" applyNumberFormat="1" applyFill="1" applyAlignment="1">
      <alignment horizontal="right"/>
    </xf>
    <xf numFmtId="3" fontId="29" fillId="134" borderId="0" xfId="3851" applyNumberFormat="1" applyFont="1" applyFill="1" applyBorder="1" applyAlignment="1">
      <alignment horizontal="right"/>
    </xf>
    <xf numFmtId="166" fontId="192" fillId="134" borderId="0" xfId="4088" applyNumberFormat="1" applyFont="1" applyFill="1" applyBorder="1" applyAlignment="1">
      <alignment horizontal="right"/>
    </xf>
    <xf numFmtId="1" fontId="29" fillId="134" borderId="0" xfId="3843" applyNumberFormat="1" applyFont="1" applyFill="1" applyBorder="1" applyAlignment="1">
      <alignment horizontal="right"/>
    </xf>
    <xf numFmtId="167" fontId="10" fillId="134" borderId="0" xfId="4188" applyNumberFormat="1" applyFill="1" applyAlignment="1">
      <alignment horizontal="right"/>
    </xf>
    <xf numFmtId="3" fontId="29" fillId="134" borderId="0" xfId="3849" applyNumberFormat="1" applyFont="1" applyFill="1" applyBorder="1" applyAlignment="1">
      <alignment horizontal="right"/>
    </xf>
    <xf numFmtId="181" fontId="29" fillId="134" borderId="0" xfId="3759" applyNumberFormat="1" applyFont="1" applyFill="1" applyBorder="1" applyAlignment="1">
      <alignment horizontal="right"/>
    </xf>
    <xf numFmtId="181" fontId="29" fillId="134" borderId="0" xfId="3761" applyNumberFormat="1" applyFont="1" applyFill="1" applyBorder="1" applyAlignment="1">
      <alignment horizontal="right"/>
    </xf>
    <xf numFmtId="1" fontId="13" fillId="134" borderId="0" xfId="3787" applyNumberFormat="1" applyFont="1" applyFill="1" applyBorder="1" applyAlignment="1">
      <alignment horizontal="right"/>
    </xf>
    <xf numFmtId="167" fontId="192" fillId="134" borderId="0" xfId="4091" applyNumberFormat="1" applyFont="1" applyFill="1" applyBorder="1" applyAlignment="1">
      <alignment horizontal="right"/>
    </xf>
    <xf numFmtId="1" fontId="29" fillId="134" borderId="0" xfId="3837" applyNumberFormat="1" applyFont="1" applyFill="1" applyBorder="1" applyAlignment="1">
      <alignment horizontal="right"/>
    </xf>
    <xf numFmtId="167" fontId="192" fillId="134" borderId="0" xfId="4152" applyNumberFormat="1" applyFont="1" applyFill="1" applyBorder="1" applyAlignment="1">
      <alignment horizontal="right"/>
    </xf>
    <xf numFmtId="3" fontId="29" fillId="134" borderId="0" xfId="3826" applyNumberFormat="1" applyFont="1" applyFill="1" applyBorder="1" applyAlignment="1">
      <alignment horizontal="right"/>
    </xf>
    <xf numFmtId="3" fontId="29" fillId="134" borderId="0" xfId="3781" applyNumberFormat="1" applyFont="1" applyFill="1" applyBorder="1" applyAlignment="1">
      <alignment horizontal="right"/>
    </xf>
    <xf numFmtId="3" fontId="29" fillId="134" borderId="0" xfId="3775" applyNumberFormat="1" applyFont="1" applyFill="1" applyBorder="1" applyAlignment="1">
      <alignment horizontal="right"/>
    </xf>
    <xf numFmtId="3" fontId="29" fillId="134" borderId="0" xfId="3767" applyNumberFormat="1" applyFont="1" applyFill="1" applyBorder="1" applyAlignment="1">
      <alignment horizontal="right"/>
    </xf>
    <xf numFmtId="167" fontId="29" fillId="134" borderId="0" xfId="2770" applyNumberFormat="1" applyFont="1" applyFill="1" applyBorder="1" applyAlignment="1">
      <alignment horizontal="right"/>
    </xf>
    <xf numFmtId="166" fontId="192" fillId="134" borderId="0" xfId="4099" applyNumberFormat="1" applyFont="1" applyFill="1" applyBorder="1" applyAlignment="1">
      <alignment horizontal="right"/>
    </xf>
    <xf numFmtId="1" fontId="0" fillId="134" borderId="0" xfId="0" applyNumberFormat="1" applyFont="1" applyFill="1" applyBorder="1" applyAlignment="1">
      <alignment horizontal="right" vertical="top"/>
    </xf>
    <xf numFmtId="2" fontId="0" fillId="134" borderId="0" xfId="0" applyNumberFormat="1" applyFont="1" applyFill="1" applyBorder="1" applyAlignment="1">
      <alignment horizontal="right" vertical="top"/>
    </xf>
    <xf numFmtId="1" fontId="29" fillId="134" borderId="0" xfId="3796" applyNumberFormat="1" applyFont="1" applyFill="1" applyBorder="1" applyAlignment="1">
      <alignment horizontal="right"/>
    </xf>
    <xf numFmtId="167" fontId="10" fillId="134" borderId="0" xfId="4162" applyNumberFormat="1" applyFill="1" applyAlignment="1">
      <alignment horizontal="right"/>
    </xf>
    <xf numFmtId="173" fontId="192" fillId="134" borderId="0" xfId="4101" applyNumberFormat="1" applyFont="1" applyFill="1" applyBorder="1" applyAlignment="1">
      <alignment horizontal="right"/>
    </xf>
    <xf numFmtId="167" fontId="192" fillId="134" borderId="0" xfId="4105" applyNumberFormat="1" applyFont="1" applyFill="1" applyBorder="1" applyAlignment="1">
      <alignment horizontal="right"/>
    </xf>
    <xf numFmtId="0" fontId="192" fillId="134" borderId="0" xfId="3838" applyFont="1" applyFill="1" applyBorder="1" applyAlignment="1">
      <alignment horizontal="right"/>
    </xf>
    <xf numFmtId="167" fontId="192" fillId="134" borderId="0" xfId="3842" applyNumberFormat="1" applyFont="1" applyFill="1" applyBorder="1" applyAlignment="1">
      <alignment horizontal="right"/>
    </xf>
    <xf numFmtId="3" fontId="29" fillId="134" borderId="0" xfId="3821" applyNumberFormat="1" applyFont="1" applyFill="1" applyBorder="1" applyAlignment="1">
      <alignment horizontal="right"/>
    </xf>
    <xf numFmtId="167" fontId="0" fillId="134" borderId="0" xfId="0" applyNumberFormat="1" applyFont="1" applyFill="1" applyBorder="1" applyAlignment="1">
      <alignment horizontal="right" vertical="top"/>
    </xf>
    <xf numFmtId="0" fontId="0" fillId="134" borderId="0" xfId="0" applyFont="1" applyFill="1" applyBorder="1" applyAlignment="1">
      <alignment horizontal="right" vertical="top"/>
    </xf>
    <xf numFmtId="0" fontId="29" fillId="134" borderId="0" xfId="3779" applyFont="1" applyFill="1" applyBorder="1" applyAlignment="1">
      <alignment horizontal="right"/>
    </xf>
    <xf numFmtId="0" fontId="29" fillId="134" borderId="0" xfId="3771" applyFont="1" applyFill="1" applyBorder="1" applyAlignment="1">
      <alignment horizontal="right"/>
    </xf>
    <xf numFmtId="0" fontId="29" fillId="134" borderId="0" xfId="3764" applyFont="1" applyFill="1" applyBorder="1" applyAlignment="1">
      <alignment horizontal="right"/>
    </xf>
    <xf numFmtId="0" fontId="1" fillId="134" borderId="0" xfId="6359" applyFill="1" applyAlignment="1">
      <alignment horizontal="right"/>
    </xf>
    <xf numFmtId="0" fontId="2" fillId="134" borderId="0" xfId="5424" applyFill="1" applyAlignment="1">
      <alignment horizontal="right"/>
    </xf>
    <xf numFmtId="167" fontId="1" fillId="134" borderId="0" xfId="5774" applyNumberFormat="1" applyFill="1" applyAlignment="1">
      <alignment horizontal="right"/>
    </xf>
    <xf numFmtId="1" fontId="13" fillId="134" borderId="0" xfId="3785" applyNumberFormat="1" applyFont="1" applyFill="1" applyBorder="1" applyAlignment="1">
      <alignment horizontal="right"/>
    </xf>
    <xf numFmtId="0" fontId="1" fillId="134" borderId="0" xfId="6010" applyFill="1" applyAlignment="1">
      <alignment horizontal="right"/>
    </xf>
    <xf numFmtId="167" fontId="91" fillId="134" borderId="53" xfId="1889" applyNumberFormat="1" applyFont="1" applyFill="1" applyBorder="1" applyAlignment="1">
      <alignment horizontal="right"/>
    </xf>
    <xf numFmtId="1" fontId="91" fillId="134" borderId="53" xfId="1774" applyNumberFormat="1" applyFont="1" applyFill="1" applyBorder="1" applyAlignment="1">
      <alignment horizontal="right"/>
    </xf>
    <xf numFmtId="167" fontId="91" fillId="134" borderId="53" xfId="1774" applyNumberFormat="1" applyFont="1" applyFill="1" applyBorder="1" applyAlignment="1">
      <alignment horizontal="right"/>
    </xf>
    <xf numFmtId="3" fontId="91" fillId="134" borderId="53" xfId="1774" applyNumberFormat="1" applyFont="1" applyFill="1" applyBorder="1" applyAlignment="1">
      <alignment horizontal="right"/>
    </xf>
    <xf numFmtId="167" fontId="11" fillId="134" borderId="53" xfId="0" applyNumberFormat="1" applyFont="1" applyFill="1" applyBorder="1" applyAlignment="1">
      <alignment horizontal="right" vertical="center"/>
    </xf>
    <xf numFmtId="173" fontId="91" fillId="134" borderId="53" xfId="1889" applyNumberFormat="1" applyFont="1" applyFill="1" applyBorder="1" applyAlignment="1">
      <alignment horizontal="right"/>
    </xf>
    <xf numFmtId="166" fontId="11" fillId="134" borderId="53" xfId="1777" applyNumberFormat="1" applyFont="1" applyFill="1" applyBorder="1" applyAlignment="1">
      <alignment horizontal="right" vertical="center"/>
    </xf>
    <xf numFmtId="166" fontId="11" fillId="134" borderId="53" xfId="1992" applyNumberFormat="1" applyFont="1" applyFill="1" applyBorder="1" applyAlignment="1">
      <alignment horizontal="right" vertical="center"/>
    </xf>
    <xf numFmtId="166" fontId="11" fillId="134" borderId="53" xfId="0" applyNumberFormat="1" applyFont="1" applyFill="1" applyBorder="1" applyAlignment="1">
      <alignment horizontal="right" vertical="top"/>
    </xf>
    <xf numFmtId="166" fontId="11" fillId="134" borderId="53" xfId="0" applyNumberFormat="1" applyFont="1" applyFill="1" applyBorder="1" applyAlignment="1">
      <alignment horizontal="right" vertical="top" wrapText="1"/>
    </xf>
    <xf numFmtId="166" fontId="91" fillId="134" borderId="53" xfId="0" applyNumberFormat="1" applyFont="1" applyFill="1" applyBorder="1" applyAlignment="1">
      <alignment horizontal="right" vertical="center"/>
    </xf>
    <xf numFmtId="3" fontId="11" fillId="134" borderId="53" xfId="0" applyNumberFormat="1" applyFont="1" applyFill="1" applyBorder="1" applyAlignment="1">
      <alignment horizontal="right" vertical="top" wrapText="1"/>
    </xf>
    <xf numFmtId="1" fontId="11" fillId="134" borderId="53" xfId="0" applyNumberFormat="1" applyFont="1" applyFill="1" applyBorder="1" applyAlignment="1">
      <alignment horizontal="right"/>
    </xf>
    <xf numFmtId="167" fontId="11" fillId="134" borderId="53" xfId="0" applyNumberFormat="1" applyFont="1" applyFill="1" applyBorder="1" applyAlignment="1">
      <alignment horizontal="right"/>
    </xf>
    <xf numFmtId="166" fontId="11" fillId="134" borderId="53" xfId="2001" applyNumberFormat="1" applyFont="1" applyFill="1" applyBorder="1" applyAlignment="1">
      <alignment horizontal="right"/>
    </xf>
    <xf numFmtId="3" fontId="11" fillId="134" borderId="53" xfId="2001" applyNumberFormat="1" applyFont="1" applyFill="1" applyBorder="1" applyAlignment="1">
      <alignment horizontal="right"/>
    </xf>
    <xf numFmtId="0" fontId="11" fillId="0" borderId="53" xfId="0" applyFont="1" applyBorder="1">
      <alignment vertical="top"/>
    </xf>
    <xf numFmtId="0" fontId="11" fillId="0" borderId="53" xfId="0" applyFont="1" applyFill="1" applyBorder="1" applyAlignment="1">
      <alignment horizontal="left"/>
    </xf>
    <xf numFmtId="2" fontId="0" fillId="134" borderId="0" xfId="0" applyNumberFormat="1" applyFill="1">
      <alignment vertical="top"/>
    </xf>
    <xf numFmtId="167" fontId="10" fillId="134" borderId="0" xfId="4163" applyNumberFormat="1" applyFont="1" applyFill="1" applyAlignment="1">
      <alignment horizontal="right" vertical="top"/>
    </xf>
    <xf numFmtId="0" fontId="0" fillId="134" borderId="0" xfId="0" applyFill="1" applyBorder="1">
      <alignment vertical="top"/>
    </xf>
    <xf numFmtId="1" fontId="0" fillId="134" borderId="0" xfId="0" applyNumberFormat="1" applyFont="1" applyFill="1" applyBorder="1" applyAlignment="1">
      <alignment horizontal="right"/>
    </xf>
    <xf numFmtId="182" fontId="29" fillId="134" borderId="0" xfId="4159" applyNumberFormat="1" applyFont="1" applyFill="1" applyBorder="1" applyAlignment="1">
      <alignment horizontal="right"/>
    </xf>
    <xf numFmtId="3" fontId="192" fillId="134" borderId="0" xfId="3795" applyNumberFormat="1" applyFont="1" applyFill="1" applyBorder="1" applyAlignment="1">
      <alignment horizontal="right"/>
    </xf>
    <xf numFmtId="182" fontId="29" fillId="134" borderId="0" xfId="4155" applyNumberFormat="1" applyFont="1" applyFill="1" applyBorder="1" applyAlignment="1">
      <alignment horizontal="right"/>
    </xf>
    <xf numFmtId="3" fontId="192" fillId="134" borderId="0" xfId="3794" applyNumberFormat="1" applyFont="1" applyFill="1" applyBorder="1" applyAlignment="1">
      <alignment horizontal="right"/>
    </xf>
    <xf numFmtId="166" fontId="29" fillId="134" borderId="0" xfId="1832" applyNumberFormat="1" applyFont="1" applyFill="1" applyBorder="1" applyAlignment="1">
      <alignment horizontal="right" vertical="top"/>
    </xf>
    <xf numFmtId="166" fontId="29" fillId="134" borderId="0" xfId="2825" applyNumberFormat="1" applyFont="1" applyFill="1" applyBorder="1" applyAlignment="1" applyProtection="1">
      <alignment horizontal="right" vertical="top"/>
      <protection locked="0"/>
    </xf>
    <xf numFmtId="166" fontId="29" fillId="134" borderId="0" xfId="1829" applyNumberFormat="1" applyFont="1" applyFill="1" applyBorder="1" applyAlignment="1">
      <alignment horizontal="right" vertical="top"/>
    </xf>
    <xf numFmtId="182" fontId="29" fillId="134" borderId="0" xfId="4158" applyNumberFormat="1" applyFont="1" applyFill="1" applyBorder="1" applyAlignment="1">
      <alignment horizontal="right"/>
    </xf>
    <xf numFmtId="3" fontId="192" fillId="134" borderId="0" xfId="3791" applyNumberFormat="1" applyFont="1" applyFill="1" applyBorder="1" applyAlignment="1">
      <alignment horizontal="right"/>
    </xf>
    <xf numFmtId="182" fontId="29" fillId="134" borderId="0" xfId="4156" applyNumberFormat="1" applyFont="1" applyFill="1" applyBorder="1" applyAlignment="1">
      <alignment horizontal="right"/>
    </xf>
    <xf numFmtId="166" fontId="29" fillId="134" borderId="0" xfId="3833" applyNumberFormat="1" applyFont="1" applyFill="1" applyBorder="1" applyAlignment="1" applyProtection="1">
      <alignment horizontal="right" vertical="top"/>
      <protection locked="0"/>
    </xf>
    <xf numFmtId="0" fontId="0" fillId="134" borderId="0" xfId="0" applyFont="1" applyFill="1" applyBorder="1" applyAlignment="1">
      <alignment horizontal="right"/>
    </xf>
    <xf numFmtId="166" fontId="29" fillId="134" borderId="0" xfId="1826" applyNumberFormat="1" applyFont="1" applyFill="1" applyBorder="1" applyAlignment="1">
      <alignment horizontal="right" vertical="top"/>
    </xf>
    <xf numFmtId="167" fontId="0" fillId="134" borderId="0" xfId="0" applyNumberFormat="1" applyFont="1" applyFill="1" applyBorder="1" applyAlignment="1">
      <alignment horizontal="right"/>
    </xf>
    <xf numFmtId="3" fontId="192" fillId="134" borderId="0" xfId="3788" applyNumberFormat="1" applyFont="1" applyFill="1" applyBorder="1" applyAlignment="1">
      <alignment horizontal="right"/>
    </xf>
    <xf numFmtId="0" fontId="0" fillId="134" borderId="0" xfId="0" applyFont="1" applyFill="1" applyBorder="1" applyAlignment="1"/>
    <xf numFmtId="0" fontId="11" fillId="134" borderId="0" xfId="0" applyFont="1" applyFill="1" applyBorder="1" applyAlignment="1"/>
    <xf numFmtId="0" fontId="93" fillId="134" borderId="22" xfId="0" applyFont="1" applyFill="1" applyBorder="1">
      <alignment vertical="top"/>
    </xf>
    <xf numFmtId="0" fontId="168" fillId="134" borderId="0" xfId="1660" applyFill="1" applyBorder="1">
      <alignment vertical="top"/>
    </xf>
    <xf numFmtId="0" fontId="168" fillId="134" borderId="0" xfId="1660" applyFill="1">
      <alignment vertical="top"/>
    </xf>
    <xf numFmtId="0" fontId="93" fillId="134" borderId="0" xfId="0" applyFont="1" applyFill="1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 applyAlignment="1">
      <alignment vertical="center"/>
    </xf>
  </cellXfs>
  <cellStyles count="6360">
    <cellStyle name="20% - Accent1" xfId="1" builtinId="30" customBuiltin="1"/>
    <cellStyle name="20% - Accent1 10" xfId="2"/>
    <cellStyle name="20% - Accent1 10 2" xfId="3"/>
    <cellStyle name="20% - Accent1 10 2 2" xfId="4215"/>
    <cellStyle name="20% - Accent1 10 2 3" xfId="4214"/>
    <cellStyle name="20% - Accent1 10 2 4" xfId="5776"/>
    <cellStyle name="20% - Accent1 10 3" xfId="4"/>
    <cellStyle name="20% - Accent1 10 3 2" xfId="4005"/>
    <cellStyle name="20% - Accent1 10 3 3" xfId="4216"/>
    <cellStyle name="20% - Accent1 10 3 4" xfId="5777"/>
    <cellStyle name="20% - Accent1 10 4" xfId="3855"/>
    <cellStyle name="20% - Accent1 11" xfId="5"/>
    <cellStyle name="20% - Accent1 11 2" xfId="6"/>
    <cellStyle name="20% - Accent1 11 2 2" xfId="4006"/>
    <cellStyle name="20% - Accent1 11 2 3" xfId="4218"/>
    <cellStyle name="20% - Accent1 11 2 4" xfId="5779"/>
    <cellStyle name="20% - Accent1 11 3" xfId="3856"/>
    <cellStyle name="20% - Accent1 11 3 2" xfId="4219"/>
    <cellStyle name="20% - Accent1 11 4" xfId="4217"/>
    <cellStyle name="20% - Accent1 11 5" xfId="5778"/>
    <cellStyle name="20% - Accent1 12" xfId="7"/>
    <cellStyle name="20% - Accent1 12 2" xfId="4220"/>
    <cellStyle name="20% - Accent1 12 3" xfId="5780"/>
    <cellStyle name="20% - Accent1 13" xfId="3797"/>
    <cellStyle name="20% - Accent1 13 2" xfId="4221"/>
    <cellStyle name="20% - Accent1 13 3" xfId="5781"/>
    <cellStyle name="20% - Accent1 14" xfId="3854"/>
    <cellStyle name="20% - Accent1 15" xfId="4004"/>
    <cellStyle name="20% - Accent1 16" xfId="4106"/>
    <cellStyle name="20% - Accent1 17" xfId="4166"/>
    <cellStyle name="20% - Accent1 18" xfId="4213"/>
    <cellStyle name="20% - Accent1 19" xfId="5775"/>
    <cellStyle name="20% - Accent1 2" xfId="8"/>
    <cellStyle name="20% - Accent1 2 10" xfId="9"/>
    <cellStyle name="20% - Accent1 2 11" xfId="3798"/>
    <cellStyle name="20% - Accent1 2 12" xfId="4167"/>
    <cellStyle name="20% - Accent1 2 2" xfId="10"/>
    <cellStyle name="20% - Accent1 2 2 2" xfId="11"/>
    <cellStyle name="20% - Accent1 2 2 2 2" xfId="12"/>
    <cellStyle name="20% - Accent1 2 2 2 2 2" xfId="13"/>
    <cellStyle name="20% - Accent1 2 2 2 2 3" xfId="14"/>
    <cellStyle name="20% - Accent1 2 2 2 3" xfId="15"/>
    <cellStyle name="20% - Accent1 2 2 2 4" xfId="16"/>
    <cellStyle name="20% - Accent1 2 2 3" xfId="17"/>
    <cellStyle name="20% - Accent1 2 2 3 2" xfId="18"/>
    <cellStyle name="20% - Accent1 2 2 3 3" xfId="19"/>
    <cellStyle name="20% - Accent1 2 2 4" xfId="20"/>
    <cellStyle name="20% - Accent1 2 2 5" xfId="21"/>
    <cellStyle name="20% - Accent1 2 2_Analysis File Template" xfId="22"/>
    <cellStyle name="20% - Accent1 2 3" xfId="23"/>
    <cellStyle name="20% - Accent1 2 3 2" xfId="24"/>
    <cellStyle name="20% - Accent1 2 3 2 2" xfId="25"/>
    <cellStyle name="20% - Accent1 2 3 2 2 2" xfId="26"/>
    <cellStyle name="20% - Accent1 2 3 2 2 3" xfId="27"/>
    <cellStyle name="20% - Accent1 2 3 2 3" xfId="28"/>
    <cellStyle name="20% - Accent1 2 3 2 4" xfId="29"/>
    <cellStyle name="20% - Accent1 2 3 3" xfId="30"/>
    <cellStyle name="20% - Accent1 2 3 3 2" xfId="31"/>
    <cellStyle name="20% - Accent1 2 3 3 3" xfId="32"/>
    <cellStyle name="20% - Accent1 2 3 4" xfId="33"/>
    <cellStyle name="20% - Accent1 2 3 5" xfId="34"/>
    <cellStyle name="20% - Accent1 2 3_Analysis File Template" xfId="35"/>
    <cellStyle name="20% - Accent1 2 4" xfId="36"/>
    <cellStyle name="20% - Accent1 2 4 2" xfId="37"/>
    <cellStyle name="20% - Accent1 2 4 2 2" xfId="38"/>
    <cellStyle name="20% - Accent1 2 4 2 3" xfId="39"/>
    <cellStyle name="20% - Accent1 2 4 3" xfId="40"/>
    <cellStyle name="20% - Accent1 2 4 4" xfId="41"/>
    <cellStyle name="20% - Accent1 2 5" xfId="42"/>
    <cellStyle name="20% - Accent1 2 5 2" xfId="43"/>
    <cellStyle name="20% - Accent1 2 5 3" xfId="44"/>
    <cellStyle name="20% - Accent1 2 5 4" xfId="45"/>
    <cellStyle name="20% - Accent1 2 5 5" xfId="4222"/>
    <cellStyle name="20% - Accent1 2 6" xfId="46"/>
    <cellStyle name="20% - Accent1 2 7" xfId="47"/>
    <cellStyle name="20% - Accent1 2 8" xfId="48"/>
    <cellStyle name="20% - Accent1 2 9" xfId="49"/>
    <cellStyle name="20% - Accent1 2_All_SFR_Tables" xfId="50"/>
    <cellStyle name="20% - Accent1 3" xfId="51"/>
    <cellStyle name="20% - Accent1 3 2" xfId="52"/>
    <cellStyle name="20% - Accent1 3 2 2" xfId="53"/>
    <cellStyle name="20% - Accent1 3 2 2 2" xfId="54"/>
    <cellStyle name="20% - Accent1 3 2 2 3" xfId="55"/>
    <cellStyle name="20% - Accent1 3 2 3" xfId="56"/>
    <cellStyle name="20% - Accent1 3 2 4" xfId="57"/>
    <cellStyle name="20% - Accent1 3 3" xfId="58"/>
    <cellStyle name="20% - Accent1 3 3 2" xfId="59"/>
    <cellStyle name="20% - Accent1 3 3 3" xfId="60"/>
    <cellStyle name="20% - Accent1 3 4" xfId="61"/>
    <cellStyle name="20% - Accent1 3 4 2" xfId="62"/>
    <cellStyle name="20% - Accent1 3 4 3" xfId="4223"/>
    <cellStyle name="20% - Accent1 3 5" xfId="63"/>
    <cellStyle name="20% - Accent1 3 5 2" xfId="64"/>
    <cellStyle name="20% - Accent1 3 5 3" xfId="4224"/>
    <cellStyle name="20% - Accent1 3_Analysis File Template" xfId="65"/>
    <cellStyle name="20% - Accent1 4" xfId="66"/>
    <cellStyle name="20% - Accent1 4 2" xfId="67"/>
    <cellStyle name="20% - Accent1 4 2 2" xfId="68"/>
    <cellStyle name="20% - Accent1 4 3" xfId="69"/>
    <cellStyle name="20% - Accent1 4 3 2" xfId="70"/>
    <cellStyle name="20% - Accent1 4 3 3" xfId="4225"/>
    <cellStyle name="20% - Accent1 4 4" xfId="71"/>
    <cellStyle name="20% - Accent1 4_Draft SFR tables 300113 V8" xfId="72"/>
    <cellStyle name="20% - Accent1 5" xfId="73"/>
    <cellStyle name="20% - Accent1 5 2" xfId="74"/>
    <cellStyle name="20% - Accent1 5 2 2" xfId="75"/>
    <cellStyle name="20% - Accent1 5 3" xfId="76"/>
    <cellStyle name="20% - Accent1 5_Draft SFR tables 300113 V8" xfId="77"/>
    <cellStyle name="20% - Accent1 6" xfId="78"/>
    <cellStyle name="20% - Accent1 6 2" xfId="79"/>
    <cellStyle name="20% - Accent1 6 2 2" xfId="80"/>
    <cellStyle name="20% - Accent1 6 2 3" xfId="81"/>
    <cellStyle name="20% - Accent1 6 3" xfId="82"/>
    <cellStyle name="20% - Accent1 6 4" xfId="83"/>
    <cellStyle name="20% - Accent1 7" xfId="84"/>
    <cellStyle name="20% - Accent1 7 2" xfId="85"/>
    <cellStyle name="20% - Accent1 7 2 2" xfId="86"/>
    <cellStyle name="20% - Accent1 7 2 3" xfId="87"/>
    <cellStyle name="20% - Accent1 7 3" xfId="88"/>
    <cellStyle name="20% - Accent1 7 4" xfId="89"/>
    <cellStyle name="20% - Accent1 8" xfId="90"/>
    <cellStyle name="20% - Accent1 8 2" xfId="91"/>
    <cellStyle name="20% - Accent1 8 2 2" xfId="4227"/>
    <cellStyle name="20% - Accent1 8 2 3" xfId="4226"/>
    <cellStyle name="20% - Accent1 8 2 4" xfId="5782"/>
    <cellStyle name="20% - Accent1 8 3" xfId="92"/>
    <cellStyle name="20% - Accent1 8 3 2" xfId="4007"/>
    <cellStyle name="20% - Accent1 8 3 3" xfId="4228"/>
    <cellStyle name="20% - Accent1 8 3 4" xfId="5783"/>
    <cellStyle name="20% - Accent1 8 4" xfId="3857"/>
    <cellStyle name="20% - Accent1 9" xfId="93"/>
    <cellStyle name="20% - Accent1 9 2" xfId="94"/>
    <cellStyle name="20% - Accent1 9 2 2" xfId="4230"/>
    <cellStyle name="20% - Accent1 9 2 3" xfId="4229"/>
    <cellStyle name="20% - Accent1 9 2 4" xfId="5784"/>
    <cellStyle name="20% - Accent1 9 3" xfId="95"/>
    <cellStyle name="20% - Accent1 9 3 2" xfId="4008"/>
    <cellStyle name="20% - Accent1 9 3 3" xfId="4231"/>
    <cellStyle name="20% - Accent1 9 3 4" xfId="5785"/>
    <cellStyle name="20% - Accent1 9 4" xfId="3858"/>
    <cellStyle name="20% - Accent2" xfId="96" builtinId="34" customBuiltin="1"/>
    <cellStyle name="20% - Accent2 10" xfId="97"/>
    <cellStyle name="20% - Accent2 10 2" xfId="98"/>
    <cellStyle name="20% - Accent2 10 2 2" xfId="4234"/>
    <cellStyle name="20% - Accent2 10 2 3" xfId="4233"/>
    <cellStyle name="20% - Accent2 10 2 4" xfId="5787"/>
    <cellStyle name="20% - Accent2 10 3" xfId="99"/>
    <cellStyle name="20% - Accent2 10 3 2" xfId="4010"/>
    <cellStyle name="20% - Accent2 10 3 3" xfId="4235"/>
    <cellStyle name="20% - Accent2 10 3 4" xfId="5788"/>
    <cellStyle name="20% - Accent2 10 4" xfId="3860"/>
    <cellStyle name="20% - Accent2 11" xfId="100"/>
    <cellStyle name="20% - Accent2 11 2" xfId="101"/>
    <cellStyle name="20% - Accent2 11 2 2" xfId="4011"/>
    <cellStyle name="20% - Accent2 11 2 3" xfId="4237"/>
    <cellStyle name="20% - Accent2 11 2 4" xfId="5790"/>
    <cellStyle name="20% - Accent2 11 3" xfId="3861"/>
    <cellStyle name="20% - Accent2 11 3 2" xfId="4238"/>
    <cellStyle name="20% - Accent2 11 4" xfId="4236"/>
    <cellStyle name="20% - Accent2 11 5" xfId="5789"/>
    <cellStyle name="20% - Accent2 12" xfId="102"/>
    <cellStyle name="20% - Accent2 12 2" xfId="4239"/>
    <cellStyle name="20% - Accent2 12 3" xfId="5791"/>
    <cellStyle name="20% - Accent2 13" xfId="3799"/>
    <cellStyle name="20% - Accent2 13 2" xfId="4240"/>
    <cellStyle name="20% - Accent2 13 3" xfId="5792"/>
    <cellStyle name="20% - Accent2 14" xfId="3859"/>
    <cellStyle name="20% - Accent2 15" xfId="4009"/>
    <cellStyle name="20% - Accent2 16" xfId="4107"/>
    <cellStyle name="20% - Accent2 17" xfId="4189"/>
    <cellStyle name="20% - Accent2 18" xfId="4232"/>
    <cellStyle name="20% - Accent2 19" xfId="5786"/>
    <cellStyle name="20% - Accent2 2" xfId="103"/>
    <cellStyle name="20% - Accent2 2 10" xfId="104"/>
    <cellStyle name="20% - Accent2 2 11" xfId="3800"/>
    <cellStyle name="20% - Accent2 2 12" xfId="4172"/>
    <cellStyle name="20% - Accent2 2 2" xfId="105"/>
    <cellStyle name="20% - Accent2 2 2 2" xfId="106"/>
    <cellStyle name="20% - Accent2 2 2 2 2" xfId="107"/>
    <cellStyle name="20% - Accent2 2 2 2 2 2" xfId="108"/>
    <cellStyle name="20% - Accent2 2 2 2 2 3" xfId="109"/>
    <cellStyle name="20% - Accent2 2 2 2 3" xfId="110"/>
    <cellStyle name="20% - Accent2 2 2 2 4" xfId="111"/>
    <cellStyle name="20% - Accent2 2 2 3" xfId="112"/>
    <cellStyle name="20% - Accent2 2 2 3 2" xfId="113"/>
    <cellStyle name="20% - Accent2 2 2 3 3" xfId="114"/>
    <cellStyle name="20% - Accent2 2 2 4" xfId="115"/>
    <cellStyle name="20% - Accent2 2 2 5" xfId="116"/>
    <cellStyle name="20% - Accent2 2 2_Analysis File Template" xfId="117"/>
    <cellStyle name="20% - Accent2 2 3" xfId="118"/>
    <cellStyle name="20% - Accent2 2 3 2" xfId="119"/>
    <cellStyle name="20% - Accent2 2 3 2 2" xfId="120"/>
    <cellStyle name="20% - Accent2 2 3 2 2 2" xfId="121"/>
    <cellStyle name="20% - Accent2 2 3 2 2 3" xfId="122"/>
    <cellStyle name="20% - Accent2 2 3 2 3" xfId="123"/>
    <cellStyle name="20% - Accent2 2 3 2 4" xfId="124"/>
    <cellStyle name="20% - Accent2 2 3 3" xfId="125"/>
    <cellStyle name="20% - Accent2 2 3 3 2" xfId="126"/>
    <cellStyle name="20% - Accent2 2 3 3 3" xfId="127"/>
    <cellStyle name="20% - Accent2 2 3 4" xfId="128"/>
    <cellStyle name="20% - Accent2 2 3 5" xfId="129"/>
    <cellStyle name="20% - Accent2 2 3_Analysis File Template" xfId="130"/>
    <cellStyle name="20% - Accent2 2 4" xfId="131"/>
    <cellStyle name="20% - Accent2 2 4 2" xfId="132"/>
    <cellStyle name="20% - Accent2 2 4 2 2" xfId="133"/>
    <cellStyle name="20% - Accent2 2 4 2 3" xfId="134"/>
    <cellStyle name="20% - Accent2 2 4 3" xfId="135"/>
    <cellStyle name="20% - Accent2 2 4 4" xfId="136"/>
    <cellStyle name="20% - Accent2 2 5" xfId="137"/>
    <cellStyle name="20% - Accent2 2 5 2" xfId="138"/>
    <cellStyle name="20% - Accent2 2 5 3" xfId="139"/>
    <cellStyle name="20% - Accent2 2 5 4" xfId="140"/>
    <cellStyle name="20% - Accent2 2 5 5" xfId="4241"/>
    <cellStyle name="20% - Accent2 2 6" xfId="141"/>
    <cellStyle name="20% - Accent2 2 7" xfId="142"/>
    <cellStyle name="20% - Accent2 2 8" xfId="143"/>
    <cellStyle name="20% - Accent2 2 9" xfId="144"/>
    <cellStyle name="20% - Accent2 2_All_SFR_Tables" xfId="145"/>
    <cellStyle name="20% - Accent2 3" xfId="146"/>
    <cellStyle name="20% - Accent2 3 2" xfId="147"/>
    <cellStyle name="20% - Accent2 3 2 2" xfId="148"/>
    <cellStyle name="20% - Accent2 3 2 2 2" xfId="149"/>
    <cellStyle name="20% - Accent2 3 2 2 3" xfId="150"/>
    <cellStyle name="20% - Accent2 3 2 3" xfId="151"/>
    <cellStyle name="20% - Accent2 3 2 4" xfId="152"/>
    <cellStyle name="20% - Accent2 3 3" xfId="153"/>
    <cellStyle name="20% - Accent2 3 3 2" xfId="154"/>
    <cellStyle name="20% - Accent2 3 3 3" xfId="155"/>
    <cellStyle name="20% - Accent2 3 4" xfId="156"/>
    <cellStyle name="20% - Accent2 3 4 2" xfId="157"/>
    <cellStyle name="20% - Accent2 3 4 3" xfId="4242"/>
    <cellStyle name="20% - Accent2 3 5" xfId="158"/>
    <cellStyle name="20% - Accent2 3 5 2" xfId="159"/>
    <cellStyle name="20% - Accent2 3 5 3" xfId="4243"/>
    <cellStyle name="20% - Accent2 3_Analysis File Template" xfId="160"/>
    <cellStyle name="20% - Accent2 4" xfId="161"/>
    <cellStyle name="20% - Accent2 4 2" xfId="162"/>
    <cellStyle name="20% - Accent2 4 2 2" xfId="163"/>
    <cellStyle name="20% - Accent2 4 3" xfId="164"/>
    <cellStyle name="20% - Accent2 4 3 2" xfId="165"/>
    <cellStyle name="20% - Accent2 4 3 3" xfId="4244"/>
    <cellStyle name="20% - Accent2 4 4" xfId="166"/>
    <cellStyle name="20% - Accent2 4_Draft SFR tables 300113 V8" xfId="167"/>
    <cellStyle name="20% - Accent2 5" xfId="168"/>
    <cellStyle name="20% - Accent2 5 2" xfId="169"/>
    <cellStyle name="20% - Accent2 5 2 2" xfId="170"/>
    <cellStyle name="20% - Accent2 5 3" xfId="171"/>
    <cellStyle name="20% - Accent2 5_Draft SFR tables 300113 V8" xfId="172"/>
    <cellStyle name="20% - Accent2 6" xfId="173"/>
    <cellStyle name="20% - Accent2 6 2" xfId="174"/>
    <cellStyle name="20% - Accent2 6 2 2" xfId="175"/>
    <cellStyle name="20% - Accent2 6 2 3" xfId="176"/>
    <cellStyle name="20% - Accent2 6 3" xfId="177"/>
    <cellStyle name="20% - Accent2 6 4" xfId="178"/>
    <cellStyle name="20% - Accent2 7" xfId="179"/>
    <cellStyle name="20% - Accent2 7 2" xfId="180"/>
    <cellStyle name="20% - Accent2 7 2 2" xfId="181"/>
    <cellStyle name="20% - Accent2 7 2 3" xfId="182"/>
    <cellStyle name="20% - Accent2 7 3" xfId="183"/>
    <cellStyle name="20% - Accent2 7 4" xfId="184"/>
    <cellStyle name="20% - Accent2 8" xfId="185"/>
    <cellStyle name="20% - Accent2 8 2" xfId="186"/>
    <cellStyle name="20% - Accent2 8 2 2" xfId="4246"/>
    <cellStyle name="20% - Accent2 8 2 3" xfId="4245"/>
    <cellStyle name="20% - Accent2 8 2 4" xfId="5793"/>
    <cellStyle name="20% - Accent2 8 3" xfId="187"/>
    <cellStyle name="20% - Accent2 8 3 2" xfId="4012"/>
    <cellStyle name="20% - Accent2 8 3 3" xfId="4247"/>
    <cellStyle name="20% - Accent2 8 3 4" xfId="5794"/>
    <cellStyle name="20% - Accent2 8 4" xfId="3862"/>
    <cellStyle name="20% - Accent2 9" xfId="188"/>
    <cellStyle name="20% - Accent2 9 2" xfId="189"/>
    <cellStyle name="20% - Accent2 9 2 2" xfId="4249"/>
    <cellStyle name="20% - Accent2 9 2 3" xfId="4248"/>
    <cellStyle name="20% - Accent2 9 2 4" xfId="5795"/>
    <cellStyle name="20% - Accent2 9 3" xfId="190"/>
    <cellStyle name="20% - Accent2 9 3 2" xfId="4013"/>
    <cellStyle name="20% - Accent2 9 3 3" xfId="4250"/>
    <cellStyle name="20% - Accent2 9 3 4" xfId="5796"/>
    <cellStyle name="20% - Accent2 9 4" xfId="3863"/>
    <cellStyle name="20% - Accent3" xfId="191" builtinId="38" customBuiltin="1"/>
    <cellStyle name="20% - Accent3 10" xfId="192"/>
    <cellStyle name="20% - Accent3 10 2" xfId="193"/>
    <cellStyle name="20% - Accent3 10 2 2" xfId="4253"/>
    <cellStyle name="20% - Accent3 10 2 3" xfId="4252"/>
    <cellStyle name="20% - Accent3 10 2 4" xfId="5798"/>
    <cellStyle name="20% - Accent3 10 3" xfId="194"/>
    <cellStyle name="20% - Accent3 10 3 2" xfId="4015"/>
    <cellStyle name="20% - Accent3 10 3 3" xfId="4254"/>
    <cellStyle name="20% - Accent3 10 3 4" xfId="5799"/>
    <cellStyle name="20% - Accent3 10 4" xfId="3865"/>
    <cellStyle name="20% - Accent3 11" xfId="195"/>
    <cellStyle name="20% - Accent3 11 2" xfId="196"/>
    <cellStyle name="20% - Accent3 11 2 2" xfId="4016"/>
    <cellStyle name="20% - Accent3 11 2 3" xfId="4256"/>
    <cellStyle name="20% - Accent3 11 2 4" xfId="5801"/>
    <cellStyle name="20% - Accent3 11 3" xfId="3866"/>
    <cellStyle name="20% - Accent3 11 3 2" xfId="4257"/>
    <cellStyle name="20% - Accent3 11 4" xfId="4255"/>
    <cellStyle name="20% - Accent3 11 5" xfId="5800"/>
    <cellStyle name="20% - Accent3 12" xfId="197"/>
    <cellStyle name="20% - Accent3 12 2" xfId="4258"/>
    <cellStyle name="20% - Accent3 12 3" xfId="5802"/>
    <cellStyle name="20% - Accent3 13" xfId="3801"/>
    <cellStyle name="20% - Accent3 13 2" xfId="4259"/>
    <cellStyle name="20% - Accent3 13 3" xfId="5803"/>
    <cellStyle name="20% - Accent3 14" xfId="3864"/>
    <cellStyle name="20% - Accent3 15" xfId="4014"/>
    <cellStyle name="20% - Accent3 16" xfId="4108"/>
    <cellStyle name="20% - Accent3 17" xfId="4174"/>
    <cellStyle name="20% - Accent3 18" xfId="4251"/>
    <cellStyle name="20% - Accent3 19" xfId="5797"/>
    <cellStyle name="20% - Accent3 2" xfId="198"/>
    <cellStyle name="20% - Accent3 2 10" xfId="199"/>
    <cellStyle name="20% - Accent3 2 11" xfId="3802"/>
    <cellStyle name="20% - Accent3 2 12" xfId="4175"/>
    <cellStyle name="20% - Accent3 2 2" xfId="200"/>
    <cellStyle name="20% - Accent3 2 2 2" xfId="201"/>
    <cellStyle name="20% - Accent3 2 2 2 2" xfId="202"/>
    <cellStyle name="20% - Accent3 2 2 2 2 2" xfId="203"/>
    <cellStyle name="20% - Accent3 2 2 2 2 3" xfId="204"/>
    <cellStyle name="20% - Accent3 2 2 2 3" xfId="205"/>
    <cellStyle name="20% - Accent3 2 2 2 4" xfId="206"/>
    <cellStyle name="20% - Accent3 2 2 3" xfId="207"/>
    <cellStyle name="20% - Accent3 2 2 3 2" xfId="208"/>
    <cellStyle name="20% - Accent3 2 2 3 3" xfId="209"/>
    <cellStyle name="20% - Accent3 2 2 4" xfId="210"/>
    <cellStyle name="20% - Accent3 2 2 5" xfId="211"/>
    <cellStyle name="20% - Accent3 2 2_Analysis File Template" xfId="212"/>
    <cellStyle name="20% - Accent3 2 3" xfId="213"/>
    <cellStyle name="20% - Accent3 2 3 2" xfId="214"/>
    <cellStyle name="20% - Accent3 2 3 2 2" xfId="215"/>
    <cellStyle name="20% - Accent3 2 3 2 2 2" xfId="216"/>
    <cellStyle name="20% - Accent3 2 3 2 2 3" xfId="217"/>
    <cellStyle name="20% - Accent3 2 3 2 3" xfId="218"/>
    <cellStyle name="20% - Accent3 2 3 2 4" xfId="219"/>
    <cellStyle name="20% - Accent3 2 3 3" xfId="220"/>
    <cellStyle name="20% - Accent3 2 3 3 2" xfId="221"/>
    <cellStyle name="20% - Accent3 2 3 3 3" xfId="222"/>
    <cellStyle name="20% - Accent3 2 3 4" xfId="223"/>
    <cellStyle name="20% - Accent3 2 3 5" xfId="224"/>
    <cellStyle name="20% - Accent3 2 3_Analysis File Template" xfId="225"/>
    <cellStyle name="20% - Accent3 2 4" xfId="226"/>
    <cellStyle name="20% - Accent3 2 4 2" xfId="227"/>
    <cellStyle name="20% - Accent3 2 4 2 2" xfId="228"/>
    <cellStyle name="20% - Accent3 2 4 2 3" xfId="229"/>
    <cellStyle name="20% - Accent3 2 4 3" xfId="230"/>
    <cellStyle name="20% - Accent3 2 4 4" xfId="231"/>
    <cellStyle name="20% - Accent3 2 5" xfId="232"/>
    <cellStyle name="20% - Accent3 2 5 2" xfId="233"/>
    <cellStyle name="20% - Accent3 2 5 3" xfId="234"/>
    <cellStyle name="20% - Accent3 2 5 4" xfId="235"/>
    <cellStyle name="20% - Accent3 2 5 5" xfId="4260"/>
    <cellStyle name="20% - Accent3 2 6" xfId="236"/>
    <cellStyle name="20% - Accent3 2 7" xfId="237"/>
    <cellStyle name="20% - Accent3 2 8" xfId="238"/>
    <cellStyle name="20% - Accent3 2 9" xfId="239"/>
    <cellStyle name="20% - Accent3 2_All_SFR_Tables" xfId="240"/>
    <cellStyle name="20% - Accent3 3" xfId="241"/>
    <cellStyle name="20% - Accent3 3 2" xfId="242"/>
    <cellStyle name="20% - Accent3 3 2 2" xfId="243"/>
    <cellStyle name="20% - Accent3 3 2 2 2" xfId="244"/>
    <cellStyle name="20% - Accent3 3 2 2 3" xfId="245"/>
    <cellStyle name="20% - Accent3 3 2 3" xfId="246"/>
    <cellStyle name="20% - Accent3 3 2 4" xfId="247"/>
    <cellStyle name="20% - Accent3 3 3" xfId="248"/>
    <cellStyle name="20% - Accent3 3 3 2" xfId="249"/>
    <cellStyle name="20% - Accent3 3 3 3" xfId="250"/>
    <cellStyle name="20% - Accent3 3 4" xfId="251"/>
    <cellStyle name="20% - Accent3 3 4 2" xfId="252"/>
    <cellStyle name="20% - Accent3 3 4 3" xfId="4261"/>
    <cellStyle name="20% - Accent3 3 5" xfId="253"/>
    <cellStyle name="20% - Accent3 3 5 2" xfId="254"/>
    <cellStyle name="20% - Accent3 3 5 3" xfId="4262"/>
    <cellStyle name="20% - Accent3 3_Analysis File Template" xfId="255"/>
    <cellStyle name="20% - Accent3 4" xfId="256"/>
    <cellStyle name="20% - Accent3 4 2" xfId="257"/>
    <cellStyle name="20% - Accent3 4 2 2" xfId="258"/>
    <cellStyle name="20% - Accent3 4 3" xfId="259"/>
    <cellStyle name="20% - Accent3 4 3 2" xfId="260"/>
    <cellStyle name="20% - Accent3 4 3 3" xfId="4263"/>
    <cellStyle name="20% - Accent3 4 4" xfId="261"/>
    <cellStyle name="20% - Accent3 4_Draft SFR tables 300113 V8" xfId="262"/>
    <cellStyle name="20% - Accent3 5" xfId="263"/>
    <cellStyle name="20% - Accent3 5 2" xfId="264"/>
    <cellStyle name="20% - Accent3 5 2 2" xfId="265"/>
    <cellStyle name="20% - Accent3 5 3" xfId="266"/>
    <cellStyle name="20% - Accent3 5_Draft SFR tables 300113 V8" xfId="267"/>
    <cellStyle name="20% - Accent3 6" xfId="268"/>
    <cellStyle name="20% - Accent3 6 2" xfId="269"/>
    <cellStyle name="20% - Accent3 6 2 2" xfId="270"/>
    <cellStyle name="20% - Accent3 6 2 3" xfId="271"/>
    <cellStyle name="20% - Accent3 6 3" xfId="272"/>
    <cellStyle name="20% - Accent3 6 4" xfId="273"/>
    <cellStyle name="20% - Accent3 7" xfId="274"/>
    <cellStyle name="20% - Accent3 7 2" xfId="275"/>
    <cellStyle name="20% - Accent3 7 2 2" xfId="276"/>
    <cellStyle name="20% - Accent3 7 2 3" xfId="277"/>
    <cellStyle name="20% - Accent3 7 3" xfId="278"/>
    <cellStyle name="20% - Accent3 7 4" xfId="279"/>
    <cellStyle name="20% - Accent3 8" xfId="280"/>
    <cellStyle name="20% - Accent3 8 2" xfId="281"/>
    <cellStyle name="20% - Accent3 8 2 2" xfId="4265"/>
    <cellStyle name="20% - Accent3 8 2 3" xfId="4264"/>
    <cellStyle name="20% - Accent3 8 2 4" xfId="5804"/>
    <cellStyle name="20% - Accent3 8 3" xfId="282"/>
    <cellStyle name="20% - Accent3 8 3 2" xfId="4017"/>
    <cellStyle name="20% - Accent3 8 3 3" xfId="4266"/>
    <cellStyle name="20% - Accent3 8 3 4" xfId="5805"/>
    <cellStyle name="20% - Accent3 8 4" xfId="3867"/>
    <cellStyle name="20% - Accent3 9" xfId="283"/>
    <cellStyle name="20% - Accent3 9 2" xfId="284"/>
    <cellStyle name="20% - Accent3 9 2 2" xfId="4268"/>
    <cellStyle name="20% - Accent3 9 2 3" xfId="4267"/>
    <cellStyle name="20% - Accent3 9 2 4" xfId="5806"/>
    <cellStyle name="20% - Accent3 9 3" xfId="285"/>
    <cellStyle name="20% - Accent3 9 3 2" xfId="4018"/>
    <cellStyle name="20% - Accent3 9 3 3" xfId="4269"/>
    <cellStyle name="20% - Accent3 9 3 4" xfId="5807"/>
    <cellStyle name="20% - Accent3 9 4" xfId="3868"/>
    <cellStyle name="20% - Accent4" xfId="286" builtinId="42" customBuiltin="1"/>
    <cellStyle name="20% - Accent4 10" xfId="287"/>
    <cellStyle name="20% - Accent4 10 2" xfId="288"/>
    <cellStyle name="20% - Accent4 10 2 2" xfId="4272"/>
    <cellStyle name="20% - Accent4 10 2 3" xfId="4271"/>
    <cellStyle name="20% - Accent4 10 2 4" xfId="5809"/>
    <cellStyle name="20% - Accent4 10 3" xfId="289"/>
    <cellStyle name="20% - Accent4 10 3 2" xfId="4020"/>
    <cellStyle name="20% - Accent4 10 3 3" xfId="4273"/>
    <cellStyle name="20% - Accent4 10 3 4" xfId="5810"/>
    <cellStyle name="20% - Accent4 10 4" xfId="3870"/>
    <cellStyle name="20% - Accent4 11" xfId="290"/>
    <cellStyle name="20% - Accent4 11 2" xfId="291"/>
    <cellStyle name="20% - Accent4 11 2 2" xfId="4021"/>
    <cellStyle name="20% - Accent4 11 2 3" xfId="4275"/>
    <cellStyle name="20% - Accent4 11 2 4" xfId="5812"/>
    <cellStyle name="20% - Accent4 11 3" xfId="3871"/>
    <cellStyle name="20% - Accent4 11 3 2" xfId="4276"/>
    <cellStyle name="20% - Accent4 11 4" xfId="4274"/>
    <cellStyle name="20% - Accent4 11 5" xfId="5811"/>
    <cellStyle name="20% - Accent4 12" xfId="292"/>
    <cellStyle name="20% - Accent4 12 2" xfId="4277"/>
    <cellStyle name="20% - Accent4 12 3" xfId="5813"/>
    <cellStyle name="20% - Accent4 13" xfId="3803"/>
    <cellStyle name="20% - Accent4 13 2" xfId="4278"/>
    <cellStyle name="20% - Accent4 13 3" xfId="5814"/>
    <cellStyle name="20% - Accent4 14" xfId="3869"/>
    <cellStyle name="20% - Accent4 15" xfId="4019"/>
    <cellStyle name="20% - Accent4 16" xfId="4109"/>
    <cellStyle name="20% - Accent4 17" xfId="4176"/>
    <cellStyle name="20% - Accent4 18" xfId="4270"/>
    <cellStyle name="20% - Accent4 19" xfId="5808"/>
    <cellStyle name="20% - Accent4 2" xfId="293"/>
    <cellStyle name="20% - Accent4 2 10" xfId="294"/>
    <cellStyle name="20% - Accent4 2 11" xfId="3804"/>
    <cellStyle name="20% - Accent4 2 12" xfId="4177"/>
    <cellStyle name="20% - Accent4 2 2" xfId="295"/>
    <cellStyle name="20% - Accent4 2 2 2" xfId="296"/>
    <cellStyle name="20% - Accent4 2 2 2 2" xfId="297"/>
    <cellStyle name="20% - Accent4 2 2 2 2 2" xfId="298"/>
    <cellStyle name="20% - Accent4 2 2 2 2 3" xfId="299"/>
    <cellStyle name="20% - Accent4 2 2 2 3" xfId="300"/>
    <cellStyle name="20% - Accent4 2 2 2 4" xfId="301"/>
    <cellStyle name="20% - Accent4 2 2 3" xfId="302"/>
    <cellStyle name="20% - Accent4 2 2 3 2" xfId="303"/>
    <cellStyle name="20% - Accent4 2 2 3 3" xfId="304"/>
    <cellStyle name="20% - Accent4 2 2 4" xfId="305"/>
    <cellStyle name="20% - Accent4 2 2 5" xfId="306"/>
    <cellStyle name="20% - Accent4 2 2_Analysis File Template" xfId="307"/>
    <cellStyle name="20% - Accent4 2 3" xfId="308"/>
    <cellStyle name="20% - Accent4 2 3 2" xfId="309"/>
    <cellStyle name="20% - Accent4 2 3 2 2" xfId="310"/>
    <cellStyle name="20% - Accent4 2 3 2 2 2" xfId="311"/>
    <cellStyle name="20% - Accent4 2 3 2 2 3" xfId="312"/>
    <cellStyle name="20% - Accent4 2 3 2 3" xfId="313"/>
    <cellStyle name="20% - Accent4 2 3 2 4" xfId="314"/>
    <cellStyle name="20% - Accent4 2 3 3" xfId="315"/>
    <cellStyle name="20% - Accent4 2 3 3 2" xfId="316"/>
    <cellStyle name="20% - Accent4 2 3 3 3" xfId="317"/>
    <cellStyle name="20% - Accent4 2 3 4" xfId="318"/>
    <cellStyle name="20% - Accent4 2 3 5" xfId="319"/>
    <cellStyle name="20% - Accent4 2 3_Analysis File Template" xfId="320"/>
    <cellStyle name="20% - Accent4 2 4" xfId="321"/>
    <cellStyle name="20% - Accent4 2 4 2" xfId="322"/>
    <cellStyle name="20% - Accent4 2 4 2 2" xfId="323"/>
    <cellStyle name="20% - Accent4 2 4 2 3" xfId="324"/>
    <cellStyle name="20% - Accent4 2 4 3" xfId="325"/>
    <cellStyle name="20% - Accent4 2 4 4" xfId="326"/>
    <cellStyle name="20% - Accent4 2 5" xfId="327"/>
    <cellStyle name="20% - Accent4 2 5 2" xfId="328"/>
    <cellStyle name="20% - Accent4 2 5 3" xfId="329"/>
    <cellStyle name="20% - Accent4 2 5 4" xfId="330"/>
    <cellStyle name="20% - Accent4 2 5 5" xfId="4279"/>
    <cellStyle name="20% - Accent4 2 6" xfId="331"/>
    <cellStyle name="20% - Accent4 2 7" xfId="332"/>
    <cellStyle name="20% - Accent4 2 8" xfId="333"/>
    <cellStyle name="20% - Accent4 2 9" xfId="334"/>
    <cellStyle name="20% - Accent4 2_All_SFR_Tables" xfId="335"/>
    <cellStyle name="20% - Accent4 3" xfId="336"/>
    <cellStyle name="20% - Accent4 3 2" xfId="337"/>
    <cellStyle name="20% - Accent4 3 2 2" xfId="338"/>
    <cellStyle name="20% - Accent4 3 2 2 2" xfId="339"/>
    <cellStyle name="20% - Accent4 3 2 2 3" xfId="340"/>
    <cellStyle name="20% - Accent4 3 2 3" xfId="341"/>
    <cellStyle name="20% - Accent4 3 2 4" xfId="342"/>
    <cellStyle name="20% - Accent4 3 3" xfId="343"/>
    <cellStyle name="20% - Accent4 3 3 2" xfId="344"/>
    <cellStyle name="20% - Accent4 3 3 3" xfId="345"/>
    <cellStyle name="20% - Accent4 3 4" xfId="346"/>
    <cellStyle name="20% - Accent4 3 4 2" xfId="347"/>
    <cellStyle name="20% - Accent4 3 4 3" xfId="4280"/>
    <cellStyle name="20% - Accent4 3 5" xfId="348"/>
    <cellStyle name="20% - Accent4 3 5 2" xfId="349"/>
    <cellStyle name="20% - Accent4 3 5 3" xfId="4281"/>
    <cellStyle name="20% - Accent4 3_Analysis File Template" xfId="350"/>
    <cellStyle name="20% - Accent4 4" xfId="351"/>
    <cellStyle name="20% - Accent4 4 2" xfId="352"/>
    <cellStyle name="20% - Accent4 4 2 2" xfId="353"/>
    <cellStyle name="20% - Accent4 4 3" xfId="354"/>
    <cellStyle name="20% - Accent4 4 3 2" xfId="355"/>
    <cellStyle name="20% - Accent4 4 3 3" xfId="4282"/>
    <cellStyle name="20% - Accent4 4 4" xfId="356"/>
    <cellStyle name="20% - Accent4 4_Draft SFR tables 300113 V8" xfId="357"/>
    <cellStyle name="20% - Accent4 5" xfId="358"/>
    <cellStyle name="20% - Accent4 5 2" xfId="359"/>
    <cellStyle name="20% - Accent4 5 2 2" xfId="360"/>
    <cellStyle name="20% - Accent4 5 3" xfId="361"/>
    <cellStyle name="20% - Accent4 5_Draft SFR tables 300113 V8" xfId="362"/>
    <cellStyle name="20% - Accent4 6" xfId="363"/>
    <cellStyle name="20% - Accent4 6 2" xfId="364"/>
    <cellStyle name="20% - Accent4 6 2 2" xfId="365"/>
    <cellStyle name="20% - Accent4 6 2 3" xfId="366"/>
    <cellStyle name="20% - Accent4 6 3" xfId="367"/>
    <cellStyle name="20% - Accent4 6 4" xfId="368"/>
    <cellStyle name="20% - Accent4 7" xfId="369"/>
    <cellStyle name="20% - Accent4 7 2" xfId="370"/>
    <cellStyle name="20% - Accent4 7 2 2" xfId="371"/>
    <cellStyle name="20% - Accent4 7 2 3" xfId="372"/>
    <cellStyle name="20% - Accent4 7 3" xfId="373"/>
    <cellStyle name="20% - Accent4 7 4" xfId="374"/>
    <cellStyle name="20% - Accent4 8" xfId="375"/>
    <cellStyle name="20% - Accent4 8 2" xfId="376"/>
    <cellStyle name="20% - Accent4 8 2 2" xfId="4284"/>
    <cellStyle name="20% - Accent4 8 2 3" xfId="4283"/>
    <cellStyle name="20% - Accent4 8 2 4" xfId="5815"/>
    <cellStyle name="20% - Accent4 8 3" xfId="377"/>
    <cellStyle name="20% - Accent4 8 3 2" xfId="4022"/>
    <cellStyle name="20% - Accent4 8 3 3" xfId="4285"/>
    <cellStyle name="20% - Accent4 8 3 4" xfId="5816"/>
    <cellStyle name="20% - Accent4 8 4" xfId="3872"/>
    <cellStyle name="20% - Accent4 9" xfId="378"/>
    <cellStyle name="20% - Accent4 9 2" xfId="379"/>
    <cellStyle name="20% - Accent4 9 2 2" xfId="4287"/>
    <cellStyle name="20% - Accent4 9 2 3" xfId="4286"/>
    <cellStyle name="20% - Accent4 9 2 4" xfId="5817"/>
    <cellStyle name="20% - Accent4 9 3" xfId="380"/>
    <cellStyle name="20% - Accent4 9 3 2" xfId="4023"/>
    <cellStyle name="20% - Accent4 9 3 3" xfId="4288"/>
    <cellStyle name="20% - Accent4 9 3 4" xfId="5818"/>
    <cellStyle name="20% - Accent4 9 4" xfId="3873"/>
    <cellStyle name="20% - Accent5" xfId="381" builtinId="46" customBuiltin="1"/>
    <cellStyle name="20% - Accent5 10" xfId="382"/>
    <cellStyle name="20% - Accent5 10 2" xfId="383"/>
    <cellStyle name="20% - Accent5 11" xfId="384"/>
    <cellStyle name="20% - Accent5 12" xfId="385"/>
    <cellStyle name="20% - Accent5 13" xfId="3805"/>
    <cellStyle name="20% - Accent5 14" xfId="3874"/>
    <cellStyle name="20% - Accent5 15" xfId="4024"/>
    <cellStyle name="20% - Accent5 16" xfId="4110"/>
    <cellStyle name="20% - Accent5 17" xfId="4178"/>
    <cellStyle name="20% - Accent5 18" xfId="4289"/>
    <cellStyle name="20% - Accent5 19" xfId="5819"/>
    <cellStyle name="20% - Accent5 2" xfId="386"/>
    <cellStyle name="20% - Accent5 2 10" xfId="387"/>
    <cellStyle name="20% - Accent5 2 11" xfId="3806"/>
    <cellStyle name="20% - Accent5 2 12" xfId="4179"/>
    <cellStyle name="20% - Accent5 2 2" xfId="388"/>
    <cellStyle name="20% - Accent5 2 2 2" xfId="389"/>
    <cellStyle name="20% - Accent5 2 2 2 2" xfId="390"/>
    <cellStyle name="20% - Accent5 2 2 2 2 2" xfId="391"/>
    <cellStyle name="20% - Accent5 2 2 2 2 3" xfId="392"/>
    <cellStyle name="20% - Accent5 2 2 2 3" xfId="393"/>
    <cellStyle name="20% - Accent5 2 2 2 4" xfId="394"/>
    <cellStyle name="20% - Accent5 2 2 3" xfId="395"/>
    <cellStyle name="20% - Accent5 2 2 3 2" xfId="396"/>
    <cellStyle name="20% - Accent5 2 2 3 3" xfId="397"/>
    <cellStyle name="20% - Accent5 2 2 4" xfId="398"/>
    <cellStyle name="20% - Accent5 2 2 5" xfId="399"/>
    <cellStyle name="20% - Accent5 2 2_Analysis File Template" xfId="400"/>
    <cellStyle name="20% - Accent5 2 3" xfId="401"/>
    <cellStyle name="20% - Accent5 2 3 2" xfId="402"/>
    <cellStyle name="20% - Accent5 2 3 2 2" xfId="403"/>
    <cellStyle name="20% - Accent5 2 3 2 2 2" xfId="404"/>
    <cellStyle name="20% - Accent5 2 3 2 2 3" xfId="405"/>
    <cellStyle name="20% - Accent5 2 3 2 3" xfId="406"/>
    <cellStyle name="20% - Accent5 2 3 2 4" xfId="407"/>
    <cellStyle name="20% - Accent5 2 3 3" xfId="408"/>
    <cellStyle name="20% - Accent5 2 3 3 2" xfId="409"/>
    <cellStyle name="20% - Accent5 2 3 3 3" xfId="410"/>
    <cellStyle name="20% - Accent5 2 3 4" xfId="411"/>
    <cellStyle name="20% - Accent5 2 3 5" xfId="412"/>
    <cellStyle name="20% - Accent5 2 3_Analysis File Template" xfId="413"/>
    <cellStyle name="20% - Accent5 2 4" xfId="414"/>
    <cellStyle name="20% - Accent5 2 4 2" xfId="415"/>
    <cellStyle name="20% - Accent5 2 4 2 2" xfId="416"/>
    <cellStyle name="20% - Accent5 2 4 2 3" xfId="417"/>
    <cellStyle name="20% - Accent5 2 4 3" xfId="418"/>
    <cellStyle name="20% - Accent5 2 4 4" xfId="419"/>
    <cellStyle name="20% - Accent5 2 5" xfId="420"/>
    <cellStyle name="20% - Accent5 2 5 2" xfId="421"/>
    <cellStyle name="20% - Accent5 2 5 3" xfId="422"/>
    <cellStyle name="20% - Accent5 2 5 4" xfId="423"/>
    <cellStyle name="20% - Accent5 2 5 5" xfId="4290"/>
    <cellStyle name="20% - Accent5 2 6" xfId="424"/>
    <cellStyle name="20% - Accent5 2 7" xfId="425"/>
    <cellStyle name="20% - Accent5 2 8" xfId="426"/>
    <cellStyle name="20% - Accent5 2 9" xfId="427"/>
    <cellStyle name="20% - Accent5 2_All_SFR_Tables" xfId="428"/>
    <cellStyle name="20% - Accent5 3" xfId="429"/>
    <cellStyle name="20% - Accent5 3 2" xfId="430"/>
    <cellStyle name="20% - Accent5 3 2 2" xfId="431"/>
    <cellStyle name="20% - Accent5 3 2 2 2" xfId="432"/>
    <cellStyle name="20% - Accent5 3 2 2 3" xfId="433"/>
    <cellStyle name="20% - Accent5 3 2 3" xfId="434"/>
    <cellStyle name="20% - Accent5 3 2 4" xfId="435"/>
    <cellStyle name="20% - Accent5 3 3" xfId="436"/>
    <cellStyle name="20% - Accent5 3 3 2" xfId="437"/>
    <cellStyle name="20% - Accent5 3 3 3" xfId="438"/>
    <cellStyle name="20% - Accent5 3 4" xfId="439"/>
    <cellStyle name="20% - Accent5 3 4 2" xfId="440"/>
    <cellStyle name="20% - Accent5 3 4 3" xfId="4291"/>
    <cellStyle name="20% - Accent5 3 5" xfId="441"/>
    <cellStyle name="20% - Accent5 3 5 2" xfId="442"/>
    <cellStyle name="20% - Accent5 3 5 3" xfId="4292"/>
    <cellStyle name="20% - Accent5 3_Analysis File Template" xfId="443"/>
    <cellStyle name="20% - Accent5 4" xfId="444"/>
    <cellStyle name="20% - Accent5 4 2" xfId="445"/>
    <cellStyle name="20% - Accent5 4 2 2" xfId="446"/>
    <cellStyle name="20% - Accent5 4 3" xfId="447"/>
    <cellStyle name="20% - Accent5 4 3 2" xfId="448"/>
    <cellStyle name="20% - Accent5 4 3 3" xfId="4293"/>
    <cellStyle name="20% - Accent5 4 4" xfId="449"/>
    <cellStyle name="20% - Accent5 4_Draft SFR tables 300113 V8" xfId="450"/>
    <cellStyle name="20% - Accent5 5" xfId="451"/>
    <cellStyle name="20% - Accent5 5 2" xfId="452"/>
    <cellStyle name="20% - Accent5 5 2 2" xfId="453"/>
    <cellStyle name="20% - Accent5 5 3" xfId="454"/>
    <cellStyle name="20% - Accent5 5_Draft SFR tables 300113 V8" xfId="455"/>
    <cellStyle name="20% - Accent5 6" xfId="456"/>
    <cellStyle name="20% - Accent5 6 2" xfId="457"/>
    <cellStyle name="20% - Accent5 6 2 2" xfId="458"/>
    <cellStyle name="20% - Accent5 6 2 3" xfId="459"/>
    <cellStyle name="20% - Accent5 6 3" xfId="460"/>
    <cellStyle name="20% - Accent5 6 4" xfId="461"/>
    <cellStyle name="20% - Accent5 7" xfId="462"/>
    <cellStyle name="20% - Accent5 7 2" xfId="463"/>
    <cellStyle name="20% - Accent5 7 2 2" xfId="464"/>
    <cellStyle name="20% - Accent5 7 2 3" xfId="465"/>
    <cellStyle name="20% - Accent5 7 3" xfId="466"/>
    <cellStyle name="20% - Accent5 7 4" xfId="467"/>
    <cellStyle name="20% - Accent5 8" xfId="468"/>
    <cellStyle name="20% - Accent5 8 2" xfId="469"/>
    <cellStyle name="20% - Accent5 9" xfId="470"/>
    <cellStyle name="20% - Accent5 9 2" xfId="471"/>
    <cellStyle name="20% - Accent6" xfId="472" builtinId="50" customBuiltin="1"/>
    <cellStyle name="20% - Accent6 10" xfId="473"/>
    <cellStyle name="20% - Accent6 10 2" xfId="474"/>
    <cellStyle name="20% - Accent6 11" xfId="475"/>
    <cellStyle name="20% - Accent6 12" xfId="476"/>
    <cellStyle name="20% - Accent6 13" xfId="3807"/>
    <cellStyle name="20% - Accent6 14" xfId="3875"/>
    <cellStyle name="20% - Accent6 15" xfId="4025"/>
    <cellStyle name="20% - Accent6 16" xfId="4111"/>
    <cellStyle name="20% - Accent6 17" xfId="4180"/>
    <cellStyle name="20% - Accent6 18" xfId="4294"/>
    <cellStyle name="20% - Accent6 19" xfId="5820"/>
    <cellStyle name="20% - Accent6 2" xfId="477"/>
    <cellStyle name="20% - Accent6 2 10" xfId="478"/>
    <cellStyle name="20% - Accent6 2 11" xfId="3808"/>
    <cellStyle name="20% - Accent6 2 12" xfId="4181"/>
    <cellStyle name="20% - Accent6 2 2" xfId="479"/>
    <cellStyle name="20% - Accent6 2 2 2" xfId="480"/>
    <cellStyle name="20% - Accent6 2 2 2 2" xfId="481"/>
    <cellStyle name="20% - Accent6 2 2 2 2 2" xfId="482"/>
    <cellStyle name="20% - Accent6 2 2 2 2 3" xfId="483"/>
    <cellStyle name="20% - Accent6 2 2 2 3" xfId="484"/>
    <cellStyle name="20% - Accent6 2 2 2 4" xfId="485"/>
    <cellStyle name="20% - Accent6 2 2 3" xfId="486"/>
    <cellStyle name="20% - Accent6 2 2 3 2" xfId="487"/>
    <cellStyle name="20% - Accent6 2 2 3 3" xfId="488"/>
    <cellStyle name="20% - Accent6 2 2 4" xfId="489"/>
    <cellStyle name="20% - Accent6 2 2 5" xfId="490"/>
    <cellStyle name="20% - Accent6 2 2_Analysis File Template" xfId="491"/>
    <cellStyle name="20% - Accent6 2 3" xfId="492"/>
    <cellStyle name="20% - Accent6 2 3 2" xfId="493"/>
    <cellStyle name="20% - Accent6 2 3 2 2" xfId="494"/>
    <cellStyle name="20% - Accent6 2 3 2 2 2" xfId="495"/>
    <cellStyle name="20% - Accent6 2 3 2 2 3" xfId="496"/>
    <cellStyle name="20% - Accent6 2 3 2 3" xfId="497"/>
    <cellStyle name="20% - Accent6 2 3 2 4" xfId="498"/>
    <cellStyle name="20% - Accent6 2 3 3" xfId="499"/>
    <cellStyle name="20% - Accent6 2 3 3 2" xfId="500"/>
    <cellStyle name="20% - Accent6 2 3 3 3" xfId="501"/>
    <cellStyle name="20% - Accent6 2 3 4" xfId="502"/>
    <cellStyle name="20% - Accent6 2 3 5" xfId="503"/>
    <cellStyle name="20% - Accent6 2 3_Analysis File Template" xfId="504"/>
    <cellStyle name="20% - Accent6 2 4" xfId="505"/>
    <cellStyle name="20% - Accent6 2 4 2" xfId="506"/>
    <cellStyle name="20% - Accent6 2 4 2 2" xfId="507"/>
    <cellStyle name="20% - Accent6 2 4 2 3" xfId="508"/>
    <cellStyle name="20% - Accent6 2 4 3" xfId="509"/>
    <cellStyle name="20% - Accent6 2 4 4" xfId="510"/>
    <cellStyle name="20% - Accent6 2 5" xfId="511"/>
    <cellStyle name="20% - Accent6 2 5 2" xfId="512"/>
    <cellStyle name="20% - Accent6 2 5 3" xfId="513"/>
    <cellStyle name="20% - Accent6 2 5 4" xfId="514"/>
    <cellStyle name="20% - Accent6 2 5 5" xfId="4295"/>
    <cellStyle name="20% - Accent6 2 6" xfId="515"/>
    <cellStyle name="20% - Accent6 2 7" xfId="516"/>
    <cellStyle name="20% - Accent6 2 8" xfId="517"/>
    <cellStyle name="20% - Accent6 2 9" xfId="518"/>
    <cellStyle name="20% - Accent6 2_All_SFR_Tables" xfId="519"/>
    <cellStyle name="20% - Accent6 3" xfId="520"/>
    <cellStyle name="20% - Accent6 3 2" xfId="521"/>
    <cellStyle name="20% - Accent6 3 2 2" xfId="522"/>
    <cellStyle name="20% - Accent6 3 2 2 2" xfId="523"/>
    <cellStyle name="20% - Accent6 3 2 2 3" xfId="524"/>
    <cellStyle name="20% - Accent6 3 2 3" xfId="525"/>
    <cellStyle name="20% - Accent6 3 2 4" xfId="526"/>
    <cellStyle name="20% - Accent6 3 3" xfId="527"/>
    <cellStyle name="20% - Accent6 3 3 2" xfId="528"/>
    <cellStyle name="20% - Accent6 3 3 3" xfId="529"/>
    <cellStyle name="20% - Accent6 3 4" xfId="530"/>
    <cellStyle name="20% - Accent6 3 4 2" xfId="531"/>
    <cellStyle name="20% - Accent6 3 4 3" xfId="4296"/>
    <cellStyle name="20% - Accent6 3 5" xfId="532"/>
    <cellStyle name="20% - Accent6 3 5 2" xfId="533"/>
    <cellStyle name="20% - Accent6 3 5 3" xfId="4297"/>
    <cellStyle name="20% - Accent6 3_Analysis File Template" xfId="534"/>
    <cellStyle name="20% - Accent6 4" xfId="535"/>
    <cellStyle name="20% - Accent6 4 2" xfId="536"/>
    <cellStyle name="20% - Accent6 4 2 2" xfId="537"/>
    <cellStyle name="20% - Accent6 4 3" xfId="538"/>
    <cellStyle name="20% - Accent6 4 3 2" xfId="539"/>
    <cellStyle name="20% - Accent6 4 3 3" xfId="4298"/>
    <cellStyle name="20% - Accent6 4 4" xfId="540"/>
    <cellStyle name="20% - Accent6 4_Draft SFR tables 300113 V8" xfId="541"/>
    <cellStyle name="20% - Accent6 5" xfId="542"/>
    <cellStyle name="20% - Accent6 5 2" xfId="543"/>
    <cellStyle name="20% - Accent6 5 2 2" xfId="544"/>
    <cellStyle name="20% - Accent6 5 3" xfId="545"/>
    <cellStyle name="20% - Accent6 5_Draft SFR tables 300113 V8" xfId="546"/>
    <cellStyle name="20% - Accent6 6" xfId="547"/>
    <cellStyle name="20% - Accent6 6 2" xfId="548"/>
    <cellStyle name="20% - Accent6 6 2 2" xfId="549"/>
    <cellStyle name="20% - Accent6 6 2 3" xfId="550"/>
    <cellStyle name="20% - Accent6 6 3" xfId="551"/>
    <cellStyle name="20% - Accent6 6 4" xfId="552"/>
    <cellStyle name="20% - Accent6 7" xfId="553"/>
    <cellStyle name="20% - Accent6 7 2" xfId="554"/>
    <cellStyle name="20% - Accent6 7 2 2" xfId="555"/>
    <cellStyle name="20% - Accent6 7 2 3" xfId="556"/>
    <cellStyle name="20% - Accent6 7 3" xfId="557"/>
    <cellStyle name="20% - Accent6 7 4" xfId="558"/>
    <cellStyle name="20% - Accent6 8" xfId="559"/>
    <cellStyle name="20% - Accent6 8 2" xfId="560"/>
    <cellStyle name="20% - Accent6 9" xfId="561"/>
    <cellStyle name="20% - Accent6 9 2" xfId="562"/>
    <cellStyle name="40% - Accent1" xfId="563" builtinId="31" customBuiltin="1"/>
    <cellStyle name="40% - Accent1 10" xfId="564"/>
    <cellStyle name="40% - Accent1 10 2" xfId="565"/>
    <cellStyle name="40% - Accent1 10 2 2" xfId="4301"/>
    <cellStyle name="40% - Accent1 10 2 3" xfId="4300"/>
    <cellStyle name="40% - Accent1 10 2 4" xfId="5822"/>
    <cellStyle name="40% - Accent1 10 3" xfId="566"/>
    <cellStyle name="40% - Accent1 10 3 2" xfId="4027"/>
    <cellStyle name="40% - Accent1 10 3 3" xfId="4302"/>
    <cellStyle name="40% - Accent1 10 3 4" xfId="5823"/>
    <cellStyle name="40% - Accent1 10 4" xfId="3877"/>
    <cellStyle name="40% - Accent1 11" xfId="567"/>
    <cellStyle name="40% - Accent1 11 2" xfId="568"/>
    <cellStyle name="40% - Accent1 11 2 2" xfId="4028"/>
    <cellStyle name="40% - Accent1 11 2 3" xfId="4304"/>
    <cellStyle name="40% - Accent1 11 2 4" xfId="5825"/>
    <cellStyle name="40% - Accent1 11 3" xfId="3878"/>
    <cellStyle name="40% - Accent1 11 3 2" xfId="4305"/>
    <cellStyle name="40% - Accent1 11 4" xfId="4303"/>
    <cellStyle name="40% - Accent1 11 5" xfId="5824"/>
    <cellStyle name="40% - Accent1 12" xfId="569"/>
    <cellStyle name="40% - Accent1 12 2" xfId="4306"/>
    <cellStyle name="40% - Accent1 12 3" xfId="5826"/>
    <cellStyle name="40% - Accent1 13" xfId="3809"/>
    <cellStyle name="40% - Accent1 13 2" xfId="4307"/>
    <cellStyle name="40% - Accent1 13 3" xfId="5827"/>
    <cellStyle name="40% - Accent1 14" xfId="3876"/>
    <cellStyle name="40% - Accent1 15" xfId="4026"/>
    <cellStyle name="40% - Accent1 16" xfId="4112"/>
    <cellStyle name="40% - Accent1 17" xfId="4182"/>
    <cellStyle name="40% - Accent1 18" xfId="4299"/>
    <cellStyle name="40% - Accent1 19" xfId="5821"/>
    <cellStyle name="40% - Accent1 2" xfId="570"/>
    <cellStyle name="40% - Accent1 2 10" xfId="571"/>
    <cellStyle name="40% - Accent1 2 11" xfId="3810"/>
    <cellStyle name="40% - Accent1 2 12" xfId="4183"/>
    <cellStyle name="40% - Accent1 2 2" xfId="572"/>
    <cellStyle name="40% - Accent1 2 2 2" xfId="573"/>
    <cellStyle name="40% - Accent1 2 2 2 2" xfId="574"/>
    <cellStyle name="40% - Accent1 2 2 2 2 2" xfId="575"/>
    <cellStyle name="40% - Accent1 2 2 2 2 3" xfId="576"/>
    <cellStyle name="40% - Accent1 2 2 2 3" xfId="577"/>
    <cellStyle name="40% - Accent1 2 2 2 4" xfId="578"/>
    <cellStyle name="40% - Accent1 2 2 3" xfId="579"/>
    <cellStyle name="40% - Accent1 2 2 3 2" xfId="580"/>
    <cellStyle name="40% - Accent1 2 2 3 3" xfId="581"/>
    <cellStyle name="40% - Accent1 2 2 4" xfId="582"/>
    <cellStyle name="40% - Accent1 2 2 5" xfId="583"/>
    <cellStyle name="40% - Accent1 2 2_Analysis File Template" xfId="584"/>
    <cellStyle name="40% - Accent1 2 3" xfId="585"/>
    <cellStyle name="40% - Accent1 2 3 2" xfId="586"/>
    <cellStyle name="40% - Accent1 2 3 2 2" xfId="587"/>
    <cellStyle name="40% - Accent1 2 3 2 2 2" xfId="588"/>
    <cellStyle name="40% - Accent1 2 3 2 2 3" xfId="589"/>
    <cellStyle name="40% - Accent1 2 3 2 3" xfId="590"/>
    <cellStyle name="40% - Accent1 2 3 2 4" xfId="591"/>
    <cellStyle name="40% - Accent1 2 3 3" xfId="592"/>
    <cellStyle name="40% - Accent1 2 3 3 2" xfId="593"/>
    <cellStyle name="40% - Accent1 2 3 3 3" xfId="594"/>
    <cellStyle name="40% - Accent1 2 3 4" xfId="595"/>
    <cellStyle name="40% - Accent1 2 3 5" xfId="596"/>
    <cellStyle name="40% - Accent1 2 3_Analysis File Template" xfId="597"/>
    <cellStyle name="40% - Accent1 2 4" xfId="598"/>
    <cellStyle name="40% - Accent1 2 4 2" xfId="599"/>
    <cellStyle name="40% - Accent1 2 4 2 2" xfId="600"/>
    <cellStyle name="40% - Accent1 2 4 2 3" xfId="601"/>
    <cellStyle name="40% - Accent1 2 4 3" xfId="602"/>
    <cellStyle name="40% - Accent1 2 4 4" xfId="603"/>
    <cellStyle name="40% - Accent1 2 5" xfId="604"/>
    <cellStyle name="40% - Accent1 2 5 2" xfId="605"/>
    <cellStyle name="40% - Accent1 2 5 3" xfId="606"/>
    <cellStyle name="40% - Accent1 2 5 4" xfId="607"/>
    <cellStyle name="40% - Accent1 2 5 5" xfId="4308"/>
    <cellStyle name="40% - Accent1 2 6" xfId="608"/>
    <cellStyle name="40% - Accent1 2 7" xfId="609"/>
    <cellStyle name="40% - Accent1 2 8" xfId="610"/>
    <cellStyle name="40% - Accent1 2 9" xfId="611"/>
    <cellStyle name="40% - Accent1 2_All_SFR_Tables" xfId="612"/>
    <cellStyle name="40% - Accent1 3" xfId="613"/>
    <cellStyle name="40% - Accent1 3 2" xfId="614"/>
    <cellStyle name="40% - Accent1 3 2 2" xfId="615"/>
    <cellStyle name="40% - Accent1 3 2 2 2" xfId="616"/>
    <cellStyle name="40% - Accent1 3 2 2 3" xfId="617"/>
    <cellStyle name="40% - Accent1 3 2 3" xfId="618"/>
    <cellStyle name="40% - Accent1 3 2 4" xfId="619"/>
    <cellStyle name="40% - Accent1 3 3" xfId="620"/>
    <cellStyle name="40% - Accent1 3 3 2" xfId="621"/>
    <cellStyle name="40% - Accent1 3 3 3" xfId="622"/>
    <cellStyle name="40% - Accent1 3 4" xfId="623"/>
    <cellStyle name="40% - Accent1 3 4 2" xfId="624"/>
    <cellStyle name="40% - Accent1 3 4 3" xfId="4309"/>
    <cellStyle name="40% - Accent1 3 5" xfId="625"/>
    <cellStyle name="40% - Accent1 3 5 2" xfId="626"/>
    <cellStyle name="40% - Accent1 3 5 3" xfId="4310"/>
    <cellStyle name="40% - Accent1 3_Analysis File Template" xfId="627"/>
    <cellStyle name="40% - Accent1 4" xfId="628"/>
    <cellStyle name="40% - Accent1 4 2" xfId="629"/>
    <cellStyle name="40% - Accent1 4 2 2" xfId="630"/>
    <cellStyle name="40% - Accent1 4 3" xfId="631"/>
    <cellStyle name="40% - Accent1 4 3 2" xfId="632"/>
    <cellStyle name="40% - Accent1 4 3 3" xfId="4311"/>
    <cellStyle name="40% - Accent1 4 4" xfId="633"/>
    <cellStyle name="40% - Accent1 4_Draft SFR tables 300113 V8" xfId="634"/>
    <cellStyle name="40% - Accent1 5" xfId="635"/>
    <cellStyle name="40% - Accent1 5 2" xfId="636"/>
    <cellStyle name="40% - Accent1 5 2 2" xfId="637"/>
    <cellStyle name="40% - Accent1 5 3" xfId="638"/>
    <cellStyle name="40% - Accent1 5_Draft SFR tables 300113 V8" xfId="639"/>
    <cellStyle name="40% - Accent1 6" xfId="640"/>
    <cellStyle name="40% - Accent1 6 2" xfId="641"/>
    <cellStyle name="40% - Accent1 6 2 2" xfId="642"/>
    <cellStyle name="40% - Accent1 6 2 3" xfId="643"/>
    <cellStyle name="40% - Accent1 6 3" xfId="644"/>
    <cellStyle name="40% - Accent1 6 4" xfId="645"/>
    <cellStyle name="40% - Accent1 7" xfId="646"/>
    <cellStyle name="40% - Accent1 7 2" xfId="647"/>
    <cellStyle name="40% - Accent1 7 2 2" xfId="648"/>
    <cellStyle name="40% - Accent1 7 2 3" xfId="649"/>
    <cellStyle name="40% - Accent1 7 3" xfId="650"/>
    <cellStyle name="40% - Accent1 7 4" xfId="651"/>
    <cellStyle name="40% - Accent1 8" xfId="652"/>
    <cellStyle name="40% - Accent1 8 2" xfId="653"/>
    <cellStyle name="40% - Accent1 8 2 2" xfId="4313"/>
    <cellStyle name="40% - Accent1 8 2 3" xfId="4312"/>
    <cellStyle name="40% - Accent1 8 2 4" xfId="5828"/>
    <cellStyle name="40% - Accent1 8 3" xfId="654"/>
    <cellStyle name="40% - Accent1 8 3 2" xfId="4029"/>
    <cellStyle name="40% - Accent1 8 3 3" xfId="4314"/>
    <cellStyle name="40% - Accent1 8 3 4" xfId="5829"/>
    <cellStyle name="40% - Accent1 8 4" xfId="3879"/>
    <cellStyle name="40% - Accent1 9" xfId="655"/>
    <cellStyle name="40% - Accent1 9 2" xfId="656"/>
    <cellStyle name="40% - Accent1 9 2 2" xfId="4316"/>
    <cellStyle name="40% - Accent1 9 2 3" xfId="4315"/>
    <cellStyle name="40% - Accent1 9 2 4" xfId="5830"/>
    <cellStyle name="40% - Accent1 9 3" xfId="657"/>
    <cellStyle name="40% - Accent1 9 3 2" xfId="4030"/>
    <cellStyle name="40% - Accent1 9 3 3" xfId="4317"/>
    <cellStyle name="40% - Accent1 9 3 4" xfId="5831"/>
    <cellStyle name="40% - Accent1 9 4" xfId="3880"/>
    <cellStyle name="40% - Accent2" xfId="658" builtinId="35" customBuiltin="1"/>
    <cellStyle name="40% - Accent2 10" xfId="659"/>
    <cellStyle name="40% - Accent2 10 2" xfId="660"/>
    <cellStyle name="40% - Accent2 11" xfId="661"/>
    <cellStyle name="40% - Accent2 12" xfId="662"/>
    <cellStyle name="40% - Accent2 13" xfId="3811"/>
    <cellStyle name="40% - Accent2 14" xfId="3881"/>
    <cellStyle name="40% - Accent2 15" xfId="4031"/>
    <cellStyle name="40% - Accent2 16" xfId="4113"/>
    <cellStyle name="40% - Accent2 17" xfId="4184"/>
    <cellStyle name="40% - Accent2 18" xfId="4318"/>
    <cellStyle name="40% - Accent2 19" xfId="5832"/>
    <cellStyle name="40% - Accent2 2" xfId="663"/>
    <cellStyle name="40% - Accent2 2 10" xfId="664"/>
    <cellStyle name="40% - Accent2 2 11" xfId="3812"/>
    <cellStyle name="40% - Accent2 2 12" xfId="4185"/>
    <cellStyle name="40% - Accent2 2 2" xfId="665"/>
    <cellStyle name="40% - Accent2 2 2 2" xfId="666"/>
    <cellStyle name="40% - Accent2 2 2 2 2" xfId="667"/>
    <cellStyle name="40% - Accent2 2 2 2 2 2" xfId="668"/>
    <cellStyle name="40% - Accent2 2 2 2 2 3" xfId="669"/>
    <cellStyle name="40% - Accent2 2 2 2 3" xfId="670"/>
    <cellStyle name="40% - Accent2 2 2 2 4" xfId="671"/>
    <cellStyle name="40% - Accent2 2 2 3" xfId="672"/>
    <cellStyle name="40% - Accent2 2 2 3 2" xfId="673"/>
    <cellStyle name="40% - Accent2 2 2 3 3" xfId="674"/>
    <cellStyle name="40% - Accent2 2 2 4" xfId="675"/>
    <cellStyle name="40% - Accent2 2 2 5" xfId="676"/>
    <cellStyle name="40% - Accent2 2 2_Analysis File Template" xfId="677"/>
    <cellStyle name="40% - Accent2 2 3" xfId="678"/>
    <cellStyle name="40% - Accent2 2 3 2" xfId="679"/>
    <cellStyle name="40% - Accent2 2 3 2 2" xfId="680"/>
    <cellStyle name="40% - Accent2 2 3 2 2 2" xfId="681"/>
    <cellStyle name="40% - Accent2 2 3 2 2 3" xfId="682"/>
    <cellStyle name="40% - Accent2 2 3 2 3" xfId="683"/>
    <cellStyle name="40% - Accent2 2 3 2 4" xfId="684"/>
    <cellStyle name="40% - Accent2 2 3 3" xfId="685"/>
    <cellStyle name="40% - Accent2 2 3 3 2" xfId="686"/>
    <cellStyle name="40% - Accent2 2 3 3 3" xfId="687"/>
    <cellStyle name="40% - Accent2 2 3 4" xfId="688"/>
    <cellStyle name="40% - Accent2 2 3 5" xfId="689"/>
    <cellStyle name="40% - Accent2 2 3_Analysis File Template" xfId="690"/>
    <cellStyle name="40% - Accent2 2 4" xfId="691"/>
    <cellStyle name="40% - Accent2 2 4 2" xfId="692"/>
    <cellStyle name="40% - Accent2 2 4 2 2" xfId="693"/>
    <cellStyle name="40% - Accent2 2 4 2 3" xfId="694"/>
    <cellStyle name="40% - Accent2 2 4 3" xfId="695"/>
    <cellStyle name="40% - Accent2 2 4 4" xfId="696"/>
    <cellStyle name="40% - Accent2 2 5" xfId="697"/>
    <cellStyle name="40% - Accent2 2 5 2" xfId="698"/>
    <cellStyle name="40% - Accent2 2 5 3" xfId="699"/>
    <cellStyle name="40% - Accent2 2 5 4" xfId="700"/>
    <cellStyle name="40% - Accent2 2 5 5" xfId="4319"/>
    <cellStyle name="40% - Accent2 2 6" xfId="701"/>
    <cellStyle name="40% - Accent2 2 7" xfId="702"/>
    <cellStyle name="40% - Accent2 2 8" xfId="703"/>
    <cellStyle name="40% - Accent2 2 9" xfId="704"/>
    <cellStyle name="40% - Accent2 2_All_SFR_Tables" xfId="705"/>
    <cellStyle name="40% - Accent2 3" xfId="706"/>
    <cellStyle name="40% - Accent2 3 2" xfId="707"/>
    <cellStyle name="40% - Accent2 3 2 2" xfId="708"/>
    <cellStyle name="40% - Accent2 3 2 2 2" xfId="709"/>
    <cellStyle name="40% - Accent2 3 2 2 3" xfId="710"/>
    <cellStyle name="40% - Accent2 3 2 3" xfId="711"/>
    <cellStyle name="40% - Accent2 3 2 4" xfId="712"/>
    <cellStyle name="40% - Accent2 3 3" xfId="713"/>
    <cellStyle name="40% - Accent2 3 3 2" xfId="714"/>
    <cellStyle name="40% - Accent2 3 3 3" xfId="715"/>
    <cellStyle name="40% - Accent2 3 4" xfId="716"/>
    <cellStyle name="40% - Accent2 3 4 2" xfId="717"/>
    <cellStyle name="40% - Accent2 3 4 3" xfId="4320"/>
    <cellStyle name="40% - Accent2 3 5" xfId="718"/>
    <cellStyle name="40% - Accent2 3 5 2" xfId="719"/>
    <cellStyle name="40% - Accent2 3 5 3" xfId="4321"/>
    <cellStyle name="40% - Accent2 3_Analysis File Template" xfId="720"/>
    <cellStyle name="40% - Accent2 4" xfId="721"/>
    <cellStyle name="40% - Accent2 4 2" xfId="722"/>
    <cellStyle name="40% - Accent2 4 2 2" xfId="723"/>
    <cellStyle name="40% - Accent2 4 3" xfId="724"/>
    <cellStyle name="40% - Accent2 4 3 2" xfId="725"/>
    <cellStyle name="40% - Accent2 4 3 3" xfId="4322"/>
    <cellStyle name="40% - Accent2 4 4" xfId="726"/>
    <cellStyle name="40% - Accent2 4_Draft SFR tables 300113 V8" xfId="727"/>
    <cellStyle name="40% - Accent2 5" xfId="728"/>
    <cellStyle name="40% - Accent2 5 2" xfId="729"/>
    <cellStyle name="40% - Accent2 5 2 2" xfId="730"/>
    <cellStyle name="40% - Accent2 5 3" xfId="731"/>
    <cellStyle name="40% - Accent2 5_Draft SFR tables 300113 V8" xfId="732"/>
    <cellStyle name="40% - Accent2 6" xfId="733"/>
    <cellStyle name="40% - Accent2 6 2" xfId="734"/>
    <cellStyle name="40% - Accent2 6 2 2" xfId="735"/>
    <cellStyle name="40% - Accent2 6 2 3" xfId="736"/>
    <cellStyle name="40% - Accent2 6 3" xfId="737"/>
    <cellStyle name="40% - Accent2 6 4" xfId="738"/>
    <cellStyle name="40% - Accent2 7" xfId="739"/>
    <cellStyle name="40% - Accent2 7 2" xfId="740"/>
    <cellStyle name="40% - Accent2 7 2 2" xfId="741"/>
    <cellStyle name="40% - Accent2 7 2 3" xfId="742"/>
    <cellStyle name="40% - Accent2 7 3" xfId="743"/>
    <cellStyle name="40% - Accent2 7 4" xfId="744"/>
    <cellStyle name="40% - Accent2 8" xfId="745"/>
    <cellStyle name="40% - Accent2 8 2" xfId="746"/>
    <cellStyle name="40% - Accent2 9" xfId="747"/>
    <cellStyle name="40% - Accent2 9 2" xfId="748"/>
    <cellStyle name="40% - Accent3" xfId="749" builtinId="39" customBuiltin="1"/>
    <cellStyle name="40% - Accent3 10" xfId="750"/>
    <cellStyle name="40% - Accent3 10 2" xfId="751"/>
    <cellStyle name="40% - Accent3 10 2 2" xfId="4325"/>
    <cellStyle name="40% - Accent3 10 2 3" xfId="4324"/>
    <cellStyle name="40% - Accent3 10 2 4" xfId="5834"/>
    <cellStyle name="40% - Accent3 10 3" xfId="752"/>
    <cellStyle name="40% - Accent3 10 3 2" xfId="4033"/>
    <cellStyle name="40% - Accent3 10 3 3" xfId="4326"/>
    <cellStyle name="40% - Accent3 10 3 4" xfId="5835"/>
    <cellStyle name="40% - Accent3 10 4" xfId="3884"/>
    <cellStyle name="40% - Accent3 11" xfId="753"/>
    <cellStyle name="40% - Accent3 11 2" xfId="754"/>
    <cellStyle name="40% - Accent3 11 2 2" xfId="4034"/>
    <cellStyle name="40% - Accent3 11 2 3" xfId="4328"/>
    <cellStyle name="40% - Accent3 11 2 4" xfId="5837"/>
    <cellStyle name="40% - Accent3 11 3" xfId="3885"/>
    <cellStyle name="40% - Accent3 11 3 2" xfId="4329"/>
    <cellStyle name="40% - Accent3 11 4" xfId="4327"/>
    <cellStyle name="40% - Accent3 11 5" xfId="5836"/>
    <cellStyle name="40% - Accent3 12" xfId="755"/>
    <cellStyle name="40% - Accent3 12 2" xfId="4330"/>
    <cellStyle name="40% - Accent3 12 3" xfId="5838"/>
    <cellStyle name="40% - Accent3 13" xfId="3813"/>
    <cellStyle name="40% - Accent3 13 2" xfId="4331"/>
    <cellStyle name="40% - Accent3 13 3" xfId="5839"/>
    <cellStyle name="40% - Accent3 14" xfId="3883"/>
    <cellStyle name="40% - Accent3 15" xfId="4032"/>
    <cellStyle name="40% - Accent3 16" xfId="4114"/>
    <cellStyle name="40% - Accent3 17" xfId="4186"/>
    <cellStyle name="40% - Accent3 18" xfId="4323"/>
    <cellStyle name="40% - Accent3 19" xfId="5833"/>
    <cellStyle name="40% - Accent3 2" xfId="756"/>
    <cellStyle name="40% - Accent3 2 10" xfId="757"/>
    <cellStyle name="40% - Accent3 2 11" xfId="3814"/>
    <cellStyle name="40% - Accent3 2 12" xfId="4187"/>
    <cellStyle name="40% - Accent3 2 2" xfId="758"/>
    <cellStyle name="40% - Accent3 2 2 2" xfId="759"/>
    <cellStyle name="40% - Accent3 2 2 2 2" xfId="760"/>
    <cellStyle name="40% - Accent3 2 2 2 2 2" xfId="761"/>
    <cellStyle name="40% - Accent3 2 2 2 2 3" xfId="762"/>
    <cellStyle name="40% - Accent3 2 2 2 3" xfId="763"/>
    <cellStyle name="40% - Accent3 2 2 2 4" xfId="764"/>
    <cellStyle name="40% - Accent3 2 2 3" xfId="765"/>
    <cellStyle name="40% - Accent3 2 2 3 2" xfId="766"/>
    <cellStyle name="40% - Accent3 2 2 3 3" xfId="767"/>
    <cellStyle name="40% - Accent3 2 2 4" xfId="768"/>
    <cellStyle name="40% - Accent3 2 2 5" xfId="769"/>
    <cellStyle name="40% - Accent3 2 2_Analysis File Template" xfId="770"/>
    <cellStyle name="40% - Accent3 2 3" xfId="771"/>
    <cellStyle name="40% - Accent3 2 3 2" xfId="772"/>
    <cellStyle name="40% - Accent3 2 3 2 2" xfId="773"/>
    <cellStyle name="40% - Accent3 2 3 2 2 2" xfId="774"/>
    <cellStyle name="40% - Accent3 2 3 2 2 3" xfId="775"/>
    <cellStyle name="40% - Accent3 2 3 2 3" xfId="776"/>
    <cellStyle name="40% - Accent3 2 3 2 4" xfId="777"/>
    <cellStyle name="40% - Accent3 2 3 3" xfId="778"/>
    <cellStyle name="40% - Accent3 2 3 3 2" xfId="779"/>
    <cellStyle name="40% - Accent3 2 3 3 3" xfId="780"/>
    <cellStyle name="40% - Accent3 2 3 4" xfId="781"/>
    <cellStyle name="40% - Accent3 2 3 5" xfId="782"/>
    <cellStyle name="40% - Accent3 2 3_Analysis File Template" xfId="783"/>
    <cellStyle name="40% - Accent3 2 4" xfId="784"/>
    <cellStyle name="40% - Accent3 2 4 2" xfId="785"/>
    <cellStyle name="40% - Accent3 2 4 2 2" xfId="786"/>
    <cellStyle name="40% - Accent3 2 4 2 3" xfId="787"/>
    <cellStyle name="40% - Accent3 2 4 3" xfId="788"/>
    <cellStyle name="40% - Accent3 2 4 4" xfId="789"/>
    <cellStyle name="40% - Accent3 2 5" xfId="790"/>
    <cellStyle name="40% - Accent3 2 5 2" xfId="791"/>
    <cellStyle name="40% - Accent3 2 5 3" xfId="792"/>
    <cellStyle name="40% - Accent3 2 5 4" xfId="793"/>
    <cellStyle name="40% - Accent3 2 5 5" xfId="4332"/>
    <cellStyle name="40% - Accent3 2 6" xfId="794"/>
    <cellStyle name="40% - Accent3 2 7" xfId="795"/>
    <cellStyle name="40% - Accent3 2 8" xfId="796"/>
    <cellStyle name="40% - Accent3 2 9" xfId="797"/>
    <cellStyle name="40% - Accent3 2_All_SFR_Tables" xfId="798"/>
    <cellStyle name="40% - Accent3 3" xfId="799"/>
    <cellStyle name="40% - Accent3 3 2" xfId="800"/>
    <cellStyle name="40% - Accent3 3 2 2" xfId="801"/>
    <cellStyle name="40% - Accent3 3 2 2 2" xfId="802"/>
    <cellStyle name="40% - Accent3 3 2 2 3" xfId="803"/>
    <cellStyle name="40% - Accent3 3 2 3" xfId="804"/>
    <cellStyle name="40% - Accent3 3 2 4" xfId="805"/>
    <cellStyle name="40% - Accent3 3 3" xfId="806"/>
    <cellStyle name="40% - Accent3 3 3 2" xfId="807"/>
    <cellStyle name="40% - Accent3 3 3 3" xfId="808"/>
    <cellStyle name="40% - Accent3 3 4" xfId="809"/>
    <cellStyle name="40% - Accent3 3 4 2" xfId="810"/>
    <cellStyle name="40% - Accent3 3 4 3" xfId="4333"/>
    <cellStyle name="40% - Accent3 3 5" xfId="811"/>
    <cellStyle name="40% - Accent3 3 5 2" xfId="812"/>
    <cellStyle name="40% - Accent3 3 5 3" xfId="4334"/>
    <cellStyle name="40% - Accent3 3_Analysis File Template" xfId="813"/>
    <cellStyle name="40% - Accent3 4" xfId="814"/>
    <cellStyle name="40% - Accent3 4 2" xfId="815"/>
    <cellStyle name="40% - Accent3 4 2 2" xfId="816"/>
    <cellStyle name="40% - Accent3 4 3" xfId="817"/>
    <cellStyle name="40% - Accent3 4 3 2" xfId="818"/>
    <cellStyle name="40% - Accent3 4 3 3" xfId="4335"/>
    <cellStyle name="40% - Accent3 4 4" xfId="819"/>
    <cellStyle name="40% - Accent3 4_Draft SFR tables 300113 V8" xfId="820"/>
    <cellStyle name="40% - Accent3 5" xfId="821"/>
    <cellStyle name="40% - Accent3 5 2" xfId="822"/>
    <cellStyle name="40% - Accent3 5 2 2" xfId="823"/>
    <cellStyle name="40% - Accent3 5 3" xfId="824"/>
    <cellStyle name="40% - Accent3 5_Draft SFR tables 300113 V8" xfId="825"/>
    <cellStyle name="40% - Accent3 6" xfId="826"/>
    <cellStyle name="40% - Accent3 6 2" xfId="827"/>
    <cellStyle name="40% - Accent3 6 2 2" xfId="828"/>
    <cellStyle name="40% - Accent3 6 2 3" xfId="829"/>
    <cellStyle name="40% - Accent3 6 3" xfId="830"/>
    <cellStyle name="40% - Accent3 6 4" xfId="831"/>
    <cellStyle name="40% - Accent3 7" xfId="832"/>
    <cellStyle name="40% - Accent3 7 2" xfId="833"/>
    <cellStyle name="40% - Accent3 7 2 2" xfId="834"/>
    <cellStyle name="40% - Accent3 7 2 3" xfId="835"/>
    <cellStyle name="40% - Accent3 7 3" xfId="836"/>
    <cellStyle name="40% - Accent3 7 4" xfId="837"/>
    <cellStyle name="40% - Accent3 8" xfId="838"/>
    <cellStyle name="40% - Accent3 8 2" xfId="839"/>
    <cellStyle name="40% - Accent3 8 2 2" xfId="4337"/>
    <cellStyle name="40% - Accent3 8 2 3" xfId="4336"/>
    <cellStyle name="40% - Accent3 8 2 4" xfId="5840"/>
    <cellStyle name="40% - Accent3 8 3" xfId="840"/>
    <cellStyle name="40% - Accent3 8 3 2" xfId="4035"/>
    <cellStyle name="40% - Accent3 8 3 3" xfId="4338"/>
    <cellStyle name="40% - Accent3 8 3 4" xfId="5841"/>
    <cellStyle name="40% - Accent3 8 4" xfId="3886"/>
    <cellStyle name="40% - Accent3 9" xfId="841"/>
    <cellStyle name="40% - Accent3 9 2" xfId="842"/>
    <cellStyle name="40% - Accent3 9 2 2" xfId="4340"/>
    <cellStyle name="40% - Accent3 9 2 3" xfId="4339"/>
    <cellStyle name="40% - Accent3 9 2 4" xfId="5842"/>
    <cellStyle name="40% - Accent3 9 3" xfId="843"/>
    <cellStyle name="40% - Accent3 9 3 2" xfId="4036"/>
    <cellStyle name="40% - Accent3 9 3 3" xfId="4341"/>
    <cellStyle name="40% - Accent3 9 3 4" xfId="5843"/>
    <cellStyle name="40% - Accent3 9 4" xfId="3887"/>
    <cellStyle name="40% - Accent4" xfId="844" builtinId="43" customBuiltin="1"/>
    <cellStyle name="40% - Accent4 10" xfId="845"/>
    <cellStyle name="40% - Accent4 10 2" xfId="846"/>
    <cellStyle name="40% - Accent4 10 2 2" xfId="4344"/>
    <cellStyle name="40% - Accent4 10 2 3" xfId="4343"/>
    <cellStyle name="40% - Accent4 10 2 4" xfId="5845"/>
    <cellStyle name="40% - Accent4 10 3" xfId="847"/>
    <cellStyle name="40% - Accent4 10 3 2" xfId="4038"/>
    <cellStyle name="40% - Accent4 10 3 3" xfId="4345"/>
    <cellStyle name="40% - Accent4 10 3 4" xfId="5846"/>
    <cellStyle name="40% - Accent4 10 4" xfId="3889"/>
    <cellStyle name="40% - Accent4 11" xfId="848"/>
    <cellStyle name="40% - Accent4 11 2" xfId="849"/>
    <cellStyle name="40% - Accent4 11 2 2" xfId="4039"/>
    <cellStyle name="40% - Accent4 11 2 3" xfId="4347"/>
    <cellStyle name="40% - Accent4 11 2 4" xfId="5848"/>
    <cellStyle name="40% - Accent4 11 3" xfId="3890"/>
    <cellStyle name="40% - Accent4 11 3 2" xfId="4348"/>
    <cellStyle name="40% - Accent4 11 4" xfId="4346"/>
    <cellStyle name="40% - Accent4 11 5" xfId="5847"/>
    <cellStyle name="40% - Accent4 12" xfId="850"/>
    <cellStyle name="40% - Accent4 12 2" xfId="4349"/>
    <cellStyle name="40% - Accent4 12 3" xfId="5849"/>
    <cellStyle name="40% - Accent4 13" xfId="3815"/>
    <cellStyle name="40% - Accent4 13 2" xfId="4350"/>
    <cellStyle name="40% - Accent4 13 3" xfId="5850"/>
    <cellStyle name="40% - Accent4 14" xfId="3888"/>
    <cellStyle name="40% - Accent4 15" xfId="4037"/>
    <cellStyle name="40% - Accent4 16" xfId="4115"/>
    <cellStyle name="40% - Accent4 17" xfId="4194"/>
    <cellStyle name="40% - Accent4 18" xfId="4342"/>
    <cellStyle name="40% - Accent4 19" xfId="5844"/>
    <cellStyle name="40% - Accent4 2" xfId="851"/>
    <cellStyle name="40% - Accent4 2 10" xfId="852"/>
    <cellStyle name="40% - Accent4 2 11" xfId="3816"/>
    <cellStyle name="40% - Accent4 2 12" xfId="4195"/>
    <cellStyle name="40% - Accent4 2 2" xfId="853"/>
    <cellStyle name="40% - Accent4 2 2 2" xfId="854"/>
    <cellStyle name="40% - Accent4 2 2 2 2" xfId="855"/>
    <cellStyle name="40% - Accent4 2 2 2 2 2" xfId="856"/>
    <cellStyle name="40% - Accent4 2 2 2 2 3" xfId="857"/>
    <cellStyle name="40% - Accent4 2 2 2 3" xfId="858"/>
    <cellStyle name="40% - Accent4 2 2 2 4" xfId="859"/>
    <cellStyle name="40% - Accent4 2 2 3" xfId="860"/>
    <cellStyle name="40% - Accent4 2 2 3 2" xfId="861"/>
    <cellStyle name="40% - Accent4 2 2 3 3" xfId="862"/>
    <cellStyle name="40% - Accent4 2 2 4" xfId="863"/>
    <cellStyle name="40% - Accent4 2 2 5" xfId="864"/>
    <cellStyle name="40% - Accent4 2 2_Analysis File Template" xfId="865"/>
    <cellStyle name="40% - Accent4 2 3" xfId="866"/>
    <cellStyle name="40% - Accent4 2 3 2" xfId="867"/>
    <cellStyle name="40% - Accent4 2 3 2 2" xfId="868"/>
    <cellStyle name="40% - Accent4 2 3 2 2 2" xfId="869"/>
    <cellStyle name="40% - Accent4 2 3 2 2 3" xfId="870"/>
    <cellStyle name="40% - Accent4 2 3 2 3" xfId="871"/>
    <cellStyle name="40% - Accent4 2 3 2 4" xfId="872"/>
    <cellStyle name="40% - Accent4 2 3 3" xfId="873"/>
    <cellStyle name="40% - Accent4 2 3 3 2" xfId="874"/>
    <cellStyle name="40% - Accent4 2 3 3 3" xfId="875"/>
    <cellStyle name="40% - Accent4 2 3 4" xfId="876"/>
    <cellStyle name="40% - Accent4 2 3 5" xfId="877"/>
    <cellStyle name="40% - Accent4 2 3_Analysis File Template" xfId="878"/>
    <cellStyle name="40% - Accent4 2 4" xfId="879"/>
    <cellStyle name="40% - Accent4 2 4 2" xfId="880"/>
    <cellStyle name="40% - Accent4 2 4 2 2" xfId="881"/>
    <cellStyle name="40% - Accent4 2 4 2 3" xfId="882"/>
    <cellStyle name="40% - Accent4 2 4 3" xfId="883"/>
    <cellStyle name="40% - Accent4 2 4 4" xfId="884"/>
    <cellStyle name="40% - Accent4 2 5" xfId="885"/>
    <cellStyle name="40% - Accent4 2 5 2" xfId="886"/>
    <cellStyle name="40% - Accent4 2 5 3" xfId="887"/>
    <cellStyle name="40% - Accent4 2 5 4" xfId="888"/>
    <cellStyle name="40% - Accent4 2 5 5" xfId="4351"/>
    <cellStyle name="40% - Accent4 2 6" xfId="889"/>
    <cellStyle name="40% - Accent4 2 7" xfId="890"/>
    <cellStyle name="40% - Accent4 2 8" xfId="891"/>
    <cellStyle name="40% - Accent4 2 9" xfId="892"/>
    <cellStyle name="40% - Accent4 2_All_SFR_Tables" xfId="893"/>
    <cellStyle name="40% - Accent4 3" xfId="894"/>
    <cellStyle name="40% - Accent4 3 2" xfId="895"/>
    <cellStyle name="40% - Accent4 3 2 2" xfId="896"/>
    <cellStyle name="40% - Accent4 3 2 2 2" xfId="897"/>
    <cellStyle name="40% - Accent4 3 2 2 3" xfId="898"/>
    <cellStyle name="40% - Accent4 3 2 3" xfId="899"/>
    <cellStyle name="40% - Accent4 3 2 4" xfId="900"/>
    <cellStyle name="40% - Accent4 3 3" xfId="901"/>
    <cellStyle name="40% - Accent4 3 3 2" xfId="902"/>
    <cellStyle name="40% - Accent4 3 3 3" xfId="903"/>
    <cellStyle name="40% - Accent4 3 4" xfId="904"/>
    <cellStyle name="40% - Accent4 3 4 2" xfId="905"/>
    <cellStyle name="40% - Accent4 3 4 3" xfId="4352"/>
    <cellStyle name="40% - Accent4 3 5" xfId="906"/>
    <cellStyle name="40% - Accent4 3 5 2" xfId="907"/>
    <cellStyle name="40% - Accent4 3 5 3" xfId="4353"/>
    <cellStyle name="40% - Accent4 3_Analysis File Template" xfId="908"/>
    <cellStyle name="40% - Accent4 4" xfId="909"/>
    <cellStyle name="40% - Accent4 4 2" xfId="910"/>
    <cellStyle name="40% - Accent4 4 2 2" xfId="911"/>
    <cellStyle name="40% - Accent4 4 3" xfId="912"/>
    <cellStyle name="40% - Accent4 4 3 2" xfId="913"/>
    <cellStyle name="40% - Accent4 4 3 3" xfId="4354"/>
    <cellStyle name="40% - Accent4 4 4" xfId="914"/>
    <cellStyle name="40% - Accent4 4_Draft SFR tables 300113 V8" xfId="915"/>
    <cellStyle name="40% - Accent4 5" xfId="916"/>
    <cellStyle name="40% - Accent4 5 2" xfId="917"/>
    <cellStyle name="40% - Accent4 5 2 2" xfId="918"/>
    <cellStyle name="40% - Accent4 5 3" xfId="919"/>
    <cellStyle name="40% - Accent4 5_Draft SFR tables 300113 V8" xfId="920"/>
    <cellStyle name="40% - Accent4 6" xfId="921"/>
    <cellStyle name="40% - Accent4 6 2" xfId="922"/>
    <cellStyle name="40% - Accent4 6 2 2" xfId="923"/>
    <cellStyle name="40% - Accent4 6 2 3" xfId="924"/>
    <cellStyle name="40% - Accent4 6 3" xfId="925"/>
    <cellStyle name="40% - Accent4 6 4" xfId="926"/>
    <cellStyle name="40% - Accent4 7" xfId="927"/>
    <cellStyle name="40% - Accent4 7 2" xfId="928"/>
    <cellStyle name="40% - Accent4 7 2 2" xfId="929"/>
    <cellStyle name="40% - Accent4 7 2 3" xfId="930"/>
    <cellStyle name="40% - Accent4 7 3" xfId="931"/>
    <cellStyle name="40% - Accent4 7 4" xfId="932"/>
    <cellStyle name="40% - Accent4 8" xfId="933"/>
    <cellStyle name="40% - Accent4 8 2" xfId="934"/>
    <cellStyle name="40% - Accent4 8 2 2" xfId="4356"/>
    <cellStyle name="40% - Accent4 8 2 3" xfId="4355"/>
    <cellStyle name="40% - Accent4 8 2 4" xfId="5851"/>
    <cellStyle name="40% - Accent4 8 3" xfId="935"/>
    <cellStyle name="40% - Accent4 8 3 2" xfId="4040"/>
    <cellStyle name="40% - Accent4 8 3 3" xfId="4357"/>
    <cellStyle name="40% - Accent4 8 3 4" xfId="5852"/>
    <cellStyle name="40% - Accent4 8 4" xfId="3891"/>
    <cellStyle name="40% - Accent4 9" xfId="936"/>
    <cellStyle name="40% - Accent4 9 2" xfId="937"/>
    <cellStyle name="40% - Accent4 9 2 2" xfId="4359"/>
    <cellStyle name="40% - Accent4 9 2 3" xfId="4358"/>
    <cellStyle name="40% - Accent4 9 2 4" xfId="5853"/>
    <cellStyle name="40% - Accent4 9 3" xfId="938"/>
    <cellStyle name="40% - Accent4 9 3 2" xfId="4041"/>
    <cellStyle name="40% - Accent4 9 3 3" xfId="4360"/>
    <cellStyle name="40% - Accent4 9 3 4" xfId="5854"/>
    <cellStyle name="40% - Accent4 9 4" xfId="3892"/>
    <cellStyle name="40% - Accent5" xfId="939" builtinId="47" customBuiltin="1"/>
    <cellStyle name="40% - Accent5 10" xfId="940"/>
    <cellStyle name="40% - Accent5 10 2" xfId="941"/>
    <cellStyle name="40% - Accent5 11" xfId="942"/>
    <cellStyle name="40% - Accent5 12" xfId="943"/>
    <cellStyle name="40% - Accent5 13" xfId="3817"/>
    <cellStyle name="40% - Accent5 14" xfId="3893"/>
    <cellStyle name="40% - Accent5 15" xfId="4042"/>
    <cellStyle name="40% - Accent5 16" xfId="4116"/>
    <cellStyle name="40% - Accent5 17" xfId="4196"/>
    <cellStyle name="40% - Accent5 18" xfId="4361"/>
    <cellStyle name="40% - Accent5 19" xfId="5855"/>
    <cellStyle name="40% - Accent5 2" xfId="944"/>
    <cellStyle name="40% - Accent5 2 10" xfId="945"/>
    <cellStyle name="40% - Accent5 2 11" xfId="3818"/>
    <cellStyle name="40% - Accent5 2 12" xfId="4197"/>
    <cellStyle name="40% - Accent5 2 2" xfId="946"/>
    <cellStyle name="40% - Accent5 2 2 2" xfId="947"/>
    <cellStyle name="40% - Accent5 2 2 2 2" xfId="948"/>
    <cellStyle name="40% - Accent5 2 2 2 2 2" xfId="949"/>
    <cellStyle name="40% - Accent5 2 2 2 2 3" xfId="950"/>
    <cellStyle name="40% - Accent5 2 2 2 3" xfId="951"/>
    <cellStyle name="40% - Accent5 2 2 2 4" xfId="952"/>
    <cellStyle name="40% - Accent5 2 2 3" xfId="953"/>
    <cellStyle name="40% - Accent5 2 2 3 2" xfId="954"/>
    <cellStyle name="40% - Accent5 2 2 3 3" xfId="955"/>
    <cellStyle name="40% - Accent5 2 2 4" xfId="956"/>
    <cellStyle name="40% - Accent5 2 2 5" xfId="957"/>
    <cellStyle name="40% - Accent5 2 2_Analysis File Template" xfId="958"/>
    <cellStyle name="40% - Accent5 2 3" xfId="959"/>
    <cellStyle name="40% - Accent5 2 3 2" xfId="960"/>
    <cellStyle name="40% - Accent5 2 3 2 2" xfId="961"/>
    <cellStyle name="40% - Accent5 2 3 2 2 2" xfId="962"/>
    <cellStyle name="40% - Accent5 2 3 2 2 3" xfId="963"/>
    <cellStyle name="40% - Accent5 2 3 2 3" xfId="964"/>
    <cellStyle name="40% - Accent5 2 3 2 4" xfId="965"/>
    <cellStyle name="40% - Accent5 2 3 3" xfId="966"/>
    <cellStyle name="40% - Accent5 2 3 3 2" xfId="967"/>
    <cellStyle name="40% - Accent5 2 3 3 3" xfId="968"/>
    <cellStyle name="40% - Accent5 2 3 4" xfId="969"/>
    <cellStyle name="40% - Accent5 2 3 5" xfId="970"/>
    <cellStyle name="40% - Accent5 2 3_Analysis File Template" xfId="971"/>
    <cellStyle name="40% - Accent5 2 4" xfId="972"/>
    <cellStyle name="40% - Accent5 2 4 2" xfId="973"/>
    <cellStyle name="40% - Accent5 2 4 2 2" xfId="974"/>
    <cellStyle name="40% - Accent5 2 4 2 3" xfId="975"/>
    <cellStyle name="40% - Accent5 2 4 3" xfId="976"/>
    <cellStyle name="40% - Accent5 2 4 4" xfId="977"/>
    <cellStyle name="40% - Accent5 2 5" xfId="978"/>
    <cellStyle name="40% - Accent5 2 5 2" xfId="979"/>
    <cellStyle name="40% - Accent5 2 5 3" xfId="980"/>
    <cellStyle name="40% - Accent5 2 5 4" xfId="981"/>
    <cellStyle name="40% - Accent5 2 5 5" xfId="4362"/>
    <cellStyle name="40% - Accent5 2 6" xfId="982"/>
    <cellStyle name="40% - Accent5 2 7" xfId="983"/>
    <cellStyle name="40% - Accent5 2 8" xfId="984"/>
    <cellStyle name="40% - Accent5 2 9" xfId="985"/>
    <cellStyle name="40% - Accent5 2_All_SFR_Tables" xfId="986"/>
    <cellStyle name="40% - Accent5 3" xfId="987"/>
    <cellStyle name="40% - Accent5 3 2" xfId="988"/>
    <cellStyle name="40% - Accent5 3 2 2" xfId="989"/>
    <cellStyle name="40% - Accent5 3 2 2 2" xfId="990"/>
    <cellStyle name="40% - Accent5 3 2 2 3" xfId="991"/>
    <cellStyle name="40% - Accent5 3 2 3" xfId="992"/>
    <cellStyle name="40% - Accent5 3 2 4" xfId="993"/>
    <cellStyle name="40% - Accent5 3 3" xfId="994"/>
    <cellStyle name="40% - Accent5 3 3 2" xfId="995"/>
    <cellStyle name="40% - Accent5 3 3 3" xfId="996"/>
    <cellStyle name="40% - Accent5 3 4" xfId="997"/>
    <cellStyle name="40% - Accent5 3 4 2" xfId="998"/>
    <cellStyle name="40% - Accent5 3 4 3" xfId="4363"/>
    <cellStyle name="40% - Accent5 3 5" xfId="999"/>
    <cellStyle name="40% - Accent5 3 5 2" xfId="1000"/>
    <cellStyle name="40% - Accent5 3 5 3" xfId="4364"/>
    <cellStyle name="40% - Accent5 3_Analysis File Template" xfId="1001"/>
    <cellStyle name="40% - Accent5 4" xfId="1002"/>
    <cellStyle name="40% - Accent5 4 2" xfId="1003"/>
    <cellStyle name="40% - Accent5 4 2 2" xfId="1004"/>
    <cellStyle name="40% - Accent5 4 3" xfId="1005"/>
    <cellStyle name="40% - Accent5 4 3 2" xfId="1006"/>
    <cellStyle name="40% - Accent5 4 3 3" xfId="4365"/>
    <cellStyle name="40% - Accent5 4 4" xfId="1007"/>
    <cellStyle name="40% - Accent5 4_Draft SFR tables 300113 V8" xfId="1008"/>
    <cellStyle name="40% - Accent5 5" xfId="1009"/>
    <cellStyle name="40% - Accent5 5 2" xfId="1010"/>
    <cellStyle name="40% - Accent5 5 2 2" xfId="1011"/>
    <cellStyle name="40% - Accent5 5 3" xfId="1012"/>
    <cellStyle name="40% - Accent5 5_Draft SFR tables 300113 V8" xfId="1013"/>
    <cellStyle name="40% - Accent5 6" xfId="1014"/>
    <cellStyle name="40% - Accent5 6 2" xfId="1015"/>
    <cellStyle name="40% - Accent5 6 2 2" xfId="1016"/>
    <cellStyle name="40% - Accent5 6 2 3" xfId="1017"/>
    <cellStyle name="40% - Accent5 6 3" xfId="1018"/>
    <cellStyle name="40% - Accent5 6 4" xfId="1019"/>
    <cellStyle name="40% - Accent5 7" xfId="1020"/>
    <cellStyle name="40% - Accent5 7 2" xfId="1021"/>
    <cellStyle name="40% - Accent5 7 2 2" xfId="1022"/>
    <cellStyle name="40% - Accent5 7 2 3" xfId="1023"/>
    <cellStyle name="40% - Accent5 7 3" xfId="1024"/>
    <cellStyle name="40% - Accent5 7 4" xfId="1025"/>
    <cellStyle name="40% - Accent5 8" xfId="1026"/>
    <cellStyle name="40% - Accent5 8 2" xfId="1027"/>
    <cellStyle name="40% - Accent5 9" xfId="1028"/>
    <cellStyle name="40% - Accent5 9 2" xfId="1029"/>
    <cellStyle name="40% - Accent6" xfId="1030" builtinId="51" customBuiltin="1"/>
    <cellStyle name="40% - Accent6 10" xfId="1031"/>
    <cellStyle name="40% - Accent6 10 2" xfId="1032"/>
    <cellStyle name="40% - Accent6 10 2 2" xfId="4368"/>
    <cellStyle name="40% - Accent6 10 2 3" xfId="4367"/>
    <cellStyle name="40% - Accent6 10 2 4" xfId="5857"/>
    <cellStyle name="40% - Accent6 10 3" xfId="1033"/>
    <cellStyle name="40% - Accent6 10 3 2" xfId="4044"/>
    <cellStyle name="40% - Accent6 10 3 3" xfId="4369"/>
    <cellStyle name="40% - Accent6 10 3 4" xfId="5858"/>
    <cellStyle name="40% - Accent6 10 4" xfId="3895"/>
    <cellStyle name="40% - Accent6 11" xfId="1034"/>
    <cellStyle name="40% - Accent6 11 2" xfId="1035"/>
    <cellStyle name="40% - Accent6 11 2 2" xfId="4045"/>
    <cellStyle name="40% - Accent6 11 2 3" xfId="4371"/>
    <cellStyle name="40% - Accent6 11 2 4" xfId="5860"/>
    <cellStyle name="40% - Accent6 11 3" xfId="3896"/>
    <cellStyle name="40% - Accent6 11 3 2" xfId="4372"/>
    <cellStyle name="40% - Accent6 11 4" xfId="4370"/>
    <cellStyle name="40% - Accent6 11 5" xfId="5859"/>
    <cellStyle name="40% - Accent6 12" xfId="1036"/>
    <cellStyle name="40% - Accent6 12 2" xfId="4373"/>
    <cellStyle name="40% - Accent6 12 3" xfId="5861"/>
    <cellStyle name="40% - Accent6 13" xfId="3819"/>
    <cellStyle name="40% - Accent6 13 2" xfId="4374"/>
    <cellStyle name="40% - Accent6 13 3" xfId="5862"/>
    <cellStyle name="40% - Accent6 14" xfId="3894"/>
    <cellStyle name="40% - Accent6 15" xfId="4043"/>
    <cellStyle name="40% - Accent6 16" xfId="4117"/>
    <cellStyle name="40% - Accent6 17" xfId="4198"/>
    <cellStyle name="40% - Accent6 18" xfId="4366"/>
    <cellStyle name="40% - Accent6 19" xfId="5856"/>
    <cellStyle name="40% - Accent6 2" xfId="1037"/>
    <cellStyle name="40% - Accent6 2 10" xfId="1038"/>
    <cellStyle name="40% - Accent6 2 11" xfId="3820"/>
    <cellStyle name="40% - Accent6 2 12" xfId="4199"/>
    <cellStyle name="40% - Accent6 2 2" xfId="1039"/>
    <cellStyle name="40% - Accent6 2 2 2" xfId="1040"/>
    <cellStyle name="40% - Accent6 2 2 2 2" xfId="1041"/>
    <cellStyle name="40% - Accent6 2 2 2 2 2" xfId="1042"/>
    <cellStyle name="40% - Accent6 2 2 2 2 3" xfId="1043"/>
    <cellStyle name="40% - Accent6 2 2 2 3" xfId="1044"/>
    <cellStyle name="40% - Accent6 2 2 2 4" xfId="1045"/>
    <cellStyle name="40% - Accent6 2 2 3" xfId="1046"/>
    <cellStyle name="40% - Accent6 2 2 3 2" xfId="1047"/>
    <cellStyle name="40% - Accent6 2 2 3 3" xfId="1048"/>
    <cellStyle name="40% - Accent6 2 2 4" xfId="1049"/>
    <cellStyle name="40% - Accent6 2 2 5" xfId="1050"/>
    <cellStyle name="40% - Accent6 2 2_Analysis File Template" xfId="1051"/>
    <cellStyle name="40% - Accent6 2 3" xfId="1052"/>
    <cellStyle name="40% - Accent6 2 3 2" xfId="1053"/>
    <cellStyle name="40% - Accent6 2 3 2 2" xfId="1054"/>
    <cellStyle name="40% - Accent6 2 3 2 2 2" xfId="1055"/>
    <cellStyle name="40% - Accent6 2 3 2 2 3" xfId="1056"/>
    <cellStyle name="40% - Accent6 2 3 2 3" xfId="1057"/>
    <cellStyle name="40% - Accent6 2 3 2 4" xfId="1058"/>
    <cellStyle name="40% - Accent6 2 3 3" xfId="1059"/>
    <cellStyle name="40% - Accent6 2 3 3 2" xfId="1060"/>
    <cellStyle name="40% - Accent6 2 3 3 3" xfId="1061"/>
    <cellStyle name="40% - Accent6 2 3 4" xfId="1062"/>
    <cellStyle name="40% - Accent6 2 3 5" xfId="1063"/>
    <cellStyle name="40% - Accent6 2 3_Analysis File Template" xfId="1064"/>
    <cellStyle name="40% - Accent6 2 4" xfId="1065"/>
    <cellStyle name="40% - Accent6 2 4 2" xfId="1066"/>
    <cellStyle name="40% - Accent6 2 4 2 2" xfId="1067"/>
    <cellStyle name="40% - Accent6 2 4 2 3" xfId="1068"/>
    <cellStyle name="40% - Accent6 2 4 3" xfId="1069"/>
    <cellStyle name="40% - Accent6 2 4 4" xfId="1070"/>
    <cellStyle name="40% - Accent6 2 5" xfId="1071"/>
    <cellStyle name="40% - Accent6 2 5 2" xfId="1072"/>
    <cellStyle name="40% - Accent6 2 5 3" xfId="1073"/>
    <cellStyle name="40% - Accent6 2 5 4" xfId="1074"/>
    <cellStyle name="40% - Accent6 2 5 5" xfId="4375"/>
    <cellStyle name="40% - Accent6 2 6" xfId="1075"/>
    <cellStyle name="40% - Accent6 2 7" xfId="1076"/>
    <cellStyle name="40% - Accent6 2 8" xfId="1077"/>
    <cellStyle name="40% - Accent6 2 9" xfId="1078"/>
    <cellStyle name="40% - Accent6 2_All_SFR_Tables" xfId="1079"/>
    <cellStyle name="40% - Accent6 3" xfId="1080"/>
    <cellStyle name="40% - Accent6 3 2" xfId="1081"/>
    <cellStyle name="40% - Accent6 3 2 2" xfId="1082"/>
    <cellStyle name="40% - Accent6 3 2 2 2" xfId="1083"/>
    <cellStyle name="40% - Accent6 3 2 2 3" xfId="1084"/>
    <cellStyle name="40% - Accent6 3 2 3" xfId="1085"/>
    <cellStyle name="40% - Accent6 3 2 4" xfId="1086"/>
    <cellStyle name="40% - Accent6 3 3" xfId="1087"/>
    <cellStyle name="40% - Accent6 3 3 2" xfId="1088"/>
    <cellStyle name="40% - Accent6 3 3 3" xfId="1089"/>
    <cellStyle name="40% - Accent6 3 4" xfId="1090"/>
    <cellStyle name="40% - Accent6 3 4 2" xfId="1091"/>
    <cellStyle name="40% - Accent6 3 4 3" xfId="4376"/>
    <cellStyle name="40% - Accent6 3 5" xfId="1092"/>
    <cellStyle name="40% - Accent6 3 5 2" xfId="1093"/>
    <cellStyle name="40% - Accent6 3 5 3" xfId="4377"/>
    <cellStyle name="40% - Accent6 3_Analysis File Template" xfId="1094"/>
    <cellStyle name="40% - Accent6 4" xfId="1095"/>
    <cellStyle name="40% - Accent6 4 2" xfId="1096"/>
    <cellStyle name="40% - Accent6 4 2 2" xfId="1097"/>
    <cellStyle name="40% - Accent6 4 3" xfId="1098"/>
    <cellStyle name="40% - Accent6 4 3 2" xfId="1099"/>
    <cellStyle name="40% - Accent6 4 3 3" xfId="4378"/>
    <cellStyle name="40% - Accent6 4 4" xfId="1100"/>
    <cellStyle name="40% - Accent6 4_Draft SFR tables 300113 V8" xfId="1101"/>
    <cellStyle name="40% - Accent6 5" xfId="1102"/>
    <cellStyle name="40% - Accent6 5 2" xfId="1103"/>
    <cellStyle name="40% - Accent6 5 2 2" xfId="1104"/>
    <cellStyle name="40% - Accent6 5 3" xfId="1105"/>
    <cellStyle name="40% - Accent6 5_Draft SFR tables 300113 V8" xfId="1106"/>
    <cellStyle name="40% - Accent6 6" xfId="1107"/>
    <cellStyle name="40% - Accent6 6 2" xfId="1108"/>
    <cellStyle name="40% - Accent6 6 2 2" xfId="1109"/>
    <cellStyle name="40% - Accent6 6 2 3" xfId="1110"/>
    <cellStyle name="40% - Accent6 6 3" xfId="1111"/>
    <cellStyle name="40% - Accent6 6 4" xfId="1112"/>
    <cellStyle name="40% - Accent6 7" xfId="1113"/>
    <cellStyle name="40% - Accent6 7 2" xfId="1114"/>
    <cellStyle name="40% - Accent6 7 2 2" xfId="1115"/>
    <cellStyle name="40% - Accent6 7 2 3" xfId="1116"/>
    <cellStyle name="40% - Accent6 7 3" xfId="1117"/>
    <cellStyle name="40% - Accent6 7 4" xfId="1118"/>
    <cellStyle name="40% - Accent6 8" xfId="1119"/>
    <cellStyle name="40% - Accent6 8 2" xfId="1120"/>
    <cellStyle name="40% - Accent6 8 2 2" xfId="4380"/>
    <cellStyle name="40% - Accent6 8 2 3" xfId="4379"/>
    <cellStyle name="40% - Accent6 8 2 4" xfId="5863"/>
    <cellStyle name="40% - Accent6 8 3" xfId="1121"/>
    <cellStyle name="40% - Accent6 8 3 2" xfId="4046"/>
    <cellStyle name="40% - Accent6 8 3 3" xfId="4381"/>
    <cellStyle name="40% - Accent6 8 3 4" xfId="5864"/>
    <cellStyle name="40% - Accent6 8 4" xfId="3898"/>
    <cellStyle name="40% - Accent6 9" xfId="1122"/>
    <cellStyle name="40% - Accent6 9 2" xfId="1123"/>
    <cellStyle name="40% - Accent6 9 2 2" xfId="4383"/>
    <cellStyle name="40% - Accent6 9 2 3" xfId="4382"/>
    <cellStyle name="40% - Accent6 9 2 4" xfId="5865"/>
    <cellStyle name="40% - Accent6 9 3" xfId="1124"/>
    <cellStyle name="40% - Accent6 9 3 2" xfId="4047"/>
    <cellStyle name="40% - Accent6 9 3 3" xfId="4384"/>
    <cellStyle name="40% - Accent6 9 3 4" xfId="5866"/>
    <cellStyle name="40% - Accent6 9 4" xfId="3899"/>
    <cellStyle name="5x indented GHG Textfiels" xfId="1125"/>
    <cellStyle name="60% - Accent1" xfId="1126" builtinId="32" customBuiltin="1"/>
    <cellStyle name="60% - Accent1 2" xfId="1127"/>
    <cellStyle name="60% - Accent1 2 2" xfId="1128"/>
    <cellStyle name="60% - Accent1 2 2 2" xfId="1129"/>
    <cellStyle name="60% - Accent1 2 3" xfId="1130"/>
    <cellStyle name="60% - Accent1 2 4" xfId="1131"/>
    <cellStyle name="60% - Accent1 3" xfId="1132"/>
    <cellStyle name="60% - Accent1 3 2" xfId="1133"/>
    <cellStyle name="60% - Accent1 4" xfId="1134"/>
    <cellStyle name="60% - Accent1 5" xfId="1135"/>
    <cellStyle name="60% - Accent1 6" xfId="1136"/>
    <cellStyle name="60% - Accent1 7" xfId="1137"/>
    <cellStyle name="60% - Accent1 8" xfId="1138"/>
    <cellStyle name="60% - Accent1 8 2" xfId="4385"/>
    <cellStyle name="60% - Accent1 9" xfId="4386"/>
    <cellStyle name="60% - Accent2" xfId="1139" builtinId="36" customBuiltin="1"/>
    <cellStyle name="60% - Accent2 2" xfId="1140"/>
    <cellStyle name="60% - Accent2 2 2" xfId="1141"/>
    <cellStyle name="60% - Accent2 2 2 2" xfId="1142"/>
    <cellStyle name="60% - Accent2 2 3" xfId="1143"/>
    <cellStyle name="60% - Accent2 2 4" xfId="1144"/>
    <cellStyle name="60% - Accent2 3" xfId="1145"/>
    <cellStyle name="60% - Accent2 3 2" xfId="1146"/>
    <cellStyle name="60% - Accent2 4" xfId="1147"/>
    <cellStyle name="60% - Accent2 5" xfId="1148"/>
    <cellStyle name="60% - Accent2 6" xfId="1149"/>
    <cellStyle name="60% - Accent3" xfId="1150" builtinId="40" customBuiltin="1"/>
    <cellStyle name="60% - Accent3 2" xfId="1151"/>
    <cellStyle name="60% - Accent3 2 2" xfId="1152"/>
    <cellStyle name="60% - Accent3 2 2 2" xfId="1153"/>
    <cellStyle name="60% - Accent3 2 3" xfId="1154"/>
    <cellStyle name="60% - Accent3 2 4" xfId="1155"/>
    <cellStyle name="60% - Accent3 3" xfId="1156"/>
    <cellStyle name="60% - Accent3 3 2" xfId="1157"/>
    <cellStyle name="60% - Accent3 4" xfId="1158"/>
    <cellStyle name="60% - Accent3 5" xfId="1159"/>
    <cellStyle name="60% - Accent3 6" xfId="1160"/>
    <cellStyle name="60% - Accent3 7" xfId="1161"/>
    <cellStyle name="60% - Accent3 8" xfId="1162"/>
    <cellStyle name="60% - Accent3 8 2" xfId="4387"/>
    <cellStyle name="60% - Accent3 9" xfId="4388"/>
    <cellStyle name="60% - Accent4" xfId="1163" builtinId="44" customBuiltin="1"/>
    <cellStyle name="60% - Accent4 2" xfId="1164"/>
    <cellStyle name="60% - Accent4 2 2" xfId="1165"/>
    <cellStyle name="60% - Accent4 2 2 2" xfId="1166"/>
    <cellStyle name="60% - Accent4 2 3" xfId="1167"/>
    <cellStyle name="60% - Accent4 2 4" xfId="1168"/>
    <cellStyle name="60% - Accent4 3" xfId="1169"/>
    <cellStyle name="60% - Accent4 3 2" xfId="1170"/>
    <cellStyle name="60% - Accent4 4" xfId="1171"/>
    <cellStyle name="60% - Accent4 5" xfId="1172"/>
    <cellStyle name="60% - Accent4 6" xfId="1173"/>
    <cellStyle name="60% - Accent4 7" xfId="1174"/>
    <cellStyle name="60% - Accent4 8" xfId="1175"/>
    <cellStyle name="60% - Accent4 8 2" xfId="4389"/>
    <cellStyle name="60% - Accent4 9" xfId="4390"/>
    <cellStyle name="60% - Accent5" xfId="1176" builtinId="48" customBuiltin="1"/>
    <cellStyle name="60% - Accent5 2" xfId="1177"/>
    <cellStyle name="60% - Accent5 2 2" xfId="1178"/>
    <cellStyle name="60% - Accent5 2 2 2" xfId="1179"/>
    <cellStyle name="60% - Accent5 2 3" xfId="1180"/>
    <cellStyle name="60% - Accent5 2 4" xfId="1181"/>
    <cellStyle name="60% - Accent5 3" xfId="1182"/>
    <cellStyle name="60% - Accent5 3 2" xfId="1183"/>
    <cellStyle name="60% - Accent5 4" xfId="1184"/>
    <cellStyle name="60% - Accent5 5" xfId="1185"/>
    <cellStyle name="60% - Accent5 6" xfId="1186"/>
    <cellStyle name="60% - Accent6" xfId="1187" builtinId="52" customBuiltin="1"/>
    <cellStyle name="60% - Accent6 2" xfId="1188"/>
    <cellStyle name="60% - Accent6 2 2" xfId="1189"/>
    <cellStyle name="60% - Accent6 2 2 2" xfId="1190"/>
    <cellStyle name="60% - Accent6 2 3" xfId="1191"/>
    <cellStyle name="60% - Accent6 2 4" xfId="1192"/>
    <cellStyle name="60% - Accent6 3" xfId="1193"/>
    <cellStyle name="60% - Accent6 3 2" xfId="1194"/>
    <cellStyle name="60% - Accent6 4" xfId="1195"/>
    <cellStyle name="60% - Accent6 5" xfId="1196"/>
    <cellStyle name="60% - Accent6 6" xfId="1197"/>
    <cellStyle name="60% - Accent6 7" xfId="1198"/>
    <cellStyle name="60% - Accent6 8" xfId="1199"/>
    <cellStyle name="60% - Accent6 8 2" xfId="4391"/>
    <cellStyle name="60% - Accent6 9" xfId="4392"/>
    <cellStyle name="Accent1" xfId="1200" builtinId="29" customBuiltin="1"/>
    <cellStyle name="Accent1 2" xfId="1201"/>
    <cellStyle name="Accent1 2 2" xfId="1202"/>
    <cellStyle name="Accent1 2 2 2" xfId="1203"/>
    <cellStyle name="Accent1 2 3" xfId="1204"/>
    <cellStyle name="Accent1 2 4" xfId="1205"/>
    <cellStyle name="Accent1 3" xfId="1206"/>
    <cellStyle name="Accent1 3 2" xfId="1207"/>
    <cellStyle name="Accent1 4" xfId="1208"/>
    <cellStyle name="Accent1 5" xfId="1209"/>
    <cellStyle name="Accent1 6" xfId="1210"/>
    <cellStyle name="Accent1 7" xfId="1211"/>
    <cellStyle name="Accent1 8" xfId="1212"/>
    <cellStyle name="Accent1 8 2" xfId="4393"/>
    <cellStyle name="Accent1 9" xfId="4394"/>
    <cellStyle name="Accent2" xfId="1213" builtinId="33" customBuiltin="1"/>
    <cellStyle name="Accent2 2" xfId="1214"/>
    <cellStyle name="Accent2 2 2" xfId="1215"/>
    <cellStyle name="Accent2 2 2 2" xfId="1216"/>
    <cellStyle name="Accent2 2 3" xfId="1217"/>
    <cellStyle name="Accent2 2 4" xfId="1218"/>
    <cellStyle name="Accent2 3" xfId="1219"/>
    <cellStyle name="Accent2 3 2" xfId="1220"/>
    <cellStyle name="Accent2 4" xfId="1221"/>
    <cellStyle name="Accent2 5" xfId="1222"/>
    <cellStyle name="Accent2 6" xfId="1223"/>
    <cellStyle name="Accent3" xfId="1224" builtinId="37" customBuiltin="1"/>
    <cellStyle name="Accent3 2" xfId="1225"/>
    <cellStyle name="Accent3 2 2" xfId="1226"/>
    <cellStyle name="Accent3 2 2 2" xfId="1227"/>
    <cellStyle name="Accent3 2 3" xfId="1228"/>
    <cellStyle name="Accent3 2 4" xfId="1229"/>
    <cellStyle name="Accent3 3" xfId="1230"/>
    <cellStyle name="Accent3 3 2" xfId="1231"/>
    <cellStyle name="Accent3 4" xfId="1232"/>
    <cellStyle name="Accent3 5" xfId="1233"/>
    <cellStyle name="Accent3 6" xfId="1234"/>
    <cellStyle name="Accent3 7" xfId="1235"/>
    <cellStyle name="Accent4" xfId="1236" builtinId="41" customBuiltin="1"/>
    <cellStyle name="Accent4 2" xfId="1237"/>
    <cellStyle name="Accent4 2 2" xfId="1238"/>
    <cellStyle name="Accent4 2 2 2" xfId="1239"/>
    <cellStyle name="Accent4 2 3" xfId="1240"/>
    <cellStyle name="Accent4 2 4" xfId="1241"/>
    <cellStyle name="Accent4 3" xfId="1242"/>
    <cellStyle name="Accent4 3 2" xfId="1243"/>
    <cellStyle name="Accent4 4" xfId="1244"/>
    <cellStyle name="Accent4 5" xfId="1245"/>
    <cellStyle name="Accent4 6" xfId="1246"/>
    <cellStyle name="Accent4 7" xfId="1247"/>
    <cellStyle name="Accent4 8" xfId="1248"/>
    <cellStyle name="Accent4 8 2" xfId="4395"/>
    <cellStyle name="Accent4 9" xfId="4396"/>
    <cellStyle name="Accent5" xfId="1249" builtinId="45" customBuiltin="1"/>
    <cellStyle name="Accent5 2" xfId="1250"/>
    <cellStyle name="Accent5 2 2" xfId="1251"/>
    <cellStyle name="Accent5 2 2 2" xfId="1252"/>
    <cellStyle name="Accent5 2 3" xfId="1253"/>
    <cellStyle name="Accent5 2 4" xfId="1254"/>
    <cellStyle name="Accent5 3" xfId="1255"/>
    <cellStyle name="Accent5 3 2" xfId="1256"/>
    <cellStyle name="Accent5 4" xfId="1257"/>
    <cellStyle name="Accent5 5" xfId="1258"/>
    <cellStyle name="Accent5 6" xfId="1259"/>
    <cellStyle name="Accent6" xfId="1260" builtinId="49" customBuiltin="1"/>
    <cellStyle name="Accent6 2" xfId="1261"/>
    <cellStyle name="Accent6 2 2" xfId="1262"/>
    <cellStyle name="Accent6 2 2 2" xfId="1263"/>
    <cellStyle name="Accent6 2 3" xfId="1264"/>
    <cellStyle name="Accent6 2 4" xfId="1265"/>
    <cellStyle name="Accent6 3" xfId="1266"/>
    <cellStyle name="Accent6 3 2" xfId="1267"/>
    <cellStyle name="Accent6 4" xfId="1268"/>
    <cellStyle name="Accent6 5" xfId="1269"/>
    <cellStyle name="Accent6 6" xfId="1270"/>
    <cellStyle name="AggblueCels_1x" xfId="1271"/>
    <cellStyle name="ANCLAS,REZONES Y SUS PARTES,DE FUNDICION,DE HIERRO O DE ACERO" xfId="1272"/>
    <cellStyle name="ANCLAS,REZONES Y SUS PARTES,DE FUNDICION,DE HIERRO O DE ACERO 2" xfId="1273"/>
    <cellStyle name="Bad" xfId="1274" builtinId="27" customBuiltin="1"/>
    <cellStyle name="Bad 2" xfId="1275"/>
    <cellStyle name="Bad 2 2" xfId="1276"/>
    <cellStyle name="Bad 2 2 2" xfId="1277"/>
    <cellStyle name="Bad 2 3" xfId="1278"/>
    <cellStyle name="Bad 2 4" xfId="1279"/>
    <cellStyle name="Bad 3" xfId="1280"/>
    <cellStyle name="Bad 3 2" xfId="1281"/>
    <cellStyle name="Bad 4" xfId="1282"/>
    <cellStyle name="Bad 5" xfId="1283"/>
    <cellStyle name="Bad 6" xfId="1284"/>
    <cellStyle name="Bad 7" xfId="1285"/>
    <cellStyle name="Bad 8" xfId="1286"/>
    <cellStyle name="Bad 8 2" xfId="4397"/>
    <cellStyle name="Bad 9" xfId="4398"/>
    <cellStyle name="Bold GHG Numbers (0.00)" xfId="1287"/>
    <cellStyle name="Bold GHG Numbers (0.00) 2" xfId="1288"/>
    <cellStyle name="Bold GHG Numbers (0.00) 2 10" xfId="1289"/>
    <cellStyle name="Bold GHG Numbers (0.00) 2 11" xfId="1290"/>
    <cellStyle name="Bold GHG Numbers (0.00) 2 12" xfId="1291"/>
    <cellStyle name="Bold GHG Numbers (0.00) 2 13" xfId="1292"/>
    <cellStyle name="Bold GHG Numbers (0.00) 2 14" xfId="1293"/>
    <cellStyle name="Bold GHG Numbers (0.00) 2 15" xfId="1294"/>
    <cellStyle name="Bold GHG Numbers (0.00) 2 16" xfId="1295"/>
    <cellStyle name="Bold GHG Numbers (0.00) 2 17" xfId="1296"/>
    <cellStyle name="Bold GHG Numbers (0.00) 2 18" xfId="1297"/>
    <cellStyle name="Bold GHG Numbers (0.00) 2 19" xfId="1298"/>
    <cellStyle name="Bold GHG Numbers (0.00) 2 2" xfId="1299"/>
    <cellStyle name="Bold GHG Numbers (0.00) 2 3" xfId="1300"/>
    <cellStyle name="Bold GHG Numbers (0.00) 2 4" xfId="1301"/>
    <cellStyle name="Bold GHG Numbers (0.00) 2 5" xfId="1302"/>
    <cellStyle name="Bold GHG Numbers (0.00) 2 6" xfId="1303"/>
    <cellStyle name="Bold GHG Numbers (0.00) 2 7" xfId="1304"/>
    <cellStyle name="Bold GHG Numbers (0.00) 2 8" xfId="1305"/>
    <cellStyle name="Bold GHG Numbers (0.00) 2 9" xfId="1306"/>
    <cellStyle name="Bold GHG Numbers (0.00) 3" xfId="1307"/>
    <cellStyle name="Calculation" xfId="1308" builtinId="22" customBuiltin="1"/>
    <cellStyle name="Calculation 10" xfId="1309"/>
    <cellStyle name="Calculation 11" xfId="1310"/>
    <cellStyle name="Calculation 12" xfId="1311"/>
    <cellStyle name="Calculation 12 2" xfId="4399"/>
    <cellStyle name="Calculation 13" xfId="1312"/>
    <cellStyle name="Calculation 13 2" xfId="4400"/>
    <cellStyle name="Calculation 14" xfId="4401"/>
    <cellStyle name="Calculation 2" xfId="1313"/>
    <cellStyle name="Calculation 2 2" xfId="1314"/>
    <cellStyle name="Calculation 2 2 2" xfId="1315"/>
    <cellStyle name="Calculation 2 3" xfId="1316"/>
    <cellStyle name="Calculation 2 4" xfId="1317"/>
    <cellStyle name="Calculation 2_Analysis File Template" xfId="1318"/>
    <cellStyle name="Calculation 3" xfId="1319"/>
    <cellStyle name="Calculation 3 2" xfId="1320"/>
    <cellStyle name="Calculation 4" xfId="1321"/>
    <cellStyle name="Calculation 5" xfId="1322"/>
    <cellStyle name="Calculation 6" xfId="1323"/>
    <cellStyle name="Calculation 6 2" xfId="1324"/>
    <cellStyle name="Calculation 7" xfId="1325"/>
    <cellStyle name="Calculation 7 2" xfId="1326"/>
    <cellStyle name="Calculation 8" xfId="1327"/>
    <cellStyle name="Calculation 8 2" xfId="1328"/>
    <cellStyle name="Calculation 9" xfId="1329"/>
    <cellStyle name="CellBACode" xfId="1330"/>
    <cellStyle name="CellBAName" xfId="1331"/>
    <cellStyle name="CellMCCode" xfId="1332"/>
    <cellStyle name="CellMCName" xfId="1333"/>
    <cellStyle name="CellNationCode" xfId="1334"/>
    <cellStyle name="CellNationName" xfId="1335"/>
    <cellStyle name="CellRegionCode" xfId="1336"/>
    <cellStyle name="CellRegionName" xfId="1337"/>
    <cellStyle name="cells" xfId="4402"/>
    <cellStyle name="CellUACode" xfId="1338"/>
    <cellStyle name="CellUAName" xfId="1339"/>
    <cellStyle name="cf1" xfId="1340"/>
    <cellStyle name="cf1 2" xfId="1341"/>
    <cellStyle name="cf1 2 2" xfId="1342"/>
    <cellStyle name="cf1 2 3" xfId="1343"/>
    <cellStyle name="cf1 2 3 2" xfId="1344"/>
    <cellStyle name="cf1 3" xfId="4403"/>
    <cellStyle name="Check Cell" xfId="1345" builtinId="23" customBuiltin="1"/>
    <cellStyle name="Check Cell 10" xfId="1346"/>
    <cellStyle name="Check Cell 10 2" xfId="4404"/>
    <cellStyle name="Check Cell 11" xfId="1347"/>
    <cellStyle name="Check Cell 2" xfId="1348"/>
    <cellStyle name="Check Cell 2 2" xfId="1349"/>
    <cellStyle name="Check Cell 2 2 2" xfId="1350"/>
    <cellStyle name="Check Cell 2 3" xfId="1351"/>
    <cellStyle name="Check Cell 2 4" xfId="1352"/>
    <cellStyle name="Check Cell 2_Analysis File Template" xfId="1353"/>
    <cellStyle name="Check Cell 3" xfId="1354"/>
    <cellStyle name="Check Cell 3 2" xfId="1355"/>
    <cellStyle name="Check Cell 4" xfId="1356"/>
    <cellStyle name="Check Cell 5" xfId="1357"/>
    <cellStyle name="Check Cell 6" xfId="1358"/>
    <cellStyle name="Check Cell 7" xfId="1359"/>
    <cellStyle name="Check Cell 8" xfId="1360"/>
    <cellStyle name="Check Cell 9" xfId="1361"/>
    <cellStyle name="Check Cell 9 2" xfId="4405"/>
    <cellStyle name="column field" xfId="3822"/>
    <cellStyle name="Comma" xfId="3759" builtinId="3"/>
    <cellStyle name="Comma 10" xfId="1362"/>
    <cellStyle name="Comma 10 2" xfId="1363"/>
    <cellStyle name="Comma 10 3" xfId="1364"/>
    <cellStyle name="Comma 10 3 2" xfId="1365"/>
    <cellStyle name="Comma 11" xfId="1366"/>
    <cellStyle name="Comma 11 2" xfId="4407"/>
    <cellStyle name="Comma 11 3" xfId="4406"/>
    <cellStyle name="Comma 12" xfId="1367"/>
    <cellStyle name="Comma 13" xfId="1368"/>
    <cellStyle name="Comma 13 2" xfId="4408"/>
    <cellStyle name="Comma 14" xfId="1369"/>
    <cellStyle name="Comma 15" xfId="1370"/>
    <cellStyle name="Comma 16" xfId="4101"/>
    <cellStyle name="Comma 2" xfId="1371"/>
    <cellStyle name="Comma 2 10" xfId="1372"/>
    <cellStyle name="Comma 2 10 2" xfId="4410"/>
    <cellStyle name="Comma 2 10 3" xfId="4409"/>
    <cellStyle name="Comma 2 11" xfId="1373"/>
    <cellStyle name="Comma 2 11 2" xfId="1374"/>
    <cellStyle name="Comma 2 11 3" xfId="1375"/>
    <cellStyle name="Comma 2 11 3 2" xfId="1376"/>
    <cellStyle name="Comma 2 11 4" xfId="4412"/>
    <cellStyle name="Comma 2 11 5" xfId="4411"/>
    <cellStyle name="Comma 2 12" xfId="3761"/>
    <cellStyle name="Comma 2 13" xfId="4120"/>
    <cellStyle name="Comma 2 14" xfId="4154"/>
    <cellStyle name="Comma 2 2" xfId="1377"/>
    <cellStyle name="Comma 2 2 2" xfId="1378"/>
    <cellStyle name="Comma 2 2 2 2" xfId="1379"/>
    <cellStyle name="Comma 2 2 3" xfId="1380"/>
    <cellStyle name="Comma 2 2 3 2" xfId="1381"/>
    <cellStyle name="Comma 2 2 3 2 2" xfId="4413"/>
    <cellStyle name="Comma 2 2 4" xfId="1382"/>
    <cellStyle name="Comma 2 2 5" xfId="1383"/>
    <cellStyle name="Comma 2 2 6" xfId="1384"/>
    <cellStyle name="Comma 2 2 6 2" xfId="1385"/>
    <cellStyle name="Comma 2 2 6 3" xfId="1386"/>
    <cellStyle name="Comma 2 2 6 3 2" xfId="1387"/>
    <cellStyle name="Comma 2 2 6 4" xfId="4415"/>
    <cellStyle name="Comma 2 2 6 5" xfId="4414"/>
    <cellStyle name="Comma 2 2 7" xfId="1388"/>
    <cellStyle name="Comma 2 2 7 2" xfId="1389"/>
    <cellStyle name="Comma 2 2 8" xfId="1390"/>
    <cellStyle name="Comma 2 2 9" xfId="1391"/>
    <cellStyle name="Comma 2 3" xfId="1392"/>
    <cellStyle name="Comma 2 3 2" xfId="1393"/>
    <cellStyle name="Comma 2 4" xfId="1394"/>
    <cellStyle name="Comma 2 4 2" xfId="1395"/>
    <cellStyle name="Comma 2 4 2 2" xfId="1396"/>
    <cellStyle name="Comma 2 4 2 3" xfId="1397"/>
    <cellStyle name="Comma 2 4 3" xfId="1398"/>
    <cellStyle name="Comma 2 4 4" xfId="1399"/>
    <cellStyle name="Comma 2 5" xfId="1400"/>
    <cellStyle name="Comma 2 5 2" xfId="1401"/>
    <cellStyle name="Comma 2 5 3" xfId="1402"/>
    <cellStyle name="Comma 2 5 4" xfId="1403"/>
    <cellStyle name="Comma 2 5 4 2" xfId="4417"/>
    <cellStyle name="Comma 2 5 4 3" xfId="4416"/>
    <cellStyle name="Comma 2 5 5" xfId="1404"/>
    <cellStyle name="Comma 2 5 5 2" xfId="4419"/>
    <cellStyle name="Comma 2 5 5 3" xfId="4418"/>
    <cellStyle name="Comma 2 5 6" xfId="4420"/>
    <cellStyle name="Comma 2 6" xfId="1405"/>
    <cellStyle name="Comma 2 6 2" xfId="1406"/>
    <cellStyle name="Comma 2 6 2 2" xfId="1407"/>
    <cellStyle name="Comma 2 6 2 3" xfId="4421"/>
    <cellStyle name="Comma 2 6 3" xfId="1408"/>
    <cellStyle name="Comma 2 6 4" xfId="4422"/>
    <cellStyle name="Comma 2 7" xfId="1409"/>
    <cellStyle name="Comma 2 7 2" xfId="1410"/>
    <cellStyle name="Comma 2 7 2 2" xfId="4424"/>
    <cellStyle name="Comma 2 7 2 3" xfId="4423"/>
    <cellStyle name="Comma 2 7 3" xfId="1411"/>
    <cellStyle name="Comma 2 8" xfId="1412"/>
    <cellStyle name="Comma 2 8 2" xfId="1413"/>
    <cellStyle name="Comma 2 8 3" xfId="4425"/>
    <cellStyle name="Comma 2 9" xfId="1414"/>
    <cellStyle name="Comma 2 9 2" xfId="1415"/>
    <cellStyle name="Comma 2_NOMIS" xfId="4121"/>
    <cellStyle name="Comma 3" xfId="1416"/>
    <cellStyle name="Comma 3 10" xfId="1417"/>
    <cellStyle name="Comma 3 11" xfId="1418"/>
    <cellStyle name="Comma 3 12" xfId="1419"/>
    <cellStyle name="Comma 3 12 2" xfId="4426"/>
    <cellStyle name="Comma 3 13" xfId="4122"/>
    <cellStyle name="Comma 3 2" xfId="1420"/>
    <cellStyle name="Comma 3 2 2" xfId="1421"/>
    <cellStyle name="Comma 3 2 2 2" xfId="1422"/>
    <cellStyle name="Comma 3 2 2 3" xfId="1423"/>
    <cellStyle name="Comma 3 2 2 4" xfId="1424"/>
    <cellStyle name="Comma 3 2 2 5" xfId="1425"/>
    <cellStyle name="Comma 3 2 3" xfId="1426"/>
    <cellStyle name="Comma 3 2 3 2" xfId="1427"/>
    <cellStyle name="Comma 3 2 4" xfId="1428"/>
    <cellStyle name="Comma 3 2 4 2" xfId="1429"/>
    <cellStyle name="Comma 3 2 4 3" xfId="4427"/>
    <cellStyle name="Comma 3 2 5" xfId="1430"/>
    <cellStyle name="Comma 3 2 5 2" xfId="1431"/>
    <cellStyle name="Comma 3 2 6" xfId="1432"/>
    <cellStyle name="Comma 3 2 6 2" xfId="1433"/>
    <cellStyle name="Comma 3 2 6 3" xfId="1434"/>
    <cellStyle name="Comma 3 2 6 3 2" xfId="1435"/>
    <cellStyle name="Comma 3 2 6 4" xfId="4429"/>
    <cellStyle name="Comma 3 2 6 5" xfId="4428"/>
    <cellStyle name="Comma 3 2 7" xfId="4123"/>
    <cellStyle name="Comma 3 3" xfId="1436"/>
    <cellStyle name="Comma 3 3 2" xfId="1437"/>
    <cellStyle name="Comma 3 3 2 2" xfId="1438"/>
    <cellStyle name="Comma 3 3 2 3" xfId="4430"/>
    <cellStyle name="Comma 3 3 3" xfId="1439"/>
    <cellStyle name="Comma 3 3 3 2" xfId="1440"/>
    <cellStyle name="Comma 3 3 3 3" xfId="1441"/>
    <cellStyle name="Comma 3 3 3 4" xfId="1442"/>
    <cellStyle name="Comma 3 3 3 4 2" xfId="1443"/>
    <cellStyle name="Comma 3 3 3 5" xfId="4431"/>
    <cellStyle name="Comma 3 3 4" xfId="1444"/>
    <cellStyle name="Comma 3 3 5" xfId="1445"/>
    <cellStyle name="Comma 3 3 6" xfId="1446"/>
    <cellStyle name="Comma 3 4" xfId="1447"/>
    <cellStyle name="Comma 3 4 2" xfId="1448"/>
    <cellStyle name="Comma 3 4 2 2" xfId="1449"/>
    <cellStyle name="Comma 3 4 2 3" xfId="1450"/>
    <cellStyle name="Comma 3 4 2 3 2" xfId="1451"/>
    <cellStyle name="Comma 3 4 2 4" xfId="4433"/>
    <cellStyle name="Comma 3 4 2 5" xfId="4432"/>
    <cellStyle name="Comma 3 4 3" xfId="1452"/>
    <cellStyle name="Comma 3 4 4" xfId="1453"/>
    <cellStyle name="Comma 3 4 4 2" xfId="4434"/>
    <cellStyle name="Comma 3 5" xfId="1454"/>
    <cellStyle name="Comma 3 5 2" xfId="1455"/>
    <cellStyle name="Comma 3 5 2 2" xfId="1456"/>
    <cellStyle name="Comma 3 5 2 3" xfId="1457"/>
    <cellStyle name="Comma 3 5 2 3 2" xfId="1458"/>
    <cellStyle name="Comma 3 5 2 4" xfId="4436"/>
    <cellStyle name="Comma 3 5 2 5" xfId="4435"/>
    <cellStyle name="Comma 3 5 3" xfId="1459"/>
    <cellStyle name="Comma 3 5 4" xfId="4437"/>
    <cellStyle name="Comma 3 6" xfId="1460"/>
    <cellStyle name="Comma 3 6 2" xfId="3900"/>
    <cellStyle name="Comma 3 6 3" xfId="4438"/>
    <cellStyle name="Comma 3 7" xfId="1461"/>
    <cellStyle name="Comma 3 7 2" xfId="1462"/>
    <cellStyle name="Comma 3 8" xfId="1463"/>
    <cellStyle name="Comma 3 8 2" xfId="1464"/>
    <cellStyle name="Comma 3 8 3" xfId="1465"/>
    <cellStyle name="Comma 3 8 3 2" xfId="1466"/>
    <cellStyle name="Comma 3 8 4" xfId="4440"/>
    <cellStyle name="Comma 3 8 5" xfId="4439"/>
    <cellStyle name="Comma 3 9" xfId="1467"/>
    <cellStyle name="Comma 3 9 2" xfId="1468"/>
    <cellStyle name="Comma 3 9 3" xfId="1469"/>
    <cellStyle name="Comma 3 9 3 2" xfId="1470"/>
    <cellStyle name="Comma 3 9 4" xfId="4442"/>
    <cellStyle name="Comma 3 9 5" xfId="4441"/>
    <cellStyle name="Comma 3_NOMIS" xfId="4124"/>
    <cellStyle name="Comma 4" xfId="1471"/>
    <cellStyle name="Comma 4 2" xfId="1472"/>
    <cellStyle name="Comma 4 2 2" xfId="1473"/>
    <cellStyle name="Comma 4 2 2 2" xfId="1474"/>
    <cellStyle name="Comma 4 2 3" xfId="1475"/>
    <cellStyle name="Comma 4 2 4" xfId="1476"/>
    <cellStyle name="Comma 4 2 4 2" xfId="4443"/>
    <cellStyle name="Comma 4 3" xfId="1477"/>
    <cellStyle name="Comma 4 3 2" xfId="1478"/>
    <cellStyle name="Comma 4 3 3" xfId="4444"/>
    <cellStyle name="Comma 4 4" xfId="1479"/>
    <cellStyle name="Comma 4 4 2" xfId="1480"/>
    <cellStyle name="Comma 4 4 3" xfId="3901"/>
    <cellStyle name="Comma 4 5" xfId="1481"/>
    <cellStyle name="Comma 4 5 2" xfId="1482"/>
    <cellStyle name="Comma 4 5 3" xfId="1483"/>
    <cellStyle name="Comma 4 5 3 2" xfId="1484"/>
    <cellStyle name="Comma 4 6" xfId="1485"/>
    <cellStyle name="Comma 5" xfId="1486"/>
    <cellStyle name="Comma 5 2" xfId="1487"/>
    <cellStyle name="Comma 5 2 2" xfId="1488"/>
    <cellStyle name="Comma 5 2 3" xfId="4445"/>
    <cellStyle name="Comma 5 3" xfId="1489"/>
    <cellStyle name="Comma 5 4" xfId="1490"/>
    <cellStyle name="Comma 5 4 2" xfId="1491"/>
    <cellStyle name="Comma 5 4 3" xfId="1492"/>
    <cellStyle name="Comma 5 4 3 2" xfId="1493"/>
    <cellStyle name="Comma 5 5" xfId="1494"/>
    <cellStyle name="Comma 6" xfId="1495"/>
    <cellStyle name="Comma 6 2" xfId="1496"/>
    <cellStyle name="Comma 6 2 2" xfId="1497"/>
    <cellStyle name="Comma 6 2 3" xfId="4446"/>
    <cellStyle name="Comma 6 3" xfId="1498"/>
    <cellStyle name="Comma 6 3 2" xfId="1499"/>
    <cellStyle name="Comma 6 4" xfId="1500"/>
    <cellStyle name="Comma 6 4 2" xfId="1501"/>
    <cellStyle name="Comma 6 4 3" xfId="1502"/>
    <cellStyle name="Comma 6 4 3 2" xfId="1503"/>
    <cellStyle name="Comma 6 4 4" xfId="4448"/>
    <cellStyle name="Comma 6 4 5" xfId="4447"/>
    <cellStyle name="Comma 6 5" xfId="1504"/>
    <cellStyle name="Comma 6 6" xfId="4449"/>
    <cellStyle name="Comma 7" xfId="1505"/>
    <cellStyle name="Comma 7 2" xfId="1506"/>
    <cellStyle name="Comma 7 2 2" xfId="4450"/>
    <cellStyle name="Comma 7 2 3" xfId="4451"/>
    <cellStyle name="Comma 7 3" xfId="1507"/>
    <cellStyle name="Comma 7 3 2" xfId="1508"/>
    <cellStyle name="Comma 7 3 3" xfId="1509"/>
    <cellStyle name="Comma 7 3 3 2" xfId="1510"/>
    <cellStyle name="Comma 7 3 4" xfId="4453"/>
    <cellStyle name="Comma 7 3 5" xfId="4452"/>
    <cellStyle name="Comma 7 4" xfId="1511"/>
    <cellStyle name="Comma 7 4 2" xfId="4455"/>
    <cellStyle name="Comma 7 4 3" xfId="4454"/>
    <cellStyle name="Comma 7 5" xfId="1512"/>
    <cellStyle name="Comma 7 6" xfId="4456"/>
    <cellStyle name="Comma 8" xfId="1513"/>
    <cellStyle name="Comma 8 2" xfId="4457"/>
    <cellStyle name="Comma 8 3" xfId="4458"/>
    <cellStyle name="Comma 9" xfId="1514"/>
    <cellStyle name="Comma 9 2" xfId="1515"/>
    <cellStyle name="Comma 9 2 2" xfId="4460"/>
    <cellStyle name="Comma 9 2 3" xfId="4459"/>
    <cellStyle name="Comma 9 3" xfId="4461"/>
    <cellStyle name="Currency 2" xfId="1516"/>
    <cellStyle name="Currency 2 2" xfId="1517"/>
    <cellStyle name="Currency 2 2 2" xfId="1518"/>
    <cellStyle name="Currency 2 2 3" xfId="1519"/>
    <cellStyle name="Currency 2 2 4" xfId="1520"/>
    <cellStyle name="Currency 2 2 4 2" xfId="1521"/>
    <cellStyle name="Currency 2 2 5" xfId="4463"/>
    <cellStyle name="Currency 2 2 6" xfId="4462"/>
    <cellStyle name="Currency 2 3" xfId="1522"/>
    <cellStyle name="Currency 2 4" xfId="1523"/>
    <cellStyle name="Currency 2 5" xfId="4464"/>
    <cellStyle name="Currency 3" xfId="1524"/>
    <cellStyle name="Currency 3 2" xfId="1525"/>
    <cellStyle name="Currency 3 2 2" xfId="1526"/>
    <cellStyle name="Currency 3 2 3" xfId="1527"/>
    <cellStyle name="Currency 3 2 3 2" xfId="1528"/>
    <cellStyle name="Currency 3 2 4" xfId="4466"/>
    <cellStyle name="Currency 3 2 5" xfId="4465"/>
    <cellStyle name="Currency 3 3" xfId="1529"/>
    <cellStyle name="Currency 3 4" xfId="4467"/>
    <cellStyle name="Currency 4" xfId="1530"/>
    <cellStyle name="Currency 4 2" xfId="1531"/>
    <cellStyle name="Currency 4 2 2" xfId="1532"/>
    <cellStyle name="Currency 4 2 3" xfId="1533"/>
    <cellStyle name="Currency 4 2 3 2" xfId="1534"/>
    <cellStyle name="Currency 4 3" xfId="4468"/>
    <cellStyle name="Data_Total" xfId="1535"/>
    <cellStyle name="Dave1" xfId="1536"/>
    <cellStyle name="Decimal" xfId="1537"/>
    <cellStyle name="DONE" xfId="1538"/>
    <cellStyle name="Emphasis 1" xfId="1539"/>
    <cellStyle name="Emphasis 2" xfId="1540"/>
    <cellStyle name="Emphasis 3" xfId="1541"/>
    <cellStyle name="Euro" xfId="1542"/>
    <cellStyle name="Euro 2" xfId="1543"/>
    <cellStyle name="Euro 3" xfId="1544"/>
    <cellStyle name="Explanatory Text" xfId="1545" builtinId="53" customBuiltin="1"/>
    <cellStyle name="Explanatory Text 2" xfId="1546"/>
    <cellStyle name="Explanatory Text 2 2" xfId="1547"/>
    <cellStyle name="Explanatory Text 2 2 2" xfId="1548"/>
    <cellStyle name="Explanatory Text 2 3" xfId="1549"/>
    <cellStyle name="Explanatory Text 2 4" xfId="1550"/>
    <cellStyle name="Explanatory Text 3" xfId="1551"/>
    <cellStyle name="Explanatory Text 4" xfId="1552"/>
    <cellStyle name="Explanatory Text 5" xfId="1553"/>
    <cellStyle name="Explanatory Text 6" xfId="1554"/>
    <cellStyle name="external input" xfId="1555"/>
    <cellStyle name="Followed Hyperlink 2" xfId="1556"/>
    <cellStyle name="Followed Hyperlink 2 2" xfId="1557"/>
    <cellStyle name="Followed Hyperlink 2 2 2" xfId="1558"/>
    <cellStyle name="Followed Hyperlink 2 2 3" xfId="4469"/>
    <cellStyle name="Followed Hyperlink 2 3" xfId="1559"/>
    <cellStyle name="Followed Hyperlink 2 4" xfId="1560"/>
    <cellStyle name="Followed Hyperlink 2 4 2" xfId="4470"/>
    <cellStyle name="Followed Hyperlink 2 5" xfId="4471"/>
    <cellStyle name="Followed Hyperlink 2 6" xfId="4472"/>
    <cellStyle name="Followed Hyperlink 3" xfId="1561"/>
    <cellStyle name="Followed Hyperlink 3 2" xfId="1562"/>
    <cellStyle name="Followed Hyperlink 3 2 2" xfId="1563"/>
    <cellStyle name="Followed Hyperlink 3 2 3" xfId="4473"/>
    <cellStyle name="Followed Hyperlink 3 3" xfId="4474"/>
    <cellStyle name="Followed Hyperlink 3 4" xfId="4475"/>
    <cellStyle name="Followed Hyperlink 3 5" xfId="4476"/>
    <cellStyle name="Followed Hyperlink 4" xfId="1564"/>
    <cellStyle name="Followed Hyperlink 4 2" xfId="4478"/>
    <cellStyle name="Followed Hyperlink 4 3" xfId="4477"/>
    <cellStyle name="Followed Hyperlink 5" xfId="4479"/>
    <cellStyle name="Footnote" xfId="1565"/>
    <cellStyle name="Forecast_Number" xfId="1566"/>
    <cellStyle name="Good" xfId="1567" builtinId="26" customBuiltin="1"/>
    <cellStyle name="Good 2" xfId="1568"/>
    <cellStyle name="Good 2 2" xfId="1569"/>
    <cellStyle name="Good 2 2 2" xfId="1570"/>
    <cellStyle name="Good 2 3" xfId="1571"/>
    <cellStyle name="Good 2 4" xfId="1572"/>
    <cellStyle name="Good 3" xfId="1573"/>
    <cellStyle name="Good 3 2" xfId="1574"/>
    <cellStyle name="Good 4" xfId="1575"/>
    <cellStyle name="Good 5" xfId="1576"/>
    <cellStyle name="Good 6" xfId="1577"/>
    <cellStyle name="Good 7" xfId="1578"/>
    <cellStyle name="Heading" xfId="1579"/>
    <cellStyle name="Heading 1" xfId="1580" builtinId="16" customBuiltin="1"/>
    <cellStyle name="Heading 1 10" xfId="1581"/>
    <cellStyle name="Heading 1 11" xfId="1582"/>
    <cellStyle name="Heading 1 12" xfId="4480"/>
    <cellStyle name="Heading 1 13" xfId="4481"/>
    <cellStyle name="Heading 1 2" xfId="1583"/>
    <cellStyle name="Heading 1 2 2" xfId="1584"/>
    <cellStyle name="Heading 1 2 2 2" xfId="1585"/>
    <cellStyle name="Heading 1 2 3" xfId="1586"/>
    <cellStyle name="Heading 1 2 4" xfId="1587"/>
    <cellStyle name="Heading 1 2_Analysis File Template" xfId="1588"/>
    <cellStyle name="Heading 1 3" xfId="1589"/>
    <cellStyle name="Heading 1 4" xfId="1590"/>
    <cellStyle name="Heading 1 5" xfId="1591"/>
    <cellStyle name="Heading 1 6" xfId="1592"/>
    <cellStyle name="Heading 1 7" xfId="1593"/>
    <cellStyle name="Heading 1 8" xfId="1594"/>
    <cellStyle name="Heading 1 9" xfId="1595"/>
    <cellStyle name="Heading 10" xfId="1596"/>
    <cellStyle name="Heading 2" xfId="1597" builtinId="17" customBuiltin="1"/>
    <cellStyle name="Heading 2 10" xfId="1598"/>
    <cellStyle name="Heading 2 11" xfId="1599"/>
    <cellStyle name="Heading 2 12" xfId="4482"/>
    <cellStyle name="Heading 2 13" xfId="4483"/>
    <cellStyle name="Heading 2 2" xfId="1600"/>
    <cellStyle name="Heading 2 2 2" xfId="1601"/>
    <cellStyle name="Heading 2 2 2 2" xfId="1602"/>
    <cellStyle name="Heading 2 2 3" xfId="1603"/>
    <cellStyle name="Heading 2 2 4" xfId="1604"/>
    <cellStyle name="Heading 2 2_Analysis File Template" xfId="1605"/>
    <cellStyle name="Heading 2 3" xfId="1606"/>
    <cellStyle name="Heading 2 4" xfId="1607"/>
    <cellStyle name="Heading 2 5" xfId="1608"/>
    <cellStyle name="Heading 2 6" xfId="1609"/>
    <cellStyle name="Heading 2 7" xfId="1610"/>
    <cellStyle name="Heading 2 8" xfId="1611"/>
    <cellStyle name="Heading 2 9" xfId="1612"/>
    <cellStyle name="Heading 3" xfId="1613" builtinId="18" customBuiltin="1"/>
    <cellStyle name="Heading 3 10" xfId="1614"/>
    <cellStyle name="Heading 3 11" xfId="1615"/>
    <cellStyle name="Heading 3 12" xfId="4484"/>
    <cellStyle name="Heading 3 13" xfId="4485"/>
    <cellStyle name="Heading 3 2" xfId="1616"/>
    <cellStyle name="Heading 3 2 2" xfId="1617"/>
    <cellStyle name="Heading 3 2 2 2" xfId="1618"/>
    <cellStyle name="Heading 3 2 3" xfId="1619"/>
    <cellStyle name="Heading 3 2 4" xfId="1620"/>
    <cellStyle name="Heading 3 2_Analysis File Template" xfId="1621"/>
    <cellStyle name="Heading 3 3" xfId="1622"/>
    <cellStyle name="Heading 3 4" xfId="1623"/>
    <cellStyle name="Heading 3 5" xfId="1624"/>
    <cellStyle name="Heading 3 6" xfId="1625"/>
    <cellStyle name="Heading 3 7" xfId="1626"/>
    <cellStyle name="Heading 3 8" xfId="1627"/>
    <cellStyle name="Heading 3 9" xfId="1628"/>
    <cellStyle name="Heading 4" xfId="1629" builtinId="19" customBuiltin="1"/>
    <cellStyle name="Heading 4 2" xfId="1630"/>
    <cellStyle name="Heading 4 2 2" xfId="1631"/>
    <cellStyle name="Heading 4 2 2 2" xfId="1632"/>
    <cellStyle name="Heading 4 2 3" xfId="1633"/>
    <cellStyle name="Heading 4 2 4" xfId="1634"/>
    <cellStyle name="Heading 4 3" xfId="1635"/>
    <cellStyle name="Heading 4 4" xfId="1636"/>
    <cellStyle name="Heading 4 5" xfId="1637"/>
    <cellStyle name="Heading 4 6" xfId="1638"/>
    <cellStyle name="Heading 4 7" xfId="1639"/>
    <cellStyle name="Heading 4 8" xfId="4486"/>
    <cellStyle name="Heading 4 9" xfId="4487"/>
    <cellStyle name="Heading 5" xfId="1640"/>
    <cellStyle name="Heading 5 2" xfId="1641"/>
    <cellStyle name="Heading 6" xfId="1642"/>
    <cellStyle name="Heading 7" xfId="1643"/>
    <cellStyle name="Heading 8" xfId="1644"/>
    <cellStyle name="Heading 9" xfId="1645"/>
    <cellStyle name="Heading1" xfId="1646"/>
    <cellStyle name="Headings" xfId="1647"/>
    <cellStyle name="Headings 2" xfId="1648"/>
    <cellStyle name="Headings 2 2" xfId="1649"/>
    <cellStyle name="Headings 2 3" xfId="1650"/>
    <cellStyle name="Headings 2 3 2" xfId="1651"/>
    <cellStyle name="Headings 2 3 3" xfId="4488"/>
    <cellStyle name="Headings 2 4" xfId="1652"/>
    <cellStyle name="Headings 2 4 2" xfId="1653"/>
    <cellStyle name="Headings 2 4 2 2" xfId="4490"/>
    <cellStyle name="Headings 2 4 2 3" xfId="4489"/>
    <cellStyle name="Headings 2 4 3" xfId="3902"/>
    <cellStyle name="Headings 2 4 3 2" xfId="4491"/>
    <cellStyle name="Headings 2 5" xfId="4492"/>
    <cellStyle name="Headings 3" xfId="1654"/>
    <cellStyle name="Headings 3 2" xfId="1655"/>
    <cellStyle name="Headings 3 2 2" xfId="1656"/>
    <cellStyle name="Headings 3 2 2 2" xfId="3903"/>
    <cellStyle name="Headings 3 2 2 2 2" xfId="4493"/>
    <cellStyle name="Headings 3 3" xfId="1657"/>
    <cellStyle name="Headings 3 3 2" xfId="3904"/>
    <cellStyle name="Headings 3 4" xfId="3905"/>
    <cellStyle name="Headings 3 4 2" xfId="4494"/>
    <cellStyle name="Headings 3 5" xfId="3906"/>
    <cellStyle name="Headings 3 5 2" xfId="4495"/>
    <cellStyle name="Headings 4" xfId="1658"/>
    <cellStyle name="Headings 4 2" xfId="4125"/>
    <cellStyle name="Headings 5" xfId="3907"/>
    <cellStyle name="Headings 5 2" xfId="3908"/>
    <cellStyle name="Headings 6" xfId="4126"/>
    <cellStyle name="Headings_Civilian Workforce Jobs" xfId="1659"/>
    <cellStyle name="Hyperlink" xfId="1660" builtinId="8"/>
    <cellStyle name="Hyperlink 10" xfId="1661"/>
    <cellStyle name="Hyperlink 10 2" xfId="1662"/>
    <cellStyle name="Hyperlink 11" xfId="1663"/>
    <cellStyle name="Hyperlink 11 2" xfId="1664"/>
    <cellStyle name="Hyperlink 11 3" xfId="4496"/>
    <cellStyle name="Hyperlink 12" xfId="1665"/>
    <cellStyle name="Hyperlink 12 2" xfId="3909"/>
    <cellStyle name="Hyperlink 12 2 2" xfId="4498"/>
    <cellStyle name="Hyperlink 12 3" xfId="4497"/>
    <cellStyle name="Hyperlink 13" xfId="1666"/>
    <cellStyle name="Hyperlink 13 2" xfId="4500"/>
    <cellStyle name="Hyperlink 13 3" xfId="4499"/>
    <cellStyle name="Hyperlink 14" xfId="1667"/>
    <cellStyle name="Hyperlink 15" xfId="1668"/>
    <cellStyle name="Hyperlink 16" xfId="1669"/>
    <cellStyle name="Hyperlink 2" xfId="1670"/>
    <cellStyle name="Hyperlink 2 10" xfId="4501"/>
    <cellStyle name="Hyperlink 2 2" xfId="1671"/>
    <cellStyle name="Hyperlink 2 2 2" xfId="1672"/>
    <cellStyle name="Hyperlink 2 2 3" xfId="1673"/>
    <cellStyle name="Hyperlink 2 2 4" xfId="1674"/>
    <cellStyle name="Hyperlink 2 2 5" xfId="1675"/>
    <cellStyle name="Hyperlink 2 2 6" xfId="1676"/>
    <cellStyle name="Hyperlink 2 3" xfId="1677"/>
    <cellStyle name="Hyperlink 2 3 2" xfId="4502"/>
    <cellStyle name="Hyperlink 2 4" xfId="1678"/>
    <cellStyle name="Hyperlink 2 5" xfId="1679"/>
    <cellStyle name="Hyperlink 2 6" xfId="1680"/>
    <cellStyle name="Hyperlink 2 7" xfId="1681"/>
    <cellStyle name="Hyperlink 2 7 2" xfId="4504"/>
    <cellStyle name="Hyperlink 2 7 3" xfId="4503"/>
    <cellStyle name="Hyperlink 2 8" xfId="1682"/>
    <cellStyle name="Hyperlink 2 8 2" xfId="4506"/>
    <cellStyle name="Hyperlink 2 8 3" xfId="4505"/>
    <cellStyle name="Hyperlink 2 9" xfId="1683"/>
    <cellStyle name="Hyperlink 2 9 2" xfId="4507"/>
    <cellStyle name="Hyperlink 3" xfId="1684"/>
    <cellStyle name="Hyperlink 3 10" xfId="4508"/>
    <cellStyle name="Hyperlink 3 2" xfId="1685"/>
    <cellStyle name="Hyperlink 3 2 2" xfId="1686"/>
    <cellStyle name="Hyperlink 3 2 3" xfId="1687"/>
    <cellStyle name="Hyperlink 3 3" xfId="1688"/>
    <cellStyle name="Hyperlink 3 3 2" xfId="1689"/>
    <cellStyle name="Hyperlink 3 3 2 2" xfId="4510"/>
    <cellStyle name="Hyperlink 3 3 2 3" xfId="4509"/>
    <cellStyle name="Hyperlink 3 4" xfId="1690"/>
    <cellStyle name="Hyperlink 3 4 2" xfId="4511"/>
    <cellStyle name="Hyperlink 3 5" xfId="1691"/>
    <cellStyle name="Hyperlink 3 5 2" xfId="4513"/>
    <cellStyle name="Hyperlink 3 5 3" xfId="4512"/>
    <cellStyle name="Hyperlink 3 6" xfId="1692"/>
    <cellStyle name="Hyperlink 3 6 2" xfId="4515"/>
    <cellStyle name="Hyperlink 3 6 3" xfId="4514"/>
    <cellStyle name="Hyperlink 3 7" xfId="1693"/>
    <cellStyle name="Hyperlink 3 7 2" xfId="4516"/>
    <cellStyle name="Hyperlink 3 8" xfId="1694"/>
    <cellStyle name="Hyperlink 3 8 2" xfId="4517"/>
    <cellStyle name="Hyperlink 3 9" xfId="4096"/>
    <cellStyle name="Hyperlink 3_SFR_Tables_Oct2013" xfId="1695"/>
    <cellStyle name="Hyperlink 4" xfId="1696"/>
    <cellStyle name="Hyperlink 4 2" xfId="1697"/>
    <cellStyle name="Hyperlink 4 2 2" xfId="1698"/>
    <cellStyle name="Hyperlink 4 2 2 2" xfId="4518"/>
    <cellStyle name="Hyperlink 4 3" xfId="1699"/>
    <cellStyle name="Hyperlink 4 4" xfId="1700"/>
    <cellStyle name="Hyperlink 4 5" xfId="1701"/>
    <cellStyle name="Hyperlink 4 6" xfId="1702"/>
    <cellStyle name="Hyperlink 4 7" xfId="4095"/>
    <cellStyle name="Hyperlink 5" xfId="1703"/>
    <cellStyle name="Hyperlink 5 2" xfId="1704"/>
    <cellStyle name="Hyperlink 5 3" xfId="1705"/>
    <cellStyle name="Hyperlink 5 3 2" xfId="4520"/>
    <cellStyle name="Hyperlink 5 3 3" xfId="4519"/>
    <cellStyle name="Hyperlink 5 4" xfId="1706"/>
    <cellStyle name="Hyperlink 5 5" xfId="1707"/>
    <cellStyle name="Hyperlink 5 5 2" xfId="4522"/>
    <cellStyle name="Hyperlink 5 5 3" xfId="4521"/>
    <cellStyle name="Hyperlink 5 6" xfId="4094"/>
    <cellStyle name="Hyperlink 6" xfId="1708"/>
    <cellStyle name="Hyperlink 6 2" xfId="1709"/>
    <cellStyle name="Hyperlink 6 2 2" xfId="4524"/>
    <cellStyle name="Hyperlink 6 2 3" xfId="4523"/>
    <cellStyle name="Hyperlink 6 3" xfId="1710"/>
    <cellStyle name="Hyperlink 6 3 2" xfId="4526"/>
    <cellStyle name="Hyperlink 6 3 3" xfId="4525"/>
    <cellStyle name="Hyperlink 6 4" xfId="1711"/>
    <cellStyle name="Hyperlink 7" xfId="1712"/>
    <cellStyle name="Hyperlink 7 2" xfId="1713"/>
    <cellStyle name="Hyperlink 7 3" xfId="1714"/>
    <cellStyle name="Hyperlink 8" xfId="1715"/>
    <cellStyle name="Hyperlink 8 2" xfId="1716"/>
    <cellStyle name="Hyperlink 9" xfId="1717"/>
    <cellStyle name="I'm here now" xfId="1718"/>
    <cellStyle name="Input" xfId="1719" builtinId="20" customBuiltin="1"/>
    <cellStyle name="Input 10" xfId="1720"/>
    <cellStyle name="Input 10 2" xfId="4527"/>
    <cellStyle name="Input 11" xfId="1721"/>
    <cellStyle name="Input 2" xfId="1722"/>
    <cellStyle name="Input 2 2" xfId="1723"/>
    <cellStyle name="Input 2 2 2" xfId="1724"/>
    <cellStyle name="Input 2 3" xfId="1725"/>
    <cellStyle name="Input 2 4" xfId="1726"/>
    <cellStyle name="Input 2_Analysis File Template" xfId="1727"/>
    <cellStyle name="Input 3" xfId="1728"/>
    <cellStyle name="Input 3 2" xfId="1729"/>
    <cellStyle name="Input 4" xfId="1730"/>
    <cellStyle name="Input 5" xfId="1731"/>
    <cellStyle name="Input 6" xfId="1732"/>
    <cellStyle name="Input 7" xfId="1733"/>
    <cellStyle name="Input 8" xfId="1734"/>
    <cellStyle name="Input 9" xfId="1735"/>
    <cellStyle name="Input 9 2" xfId="4528"/>
    <cellStyle name="InputCells12_BBorder_CRFReport-template" xfId="1736"/>
    <cellStyle name="Later" xfId="1737"/>
    <cellStyle name="Linked Cell" xfId="1738" builtinId="24" customBuiltin="1"/>
    <cellStyle name="Linked Cell 2" xfId="1739"/>
    <cellStyle name="Linked Cell 2 2" xfId="1740"/>
    <cellStyle name="Linked Cell 2 2 2" xfId="1741"/>
    <cellStyle name="Linked Cell 2 3" xfId="1742"/>
    <cellStyle name="Linked Cell 2 4" xfId="1743"/>
    <cellStyle name="Linked Cell 2_Analysis File Template" xfId="1744"/>
    <cellStyle name="Linked Cell 3" xfId="1745"/>
    <cellStyle name="Linked Cell 4" xfId="1746"/>
    <cellStyle name="Linked Cell 5" xfId="1747"/>
    <cellStyle name="Linked Cell 6" xfId="1748"/>
    <cellStyle name="Linked Cell 7" xfId="1749"/>
    <cellStyle name="Linked Cell 8" xfId="1750"/>
    <cellStyle name="Linked Cell 9" xfId="1751"/>
    <cellStyle name="Manual" xfId="1752"/>
    <cellStyle name="Neutral" xfId="1753" builtinId="28" customBuiltin="1"/>
    <cellStyle name="Neutral 2" xfId="1754"/>
    <cellStyle name="Neutral 2 2" xfId="1755"/>
    <cellStyle name="Neutral 2 2 2" xfId="1756"/>
    <cellStyle name="Neutral 2 3" xfId="1757"/>
    <cellStyle name="Neutral 2 4" xfId="1758"/>
    <cellStyle name="Neutral 3" xfId="1759"/>
    <cellStyle name="Neutral 3 2" xfId="1760"/>
    <cellStyle name="Neutral 4" xfId="1761"/>
    <cellStyle name="Neutral 5" xfId="1762"/>
    <cellStyle name="Neutral 6" xfId="1763"/>
    <cellStyle name="Normal" xfId="0" builtinId="0"/>
    <cellStyle name="Normal 10" xfId="1764"/>
    <cellStyle name="Normal 10 2" xfId="1765"/>
    <cellStyle name="Normal 10 2 2" xfId="1766"/>
    <cellStyle name="Normal 10 2 2 2" xfId="1767"/>
    <cellStyle name="Normal 10 2 2 3" xfId="1768"/>
    <cellStyle name="Normal 10 2 2 4" xfId="1769"/>
    <cellStyle name="Normal 10 2 3" xfId="1770"/>
    <cellStyle name="Normal 10 2 4" xfId="1771"/>
    <cellStyle name="Normal 10 2 5" xfId="1772"/>
    <cellStyle name="Normal 10 2_Average Prices" xfId="1773"/>
    <cellStyle name="Normal 10 3" xfId="1774"/>
    <cellStyle name="Normal 10 3 2" xfId="3910"/>
    <cellStyle name="Normal 10 3 3" xfId="4048"/>
    <cellStyle name="Normal 10 3 4" xfId="4529"/>
    <cellStyle name="Normal 10 3 5" xfId="5867"/>
    <cellStyle name="Normal 10 4" xfId="1775"/>
    <cellStyle name="Normal 10 4 2" xfId="1776"/>
    <cellStyle name="Normal 10 5" xfId="1777"/>
    <cellStyle name="Normal 10 5 2" xfId="1778"/>
    <cellStyle name="Normal 10 5 3" xfId="4531"/>
    <cellStyle name="Normal 10 5 4" xfId="4530"/>
    <cellStyle name="Normal 10 6" xfId="4127"/>
    <cellStyle name="Normal 10 6 2" xfId="4532"/>
    <cellStyle name="Normal 10 7" xfId="4150"/>
    <cellStyle name="Normal 10 8" xfId="4118"/>
    <cellStyle name="Normal 10_Analysis File Template" xfId="1779"/>
    <cellStyle name="Normal 100" xfId="1780"/>
    <cellStyle name="Normal 100 2" xfId="1781"/>
    <cellStyle name="Normal 100 2 2" xfId="4534"/>
    <cellStyle name="Normal 100 2 3" xfId="4533"/>
    <cellStyle name="Normal 100 3" xfId="1782"/>
    <cellStyle name="Normal 101" xfId="1783"/>
    <cellStyle name="Normal 101 2" xfId="1784"/>
    <cellStyle name="Normal 101 2 2" xfId="4536"/>
    <cellStyle name="Normal 101 2 3" xfId="4535"/>
    <cellStyle name="Normal 101 3" xfId="1785"/>
    <cellStyle name="Normal 102" xfId="1786"/>
    <cellStyle name="Normal 102 2" xfId="1787"/>
    <cellStyle name="Normal 102 2 2" xfId="4538"/>
    <cellStyle name="Normal 102 2 3" xfId="4537"/>
    <cellStyle name="Normal 102 2 4" xfId="5868"/>
    <cellStyle name="Normal 102 3" xfId="1788"/>
    <cellStyle name="Normal 103" xfId="1789"/>
    <cellStyle name="Normal 103 2" xfId="1790"/>
    <cellStyle name="Normal 103 2 2" xfId="4540"/>
    <cellStyle name="Normal 103 2 3" xfId="4539"/>
    <cellStyle name="Normal 103 2 4" xfId="5869"/>
    <cellStyle name="Normal 103 3" xfId="1791"/>
    <cellStyle name="Normal 104" xfId="1792"/>
    <cellStyle name="Normal 104 2" xfId="1793"/>
    <cellStyle name="Normal 104 2 2" xfId="4542"/>
    <cellStyle name="Normal 104 2 3" xfId="4541"/>
    <cellStyle name="Normal 104 2 4" xfId="5870"/>
    <cellStyle name="Normal 104 3" xfId="1794"/>
    <cellStyle name="Normal 105" xfId="1795"/>
    <cellStyle name="Normal 105 2" xfId="1796"/>
    <cellStyle name="Normal 105 2 2" xfId="4544"/>
    <cellStyle name="Normal 105 2 3" xfId="4543"/>
    <cellStyle name="Normal 105 2 4" xfId="5871"/>
    <cellStyle name="Normal 105 3" xfId="1797"/>
    <cellStyle name="Normal 106" xfId="1798"/>
    <cellStyle name="Normal 106 2" xfId="1799"/>
    <cellStyle name="Normal 106 2 2" xfId="4546"/>
    <cellStyle name="Normal 106 2 3" xfId="4545"/>
    <cellStyle name="Normal 106 2 4" xfId="5872"/>
    <cellStyle name="Normal 106 3" xfId="1800"/>
    <cellStyle name="Normal 107" xfId="1801"/>
    <cellStyle name="Normal 107 2" xfId="1802"/>
    <cellStyle name="Normal 107 2 2" xfId="4548"/>
    <cellStyle name="Normal 107 2 3" xfId="4547"/>
    <cellStyle name="Normal 107 2 4" xfId="5873"/>
    <cellStyle name="Normal 107 3" xfId="1803"/>
    <cellStyle name="Normal 108" xfId="1804"/>
    <cellStyle name="Normal 108 2" xfId="1805"/>
    <cellStyle name="Normal 108 2 2" xfId="4550"/>
    <cellStyle name="Normal 108 2 3" xfId="4549"/>
    <cellStyle name="Normal 108 2 4" xfId="5874"/>
    <cellStyle name="Normal 108 3" xfId="1806"/>
    <cellStyle name="Normal 109" xfId="1807"/>
    <cellStyle name="Normal 109 2" xfId="1808"/>
    <cellStyle name="Normal 109 2 2" xfId="4552"/>
    <cellStyle name="Normal 109 2 3" xfId="4551"/>
    <cellStyle name="Normal 109 2 4" xfId="5875"/>
    <cellStyle name="Normal 109 3" xfId="1809"/>
    <cellStyle name="Normal 11" xfId="1810"/>
    <cellStyle name="Normal 11 2" xfId="1811"/>
    <cellStyle name="Normal 11 2 2" xfId="1812"/>
    <cellStyle name="Normal 11 3" xfId="1813"/>
    <cellStyle name="Normal 110" xfId="1814"/>
    <cellStyle name="Normal 110 2" xfId="1815"/>
    <cellStyle name="Normal 110 2 2" xfId="4554"/>
    <cellStyle name="Normal 110 2 3" xfId="4553"/>
    <cellStyle name="Normal 110 2 4" xfId="5876"/>
    <cellStyle name="Normal 110 3" xfId="1816"/>
    <cellStyle name="Normal 111" xfId="1817"/>
    <cellStyle name="Normal 111 2" xfId="1818"/>
    <cellStyle name="Normal 111 2 2" xfId="4556"/>
    <cellStyle name="Normal 111 2 3" xfId="4555"/>
    <cellStyle name="Normal 111 2 4" xfId="5877"/>
    <cellStyle name="Normal 111 3" xfId="1819"/>
    <cellStyle name="Normal 112" xfId="1820"/>
    <cellStyle name="Normal 112 2" xfId="1821"/>
    <cellStyle name="Normal 112 2 2" xfId="4558"/>
    <cellStyle name="Normal 112 2 3" xfId="4557"/>
    <cellStyle name="Normal 112 2 4" xfId="5878"/>
    <cellStyle name="Normal 112 3" xfId="1822"/>
    <cellStyle name="Normal 113" xfId="1823"/>
    <cellStyle name="Normal 113 2" xfId="1824"/>
    <cellStyle name="Normal 113 2 2" xfId="4560"/>
    <cellStyle name="Normal 113 2 3" xfId="4559"/>
    <cellStyle name="Normal 113 2 4" xfId="5879"/>
    <cellStyle name="Normal 113 3" xfId="1825"/>
    <cellStyle name="Normal 114" xfId="1826"/>
    <cellStyle name="Normal 114 2" xfId="1827"/>
    <cellStyle name="Normal 114 2 2" xfId="4562"/>
    <cellStyle name="Normal 114 2 3" xfId="4561"/>
    <cellStyle name="Normal 114 2 4" xfId="5880"/>
    <cellStyle name="Normal 114 3" xfId="1828"/>
    <cellStyle name="Normal 115" xfId="1829"/>
    <cellStyle name="Normal 115 2" xfId="1830"/>
    <cellStyle name="Normal 115 2 2" xfId="4564"/>
    <cellStyle name="Normal 115 2 3" xfId="4563"/>
    <cellStyle name="Normal 115 2 4" xfId="5881"/>
    <cellStyle name="Normal 115 3" xfId="1831"/>
    <cellStyle name="Normal 116" xfId="1832"/>
    <cellStyle name="Normal 116 2" xfId="1833"/>
    <cellStyle name="Normal 116 2 2" xfId="4566"/>
    <cellStyle name="Normal 116 2 3" xfId="4565"/>
    <cellStyle name="Normal 116 2 4" xfId="5882"/>
    <cellStyle name="Normal 116 3" xfId="1834"/>
    <cellStyle name="Normal 117" xfId="1835"/>
    <cellStyle name="Normal 117 2" xfId="1836"/>
    <cellStyle name="Normal 117 2 2" xfId="4568"/>
    <cellStyle name="Normal 117 2 3" xfId="4567"/>
    <cellStyle name="Normal 117 2 4" xfId="5883"/>
    <cellStyle name="Normal 117 3" xfId="1837"/>
    <cellStyle name="Normal 118" xfId="1838"/>
    <cellStyle name="Normal 118 2" xfId="1839"/>
    <cellStyle name="Normal 118 2 2" xfId="4570"/>
    <cellStyle name="Normal 118 2 3" xfId="4569"/>
    <cellStyle name="Normal 118 2 4" xfId="5884"/>
    <cellStyle name="Normal 118 3" xfId="1840"/>
    <cellStyle name="Normal 119" xfId="1841"/>
    <cellStyle name="Normal 119 2" xfId="1842"/>
    <cellStyle name="Normal 119 2 2" xfId="4571"/>
    <cellStyle name="Normal 119 2 3" xfId="5885"/>
    <cellStyle name="Normal 12" xfId="1843"/>
    <cellStyle name="Normal 12 2" xfId="1844"/>
    <cellStyle name="Normal 12 2 2" xfId="1845"/>
    <cellStyle name="Normal 12 3" xfId="1846"/>
    <cellStyle name="Normal 12 4" xfId="4572"/>
    <cellStyle name="Normal 12 5" xfId="4573"/>
    <cellStyle name="Normal 12_Average Prices" xfId="1847"/>
    <cellStyle name="Normal 120" xfId="1848"/>
    <cellStyle name="Normal 120 2" xfId="1849"/>
    <cellStyle name="Normal 120 2 2" xfId="4574"/>
    <cellStyle name="Normal 120 2 3" xfId="5886"/>
    <cellStyle name="Normal 121" xfId="1850"/>
    <cellStyle name="Normal 121 2" xfId="1851"/>
    <cellStyle name="Normal 122" xfId="1852"/>
    <cellStyle name="Normal 122 2" xfId="1853"/>
    <cellStyle name="Normal 122 2 2" xfId="4575"/>
    <cellStyle name="Normal 122 2 3" xfId="5887"/>
    <cellStyle name="Normal 123" xfId="1854"/>
    <cellStyle name="Normal 123 2" xfId="1855"/>
    <cellStyle name="Normal 123 2 2" xfId="4576"/>
    <cellStyle name="Normal 123 2 3" xfId="5888"/>
    <cellStyle name="Normal 124" xfId="1856"/>
    <cellStyle name="Normal 124 2" xfId="1857"/>
    <cellStyle name="Normal 124 2 2" xfId="4577"/>
    <cellStyle name="Normal 124 2 3" xfId="5889"/>
    <cellStyle name="Normal 125" xfId="1858"/>
    <cellStyle name="Normal 125 2" xfId="1859"/>
    <cellStyle name="Normal 126" xfId="1860"/>
    <cellStyle name="Normal 126 2" xfId="1861"/>
    <cellStyle name="Normal 126 2 2" xfId="4578"/>
    <cellStyle name="Normal 126 2 3" xfId="5890"/>
    <cellStyle name="Normal 127" xfId="1862"/>
    <cellStyle name="Normal 127 2" xfId="1863"/>
    <cellStyle name="Normal 127 2 2" xfId="4579"/>
    <cellStyle name="Normal 127 2 3" xfId="5891"/>
    <cellStyle name="Normal 128" xfId="1864"/>
    <cellStyle name="Normal 128 2" xfId="1865"/>
    <cellStyle name="Normal 128 2 2" xfId="4580"/>
    <cellStyle name="Normal 128 2 3" xfId="5892"/>
    <cellStyle name="Normal 129" xfId="1866"/>
    <cellStyle name="Normal 129 2" xfId="1867"/>
    <cellStyle name="Normal 129 2 2" xfId="4581"/>
    <cellStyle name="Normal 129 2 3" xfId="5893"/>
    <cellStyle name="Normal 13" xfId="1868"/>
    <cellStyle name="Normal 13 2" xfId="1869"/>
    <cellStyle name="Normal 13 3" xfId="1870"/>
    <cellStyle name="Normal 13 4" xfId="1871"/>
    <cellStyle name="Normal 13 5" xfId="4582"/>
    <cellStyle name="Normal 13_Traineeship Mock MI Tables V11" xfId="1872"/>
    <cellStyle name="Normal 130" xfId="1873"/>
    <cellStyle name="Normal 130 2" xfId="1874"/>
    <cellStyle name="Normal 130 2 2" xfId="4583"/>
    <cellStyle name="Normal 130 2 3" xfId="5894"/>
    <cellStyle name="Normal 131" xfId="1875"/>
    <cellStyle name="Normal 131 2" xfId="1876"/>
    <cellStyle name="Normal 132" xfId="1877"/>
    <cellStyle name="Normal 132 2" xfId="1878"/>
    <cellStyle name="Normal 132 2 2" xfId="4584"/>
    <cellStyle name="Normal 132 2 3" xfId="5895"/>
    <cellStyle name="Normal 133" xfId="1879"/>
    <cellStyle name="Normal 133 2" xfId="1880"/>
    <cellStyle name="Normal 134" xfId="1881"/>
    <cellStyle name="Normal 134 2" xfId="1882"/>
    <cellStyle name="Normal 134 2 2" xfId="4585"/>
    <cellStyle name="Normal 134 2 3" xfId="5896"/>
    <cellStyle name="Normal 135" xfId="1883"/>
    <cellStyle name="Normal 135 2" xfId="1884"/>
    <cellStyle name="Normal 135 2 2" xfId="4586"/>
    <cellStyle name="Normal 135 2 3" xfId="5897"/>
    <cellStyle name="Normal 136" xfId="1885"/>
    <cellStyle name="Normal 137" xfId="1886"/>
    <cellStyle name="Normal 138" xfId="1887"/>
    <cellStyle name="Normal 139" xfId="1888"/>
    <cellStyle name="Normal 14" xfId="1889"/>
    <cellStyle name="Normal 14 2" xfId="1890"/>
    <cellStyle name="Normal 14 2 2" xfId="4588"/>
    <cellStyle name="Normal 14 3" xfId="1891"/>
    <cellStyle name="Normal 14 4" xfId="1892"/>
    <cellStyle name="Normal 14 4 2" xfId="4590"/>
    <cellStyle name="Normal 14 4 3" xfId="4589"/>
    <cellStyle name="Normal 14 5" xfId="1893"/>
    <cellStyle name="Normal 14 5 2" xfId="4592"/>
    <cellStyle name="Normal 14 5 3" xfId="4591"/>
    <cellStyle name="Normal 14 6" xfId="4049"/>
    <cellStyle name="Normal 14 7" xfId="4587"/>
    <cellStyle name="Normal 14 8" xfId="5898"/>
    <cellStyle name="Normal 14_All_SFR_Tables_Oct13" xfId="1894"/>
    <cellStyle name="Normal 140" xfId="1895"/>
    <cellStyle name="Normal 141" xfId="1896"/>
    <cellStyle name="Normal 142" xfId="1897"/>
    <cellStyle name="Normal 143" xfId="1898"/>
    <cellStyle name="Normal 144" xfId="1899"/>
    <cellStyle name="Normal 145" xfId="1900"/>
    <cellStyle name="Normal 146" xfId="1901"/>
    <cellStyle name="Normal 147" xfId="1902"/>
    <cellStyle name="Normal 148" xfId="1903"/>
    <cellStyle name="Normal 149" xfId="1904"/>
    <cellStyle name="Normal 15" xfId="1905"/>
    <cellStyle name="Normal 15 2" xfId="1906"/>
    <cellStyle name="Normal 15 2 2" xfId="4593"/>
    <cellStyle name="Normal 15 3" xfId="1907"/>
    <cellStyle name="Normal 15 3 2" xfId="4595"/>
    <cellStyle name="Normal 15 3 3" xfId="4594"/>
    <cellStyle name="Normal 15 4" xfId="1908"/>
    <cellStyle name="Normal 15 4 2" xfId="4596"/>
    <cellStyle name="Normal 15 5" xfId="4597"/>
    <cellStyle name="Normal 15 5 2" xfId="5899"/>
    <cellStyle name="Normal 150" xfId="1909"/>
    <cellStyle name="Normal 151" xfId="1910"/>
    <cellStyle name="Normal 152" xfId="1911"/>
    <cellStyle name="Normal 153" xfId="1912"/>
    <cellStyle name="Normal 154" xfId="1913"/>
    <cellStyle name="Normal 155" xfId="1914"/>
    <cellStyle name="Normal 156" xfId="1915"/>
    <cellStyle name="Normal 157" xfId="1916"/>
    <cellStyle name="Normal 158" xfId="1917"/>
    <cellStyle name="Normal 159" xfId="1918"/>
    <cellStyle name="Normal 16" xfId="1919"/>
    <cellStyle name="Normal 16 2" xfId="1920"/>
    <cellStyle name="Normal 16 2 2" xfId="4598"/>
    <cellStyle name="Normal 16 3" xfId="1921"/>
    <cellStyle name="Normal 16 3 2" xfId="4600"/>
    <cellStyle name="Normal 16 3 3" xfId="4599"/>
    <cellStyle name="Normal 16 4" xfId="1922"/>
    <cellStyle name="Normal 16 4 2" xfId="4601"/>
    <cellStyle name="Normal 16 5" xfId="4602"/>
    <cellStyle name="Normal 16 5 2" xfId="5900"/>
    <cellStyle name="Normal 160" xfId="1923"/>
    <cellStyle name="Normal 161" xfId="1924"/>
    <cellStyle name="Normal 162" xfId="1925"/>
    <cellStyle name="Normal 163" xfId="1926"/>
    <cellStyle name="Normal 164" xfId="1927"/>
    <cellStyle name="Normal 165" xfId="1928"/>
    <cellStyle name="Normal 166" xfId="1929"/>
    <cellStyle name="Normal 167" xfId="1930"/>
    <cellStyle name="Normal 168" xfId="1931"/>
    <cellStyle name="Normal 169" xfId="1932"/>
    <cellStyle name="Normal 17" xfId="1933"/>
    <cellStyle name="Normal 17 2" xfId="1934"/>
    <cellStyle name="Normal 17 2 2" xfId="4603"/>
    <cellStyle name="Normal 17 3" xfId="1935"/>
    <cellStyle name="Normal 17 3 2" xfId="4605"/>
    <cellStyle name="Normal 17 3 3" xfId="4604"/>
    <cellStyle name="Normal 17 4" xfId="1936"/>
    <cellStyle name="Normal 17 4 2" xfId="4606"/>
    <cellStyle name="Normal 17 5" xfId="4607"/>
    <cellStyle name="Normal 17 5 2" xfId="5901"/>
    <cellStyle name="Normal 170" xfId="1937"/>
    <cellStyle name="Normal 171" xfId="1938"/>
    <cellStyle name="Normal 172" xfId="1939"/>
    <cellStyle name="Normal 173" xfId="1940"/>
    <cellStyle name="Normal 174" xfId="1941"/>
    <cellStyle name="Normal 175" xfId="1942"/>
    <cellStyle name="Normal 176" xfId="1943"/>
    <cellStyle name="Normal 177" xfId="1944"/>
    <cellStyle name="Normal 178" xfId="1945"/>
    <cellStyle name="Normal 179" xfId="1946"/>
    <cellStyle name="Normal 18" xfId="1947"/>
    <cellStyle name="Normal 18 2" xfId="1948"/>
    <cellStyle name="Normal 18 2 2" xfId="4608"/>
    <cellStyle name="Normal 18 3" xfId="1949"/>
    <cellStyle name="Normal 18 3 2" xfId="4610"/>
    <cellStyle name="Normal 18 3 3" xfId="4609"/>
    <cellStyle name="Normal 18 4" xfId="1950"/>
    <cellStyle name="Normal 18 4 2" xfId="4611"/>
    <cellStyle name="Normal 18 5" xfId="4612"/>
    <cellStyle name="Normal 18 5 2" xfId="5902"/>
    <cellStyle name="Normal 180" xfId="1951"/>
    <cellStyle name="Normal 181" xfId="1952"/>
    <cellStyle name="Normal 182" xfId="1953"/>
    <cellStyle name="Normal 183" xfId="1954"/>
    <cellStyle name="Normal 184" xfId="1955"/>
    <cellStyle name="Normal 185" xfId="1956"/>
    <cellStyle name="Normal 186" xfId="1957"/>
    <cellStyle name="Normal 187" xfId="1958"/>
    <cellStyle name="Normal 188" xfId="1959"/>
    <cellStyle name="Normal 189" xfId="1960"/>
    <cellStyle name="Normal 19" xfId="1961"/>
    <cellStyle name="Normal 19 2" xfId="1962"/>
    <cellStyle name="Normal 19 2 2" xfId="4613"/>
    <cellStyle name="Normal 19 3" xfId="1963"/>
    <cellStyle name="Normal 19 4" xfId="1964"/>
    <cellStyle name="Normal 19 4 2" xfId="4615"/>
    <cellStyle name="Normal 19 4 3" xfId="4614"/>
    <cellStyle name="Normal 19 5" xfId="1965"/>
    <cellStyle name="Normal 19 5 2" xfId="4616"/>
    <cellStyle name="Normal 19 6" xfId="4617"/>
    <cellStyle name="Normal 19 6 2" xfId="5903"/>
    <cellStyle name="Normal 190" xfId="1966"/>
    <cellStyle name="Normal 191" xfId="1967"/>
    <cellStyle name="Normal 192" xfId="1968"/>
    <cellStyle name="Normal 193" xfId="1969"/>
    <cellStyle name="Normal 194" xfId="1970"/>
    <cellStyle name="Normal 195" xfId="1971"/>
    <cellStyle name="Normal 196" xfId="1972"/>
    <cellStyle name="Normal 197" xfId="1973"/>
    <cellStyle name="Normal 198" xfId="1974"/>
    <cellStyle name="Normal 199" xfId="1975"/>
    <cellStyle name="Normal 2" xfId="1976"/>
    <cellStyle name="Normal 2 10" xfId="1977"/>
    <cellStyle name="Normal 2 10 2" xfId="1978"/>
    <cellStyle name="Normal 2 10 2 2" xfId="1979"/>
    <cellStyle name="Normal 2 10 2 2 2" xfId="3914"/>
    <cellStyle name="Normal 2 10 2 2 3" xfId="4051"/>
    <cellStyle name="Normal 2 10 2 2 4" xfId="4619"/>
    <cellStyle name="Normal 2 10 2 2 5" xfId="5905"/>
    <cellStyle name="Normal 2 10 2 3" xfId="1980"/>
    <cellStyle name="Normal 2 10 2 4" xfId="1981"/>
    <cellStyle name="Normal 2 10 2 5" xfId="1982"/>
    <cellStyle name="Normal 2 10 2 6" xfId="3913"/>
    <cellStyle name="Normal 2 10 2 7" xfId="4050"/>
    <cellStyle name="Normal 2 10 2 8" xfId="4618"/>
    <cellStyle name="Normal 2 10 2 9" xfId="5904"/>
    <cellStyle name="Normal 2 10 3" xfId="1983"/>
    <cellStyle name="Normal 2 10 3 2" xfId="1984"/>
    <cellStyle name="Normal 2 10 3 2 2" xfId="4052"/>
    <cellStyle name="Normal 2 10 3 2 3" xfId="4621"/>
    <cellStyle name="Normal 2 10 3 2 4" xfId="5907"/>
    <cellStyle name="Normal 2 10 3 3" xfId="3915"/>
    <cellStyle name="Normal 2 10 3 3 2" xfId="4622"/>
    <cellStyle name="Normal 2 10 3 4" xfId="4620"/>
    <cellStyle name="Normal 2 10 3 5" xfId="5906"/>
    <cellStyle name="Normal 2 10 4" xfId="1985"/>
    <cellStyle name="Normal 2 10 5" xfId="1986"/>
    <cellStyle name="Normal 2 10_Cover Sheet - FE and Skills" xfId="1987"/>
    <cellStyle name="Normal 2 100" xfId="3824"/>
    <cellStyle name="Normal 2 100 2" xfId="4623"/>
    <cellStyle name="Normal 2 101" xfId="3847"/>
    <cellStyle name="Normal 2 101 2" xfId="4624"/>
    <cellStyle name="Normal 2 102" xfId="3823"/>
    <cellStyle name="Normal 2 102 2" xfId="4625"/>
    <cellStyle name="Normal 2 103" xfId="3848"/>
    <cellStyle name="Normal 2 103 2" xfId="4626"/>
    <cellStyle name="Normal 2 104" xfId="3850"/>
    <cellStyle name="Normal 2 104 2" xfId="4627"/>
    <cellStyle name="Normal 2 105" xfId="3912"/>
    <cellStyle name="Normal 2 106" xfId="3897"/>
    <cellStyle name="Normal 2 107" xfId="3911"/>
    <cellStyle name="Normal 2 108" xfId="4093"/>
    <cellStyle name="Normal 2 108 2" xfId="4628"/>
    <cellStyle name="Normal 2 109" xfId="4090"/>
    <cellStyle name="Normal 2 109 2" xfId="4629"/>
    <cellStyle name="Normal 2 11" xfId="1988"/>
    <cellStyle name="Normal 2 110" xfId="4098"/>
    <cellStyle name="Normal 2 110 2" xfId="4630"/>
    <cellStyle name="Normal 2 111" xfId="4089"/>
    <cellStyle name="Normal 2 111 2" xfId="4631"/>
    <cellStyle name="Normal 2 112" xfId="4097"/>
    <cellStyle name="Normal 2 112 2" xfId="4632"/>
    <cellStyle name="Normal 2 113" xfId="4128"/>
    <cellStyle name="Normal 2 113 2" xfId="4633"/>
    <cellStyle name="Normal 2 114" xfId="4151"/>
    <cellStyle name="Normal 2 114 2" xfId="4634"/>
    <cellStyle name="Normal 2 115" xfId="4119"/>
    <cellStyle name="Normal 2 115 2" xfId="4635"/>
    <cellStyle name="Normal 2 116" xfId="4156"/>
    <cellStyle name="Normal 2 116 2" xfId="4636"/>
    <cellStyle name="Normal 2 117" xfId="4158"/>
    <cellStyle name="Normal 2 117 2" xfId="4637"/>
    <cellStyle name="Normal 2 118" xfId="4155"/>
    <cellStyle name="Normal 2 118 2" xfId="4638"/>
    <cellStyle name="Normal 2 119" xfId="4159"/>
    <cellStyle name="Normal 2 119 2" xfId="4639"/>
    <cellStyle name="Normal 2 12" xfId="1989"/>
    <cellStyle name="Normal 2 12 2" xfId="1990"/>
    <cellStyle name="Normal 2 12 2 2" xfId="3916"/>
    <cellStyle name="Normal 2 12 2 3" xfId="4053"/>
    <cellStyle name="Normal 2 12 2 4" xfId="4640"/>
    <cellStyle name="Normal 2 12 2 5" xfId="5908"/>
    <cellStyle name="Normal 2 12 3" xfId="1991"/>
    <cellStyle name="Normal 2 12 3 2" xfId="4642"/>
    <cellStyle name="Normal 2 12 3 3" xfId="4641"/>
    <cellStyle name="Normal 2 12 4" xfId="4643"/>
    <cellStyle name="Normal 2 120" xfId="4165"/>
    <cellStyle name="Normal 2 120 2" xfId="4644"/>
    <cellStyle name="Normal 2 121" xfId="4170"/>
    <cellStyle name="Normal 2 121 2" xfId="4645"/>
    <cellStyle name="Normal 2 122" xfId="4164"/>
    <cellStyle name="Normal 2 122 2" xfId="4646"/>
    <cellStyle name="Normal 2 123" xfId="4168"/>
    <cellStyle name="Normal 2 123 2" xfId="4647"/>
    <cellStyle name="Normal 2 124" xfId="4203"/>
    <cellStyle name="Normal 2 125" xfId="4200"/>
    <cellStyle name="Normal 2 126" xfId="4201"/>
    <cellStyle name="Normal 2 127" xfId="4208"/>
    <cellStyle name="Normal 2 128" xfId="4202"/>
    <cellStyle name="Normal 2 129" xfId="4648"/>
    <cellStyle name="Normal 2 13" xfId="1992"/>
    <cellStyle name="Normal 2 13 2" xfId="1993"/>
    <cellStyle name="Normal 2 13 3" xfId="4649"/>
    <cellStyle name="Normal 2 130" xfId="4650"/>
    <cellStyle name="Normal 2 131" xfId="4651"/>
    <cellStyle name="Normal 2 132" xfId="4652"/>
    <cellStyle name="Normal 2 133" xfId="4653"/>
    <cellStyle name="Normal 2 134" xfId="4654"/>
    <cellStyle name="Normal 2 135" xfId="4655"/>
    <cellStyle name="Normal 2 136" xfId="4656"/>
    <cellStyle name="Normal 2 137" xfId="4657"/>
    <cellStyle name="Normal 2 138" xfId="4658"/>
    <cellStyle name="Normal 2 139" xfId="4659"/>
    <cellStyle name="Normal 2 14" xfId="1994"/>
    <cellStyle name="Normal 2 14 2" xfId="1995"/>
    <cellStyle name="Normal 2 14 3" xfId="4661"/>
    <cellStyle name="Normal 2 14 4" xfId="4660"/>
    <cellStyle name="Normal 2 140" xfId="4662"/>
    <cellStyle name="Normal 2 141" xfId="4663"/>
    <cellStyle name="Normal 2 142" xfId="4664"/>
    <cellStyle name="Normal 2 143" xfId="4665"/>
    <cellStyle name="Normal 2 144" xfId="4666"/>
    <cellStyle name="Normal 2 145" xfId="4667"/>
    <cellStyle name="Normal 2 146" xfId="4668"/>
    <cellStyle name="Normal 2 147" xfId="4669"/>
    <cellStyle name="Normal 2 148" xfId="4670"/>
    <cellStyle name="Normal 2 149" xfId="4671"/>
    <cellStyle name="Normal 2 15" xfId="1996"/>
    <cellStyle name="Normal 2 15 2" xfId="4673"/>
    <cellStyle name="Normal 2 15 3" xfId="4672"/>
    <cellStyle name="Normal 2 150" xfId="4674"/>
    <cellStyle name="Normal 2 151" xfId="4675"/>
    <cellStyle name="Normal 2 152" xfId="4676"/>
    <cellStyle name="Normal 2 153" xfId="4677"/>
    <cellStyle name="Normal 2 154" xfId="4678"/>
    <cellStyle name="Normal 2 155" xfId="4679"/>
    <cellStyle name="Normal 2 156" xfId="4680"/>
    <cellStyle name="Normal 2 157" xfId="4681"/>
    <cellStyle name="Normal 2 158" xfId="4682"/>
    <cellStyle name="Normal 2 159" xfId="4683"/>
    <cellStyle name="Normal 2 16" xfId="1997"/>
    <cellStyle name="Normal 2 160" xfId="4684"/>
    <cellStyle name="Normal 2 161" xfId="4685"/>
    <cellStyle name="Normal 2 162" xfId="4686"/>
    <cellStyle name="Normal 2 163" xfId="4687"/>
    <cellStyle name="Normal 2 164" xfId="4688"/>
    <cellStyle name="Normal 2 165" xfId="4689"/>
    <cellStyle name="Normal 2 166" xfId="4690"/>
    <cellStyle name="Normal 2 167" xfId="4691"/>
    <cellStyle name="Normal 2 168" xfId="4692"/>
    <cellStyle name="Normal 2 169" xfId="4693"/>
    <cellStyle name="Normal 2 17" xfId="1998"/>
    <cellStyle name="Normal 2 170" xfId="4694"/>
    <cellStyle name="Normal 2 171" xfId="4695"/>
    <cellStyle name="Normal 2 172" xfId="4696"/>
    <cellStyle name="Normal 2 173" xfId="4697"/>
    <cellStyle name="Normal 2 174" xfId="4698"/>
    <cellStyle name="Normal 2 175" xfId="4699"/>
    <cellStyle name="Normal 2 176" xfId="4700"/>
    <cellStyle name="Normal 2 177" xfId="4701"/>
    <cellStyle name="Normal 2 178" xfId="4702"/>
    <cellStyle name="Normal 2 179" xfId="4703"/>
    <cellStyle name="Normal 2 18" xfId="1999"/>
    <cellStyle name="Normal 2 180" xfId="4704"/>
    <cellStyle name="Normal 2 181" xfId="4705"/>
    <cellStyle name="Normal 2 182" xfId="4706"/>
    <cellStyle name="Normal 2 183" xfId="4707"/>
    <cellStyle name="Normal 2 184" xfId="4708"/>
    <cellStyle name="Normal 2 185" xfId="4709"/>
    <cellStyle name="Normal 2 186" xfId="4710"/>
    <cellStyle name="Normal 2 187" xfId="4711"/>
    <cellStyle name="Normal 2 188" xfId="4712"/>
    <cellStyle name="Normal 2 189" xfId="4713"/>
    <cellStyle name="Normal 2 19" xfId="2000"/>
    <cellStyle name="Normal 2 190" xfId="4714"/>
    <cellStyle name="Normal 2 191" xfId="4715"/>
    <cellStyle name="Normal 2 192" xfId="4716"/>
    <cellStyle name="Normal 2 193" xfId="4717"/>
    <cellStyle name="Normal 2 194" xfId="4718"/>
    <cellStyle name="Normal 2 195" xfId="4719"/>
    <cellStyle name="Normal 2 196" xfId="4720"/>
    <cellStyle name="Normal 2 197" xfId="4721"/>
    <cellStyle name="Normal 2 198" xfId="4722"/>
    <cellStyle name="Normal 2 199" xfId="4723"/>
    <cellStyle name="Normal 2 2" xfId="2001"/>
    <cellStyle name="Normal 2 2 10" xfId="2002"/>
    <cellStyle name="Normal 2 2 10 2" xfId="2003"/>
    <cellStyle name="Normal 2 2 10 3" xfId="4725"/>
    <cellStyle name="Normal 2 2 10 4" xfId="4724"/>
    <cellStyle name="Normal 2 2 10 5" xfId="5909"/>
    <cellStyle name="Normal 2 2 11" xfId="2004"/>
    <cellStyle name="Normal 2 2 11 2" xfId="4727"/>
    <cellStyle name="Normal 2 2 11 3" xfId="4726"/>
    <cellStyle name="Normal 2 2 12" xfId="2005"/>
    <cellStyle name="Normal 2 2 12 2" xfId="4054"/>
    <cellStyle name="Normal 2 2 12 2 2" xfId="4729"/>
    <cellStyle name="Normal 2 2 12 2 3" xfId="5910"/>
    <cellStyle name="Normal 2 2 12 3" xfId="4728"/>
    <cellStyle name="Normal 2 2 13" xfId="2006"/>
    <cellStyle name="Normal 2 2 13 2" xfId="4730"/>
    <cellStyle name="Normal 2 2 14" xfId="4129"/>
    <cellStyle name="Normal 2 2 2" xfId="2007"/>
    <cellStyle name="Normal 2 2 2 10" xfId="2008"/>
    <cellStyle name="Normal 2 2 2 10 2" xfId="2009"/>
    <cellStyle name="Normal 2 2 2 11" xfId="2010"/>
    <cellStyle name="Normal 2 2 2 11 2" xfId="3917"/>
    <cellStyle name="Normal 2 2 2 2" xfId="2011"/>
    <cellStyle name="Normal 2 2 2 2 10" xfId="2012"/>
    <cellStyle name="Normal 2 2 2 2 11" xfId="3918"/>
    <cellStyle name="Normal 2 2 2 2 2" xfId="2013"/>
    <cellStyle name="Normal 2 2 2 2 2 2" xfId="2014"/>
    <cellStyle name="Normal 2 2 2 2 2 2 2" xfId="2015"/>
    <cellStyle name="Normal 2 2 2 2 2 2 3" xfId="2016"/>
    <cellStyle name="Normal 2 2 2 2 2 3" xfId="2017"/>
    <cellStyle name="Normal 2 2 2 2 2_Draft SFR tables 300113 V8" xfId="2018"/>
    <cellStyle name="Normal 2 2 2 2 3" xfId="2019"/>
    <cellStyle name="Normal 2 2 2 2 3 2" xfId="2020"/>
    <cellStyle name="Normal 2 2 2 2 4" xfId="2021"/>
    <cellStyle name="Normal 2 2 2 2 5" xfId="2022"/>
    <cellStyle name="Normal 2 2 2 2 6" xfId="2023"/>
    <cellStyle name="Normal 2 2 2 2 7" xfId="2024"/>
    <cellStyle name="Normal 2 2 2 2 8" xfId="2025"/>
    <cellStyle name="Normal 2 2 2 2 9" xfId="2026"/>
    <cellStyle name="Normal 2 2 2 2_123" xfId="2027"/>
    <cellStyle name="Normal 2 2 2 3" xfId="2028"/>
    <cellStyle name="Normal 2 2 2 3 10" xfId="3919"/>
    <cellStyle name="Normal 2 2 2 3 2" xfId="2029"/>
    <cellStyle name="Normal 2 2 2 3 2 2" xfId="2030"/>
    <cellStyle name="Normal 2 2 2 3 2 2 2" xfId="2031"/>
    <cellStyle name="Normal 2 2 2 3 2 3" xfId="2032"/>
    <cellStyle name="Normal 2 2 2 3 2_Draft SFR tables 300113 V8" xfId="2033"/>
    <cellStyle name="Normal 2 2 2 3 3" xfId="2034"/>
    <cellStyle name="Normal 2 2 2 3 3 2" xfId="2035"/>
    <cellStyle name="Normal 2 2 2 3 4" xfId="2036"/>
    <cellStyle name="Normal 2 2 2 3 5" xfId="2037"/>
    <cellStyle name="Normal 2 2 2 3 6" xfId="2038"/>
    <cellStyle name="Normal 2 2 2 3 7" xfId="2039"/>
    <cellStyle name="Normal 2 2 2 3 8" xfId="2040"/>
    <cellStyle name="Normal 2 2 2 3 9" xfId="2041"/>
    <cellStyle name="Normal 2 2 2 3_123" xfId="2042"/>
    <cellStyle name="Normal 2 2 2 4" xfId="2043"/>
    <cellStyle name="Normal 2 2 2 4 2" xfId="2044"/>
    <cellStyle name="Normal 2 2 2 4 2 2" xfId="2045"/>
    <cellStyle name="Normal 2 2 2 4 2 2 2" xfId="2046"/>
    <cellStyle name="Normal 2 2 2 4 2 3" xfId="2047"/>
    <cellStyle name="Normal 2 2 2 4 2_Draft SFR tables 300113 V8" xfId="2048"/>
    <cellStyle name="Normal 2 2 2 4 3" xfId="2049"/>
    <cellStyle name="Normal 2 2 2 4 3 2" xfId="2050"/>
    <cellStyle name="Normal 2 2 2 4 4" xfId="2051"/>
    <cellStyle name="Normal 2 2 2 4_123" xfId="2052"/>
    <cellStyle name="Normal 2 2 2 5" xfId="2053"/>
    <cellStyle name="Normal 2 2 2 5 2" xfId="2054"/>
    <cellStyle name="Normal 2 2 2 5 3" xfId="2055"/>
    <cellStyle name="Normal 2 2 2 6" xfId="2056"/>
    <cellStyle name="Normal 2 2 2 7" xfId="2057"/>
    <cellStyle name="Normal 2 2 2 8" xfId="2058"/>
    <cellStyle name="Normal 2 2 2 9" xfId="2059"/>
    <cellStyle name="Normal 2 2 2 9 2" xfId="2060"/>
    <cellStyle name="Normal 2 2 2_Analysis File Template" xfId="2061"/>
    <cellStyle name="Normal 2 2 3" xfId="2062"/>
    <cellStyle name="Normal 2 2 3 2" xfId="2063"/>
    <cellStyle name="Normal 2 2 3 2 2" xfId="3920"/>
    <cellStyle name="Normal 2 2 3 3" xfId="2064"/>
    <cellStyle name="Normal 2 2 3 4" xfId="4731"/>
    <cellStyle name="Normal 2 2 4" xfId="2065"/>
    <cellStyle name="Normal 2 2 4 2" xfId="2066"/>
    <cellStyle name="Normal 2 2 5" xfId="2067"/>
    <cellStyle name="Normal 2 2 5 2" xfId="2068"/>
    <cellStyle name="Normal 2 2 5 2 2" xfId="2069"/>
    <cellStyle name="Normal 2 2 5 3" xfId="2070"/>
    <cellStyle name="Normal 2 2 5 3 2" xfId="2071"/>
    <cellStyle name="Normal 2 2 5_Draft SFR tables 300113 V8" xfId="2072"/>
    <cellStyle name="Normal 2 2 6" xfId="2073"/>
    <cellStyle name="Normal 2 2 6 2" xfId="2074"/>
    <cellStyle name="Normal 2 2 6 2 2" xfId="2075"/>
    <cellStyle name="Normal 2 2 6 3" xfId="2076"/>
    <cellStyle name="Normal 2 2 6 4" xfId="4732"/>
    <cellStyle name="Normal 2 2 7" xfId="2077"/>
    <cellStyle name="Normal 2 2 7 2" xfId="2078"/>
    <cellStyle name="Normal 2 2 8" xfId="2079"/>
    <cellStyle name="Normal 2 2 8 2" xfId="2080"/>
    <cellStyle name="Normal 2 2 9" xfId="2081"/>
    <cellStyle name="Normal 2 2 9 2" xfId="2082"/>
    <cellStyle name="Normal 2 2_123" xfId="2083"/>
    <cellStyle name="Normal 2 20" xfId="2084"/>
    <cellStyle name="Normal 2 200" xfId="4733"/>
    <cellStyle name="Normal 2 201" xfId="4734"/>
    <cellStyle name="Normal 2 202" xfId="4735"/>
    <cellStyle name="Normal 2 203" xfId="4736"/>
    <cellStyle name="Normal 2 204" xfId="4737"/>
    <cellStyle name="Normal 2 205" xfId="4738"/>
    <cellStyle name="Normal 2 206" xfId="4739"/>
    <cellStyle name="Normal 2 207" xfId="4740"/>
    <cellStyle name="Normal 2 208" xfId="4741"/>
    <cellStyle name="Normal 2 209" xfId="4742"/>
    <cellStyle name="Normal 2 21" xfId="2085"/>
    <cellStyle name="Normal 2 210" xfId="4743"/>
    <cellStyle name="Normal 2 211" xfId="4744"/>
    <cellStyle name="Normal 2 212" xfId="4745"/>
    <cellStyle name="Normal 2 213" xfId="4746"/>
    <cellStyle name="Normal 2 214" xfId="4747"/>
    <cellStyle name="Normal 2 215" xfId="4748"/>
    <cellStyle name="Normal 2 216" xfId="4749"/>
    <cellStyle name="Normal 2 217" xfId="4750"/>
    <cellStyle name="Normal 2 218" xfId="4751"/>
    <cellStyle name="Normal 2 219" xfId="4752"/>
    <cellStyle name="Normal 2 22" xfId="2086"/>
    <cellStyle name="Normal 2 220" xfId="4753"/>
    <cellStyle name="Normal 2 221" xfId="4754"/>
    <cellStyle name="Normal 2 222" xfId="4755"/>
    <cellStyle name="Normal 2 223" xfId="4756"/>
    <cellStyle name="Normal 2 224" xfId="4757"/>
    <cellStyle name="Normal 2 225" xfId="4758"/>
    <cellStyle name="Normal 2 226" xfId="4759"/>
    <cellStyle name="Normal 2 227" xfId="4760"/>
    <cellStyle name="Normal 2 228" xfId="4761"/>
    <cellStyle name="Normal 2 229" xfId="4762"/>
    <cellStyle name="Normal 2 23" xfId="2087"/>
    <cellStyle name="Normal 2 230" xfId="4763"/>
    <cellStyle name="Normal 2 231" xfId="4764"/>
    <cellStyle name="Normal 2 232" xfId="4765"/>
    <cellStyle name="Normal 2 233" xfId="4766"/>
    <cellStyle name="Normal 2 234" xfId="4767"/>
    <cellStyle name="Normal 2 235" xfId="4768"/>
    <cellStyle name="Normal 2 236" xfId="4769"/>
    <cellStyle name="Normal 2 237" xfId="4770"/>
    <cellStyle name="Normal 2 238" xfId="4771"/>
    <cellStyle name="Normal 2 239" xfId="4772"/>
    <cellStyle name="Normal 2 24" xfId="2088"/>
    <cellStyle name="Normal 2 240" xfId="4773"/>
    <cellStyle name="Normal 2 241" xfId="4774"/>
    <cellStyle name="Normal 2 242" xfId="4775"/>
    <cellStyle name="Normal 2 243" xfId="4776"/>
    <cellStyle name="Normal 2 244" xfId="4777"/>
    <cellStyle name="Normal 2 245" xfId="4778"/>
    <cellStyle name="Normal 2 246" xfId="4779"/>
    <cellStyle name="Normal 2 247" xfId="4780"/>
    <cellStyle name="Normal 2 248" xfId="4781"/>
    <cellStyle name="Normal 2 249" xfId="4782"/>
    <cellStyle name="Normal 2 25" xfId="2089"/>
    <cellStyle name="Normal 2 250" xfId="4783"/>
    <cellStyle name="Normal 2 251" xfId="4784"/>
    <cellStyle name="Normal 2 252" xfId="4785"/>
    <cellStyle name="Normal 2 253" xfId="4786"/>
    <cellStyle name="Normal 2 254" xfId="4787"/>
    <cellStyle name="Normal 2 255" xfId="4788"/>
    <cellStyle name="Normal 2 256" xfId="4789"/>
    <cellStyle name="Normal 2 257" xfId="4790"/>
    <cellStyle name="Normal 2 258" xfId="4791"/>
    <cellStyle name="Normal 2 26" xfId="2090"/>
    <cellStyle name="Normal 2 27" xfId="2091"/>
    <cellStyle name="Normal 2 28" xfId="2092"/>
    <cellStyle name="Normal 2 29" xfId="2093"/>
    <cellStyle name="Normal 2 3" xfId="2094"/>
    <cellStyle name="Normal 2 3 10" xfId="2095"/>
    <cellStyle name="Normal 2 3 11" xfId="2096"/>
    <cellStyle name="Normal 2 3 11 2" xfId="4792"/>
    <cellStyle name="Normal 2 3 2" xfId="2097"/>
    <cellStyle name="Normal 2 3 2 2" xfId="2098"/>
    <cellStyle name="Normal 2 3 2 2 2" xfId="3921"/>
    <cellStyle name="Normal 2 3 3" xfId="2099"/>
    <cellStyle name="Normal 2 3 3 2" xfId="2100"/>
    <cellStyle name="Normal 2 3 3 2 2" xfId="2101"/>
    <cellStyle name="Normal 2 3 3 3" xfId="2102"/>
    <cellStyle name="Normal 2 3 3 3 2" xfId="2103"/>
    <cellStyle name="Normal 2 3 3 4" xfId="3922"/>
    <cellStyle name="Normal 2 3 3_Draft SFR tables 300113 V8" xfId="2104"/>
    <cellStyle name="Normal 2 3 4" xfId="2105"/>
    <cellStyle name="Normal 2 3 4 2" xfId="2106"/>
    <cellStyle name="Normal 2 3 4 2 2" xfId="2107"/>
    <cellStyle name="Normal 2 3 4 3" xfId="2108"/>
    <cellStyle name="Normal 2 3 5" xfId="2109"/>
    <cellStyle name="Normal 2 3 6" xfId="2110"/>
    <cellStyle name="Normal 2 3 6 2" xfId="3923"/>
    <cellStyle name="Normal 2 3 7" xfId="2111"/>
    <cellStyle name="Normal 2 3 8" xfId="2112"/>
    <cellStyle name="Normal 2 3 9" xfId="2113"/>
    <cellStyle name="Normal 2 3_123" xfId="2114"/>
    <cellStyle name="Normal 2 30" xfId="2115"/>
    <cellStyle name="Normal 2 31" xfId="2116"/>
    <cellStyle name="Normal 2 32" xfId="2117"/>
    <cellStyle name="Normal 2 32 2" xfId="4794"/>
    <cellStyle name="Normal 2 32 3" xfId="4793"/>
    <cellStyle name="Normal 2 33" xfId="2118"/>
    <cellStyle name="Normal 2 33 2" xfId="4796"/>
    <cellStyle name="Normal 2 33 3" xfId="4795"/>
    <cellStyle name="Normal 2 34" xfId="2119"/>
    <cellStyle name="Normal 2 34 2" xfId="4798"/>
    <cellStyle name="Normal 2 34 3" xfId="4797"/>
    <cellStyle name="Normal 2 35" xfId="2120"/>
    <cellStyle name="Normal 2 35 2" xfId="4800"/>
    <cellStyle name="Normal 2 35 3" xfId="4799"/>
    <cellStyle name="Normal 2 36" xfId="2121"/>
    <cellStyle name="Normal 2 36 2" xfId="4802"/>
    <cellStyle name="Normal 2 36 3" xfId="4801"/>
    <cellStyle name="Normal 2 37" xfId="2122"/>
    <cellStyle name="Normal 2 37 2" xfId="4804"/>
    <cellStyle name="Normal 2 37 3" xfId="4803"/>
    <cellStyle name="Normal 2 38" xfId="2123"/>
    <cellStyle name="Normal 2 38 2" xfId="4806"/>
    <cellStyle name="Normal 2 38 3" xfId="4805"/>
    <cellStyle name="Normal 2 39" xfId="2124"/>
    <cellStyle name="Normal 2 39 2" xfId="3924"/>
    <cellStyle name="Normal 2 4" xfId="2125"/>
    <cellStyle name="Normal 2 4 10" xfId="2126"/>
    <cellStyle name="Normal 2 4 11" xfId="2127"/>
    <cellStyle name="Normal 2 4 12" xfId="4055"/>
    <cellStyle name="Normal 2 4 13" xfId="4807"/>
    <cellStyle name="Normal 2 4 14" xfId="5911"/>
    <cellStyle name="Normal 2 4 2" xfId="2128"/>
    <cellStyle name="Normal 2 4 2 2" xfId="2129"/>
    <cellStyle name="Normal 2 4 2 2 2" xfId="2130"/>
    <cellStyle name="Normal 2 4 2 3" xfId="2131"/>
    <cellStyle name="Normal 2 4 2 3 2" xfId="2132"/>
    <cellStyle name="Normal 2 4 2 4" xfId="2133"/>
    <cellStyle name="Normal 2 4 2 5" xfId="4056"/>
    <cellStyle name="Normal 2 4 2 6" xfId="4808"/>
    <cellStyle name="Normal 2 4 2 7" xfId="5912"/>
    <cellStyle name="Normal 2 4 2_Draft SFR tables 300113 V8" xfId="2134"/>
    <cellStyle name="Normal 2 4 3" xfId="2135"/>
    <cellStyle name="Normal 2 4 3 2" xfId="2136"/>
    <cellStyle name="Normal 2 4 3 3" xfId="2137"/>
    <cellStyle name="Normal 2 4 4" xfId="2138"/>
    <cellStyle name="Normal 2 4 5" xfId="2139"/>
    <cellStyle name="Normal 2 4 5 2" xfId="2140"/>
    <cellStyle name="Normal 2 4 6" xfId="2141"/>
    <cellStyle name="Normal 2 4 7" xfId="2142"/>
    <cellStyle name="Normal 2 4 7 2" xfId="4810"/>
    <cellStyle name="Normal 2 4 7 3" xfId="4809"/>
    <cellStyle name="Normal 2 4 8" xfId="2143"/>
    <cellStyle name="Normal 2 4 8 2" xfId="4812"/>
    <cellStyle name="Normal 2 4 8 3" xfId="4811"/>
    <cellStyle name="Normal 2 4 9" xfId="2144"/>
    <cellStyle name="Normal 2 4 9 2" xfId="4814"/>
    <cellStyle name="Normal 2 4 9 3" xfId="4813"/>
    <cellStyle name="Normal 2 4_123" xfId="2145"/>
    <cellStyle name="Normal 2 40" xfId="2146"/>
    <cellStyle name="Normal 2 41" xfId="2147"/>
    <cellStyle name="Normal 2 42" xfId="2148"/>
    <cellStyle name="Normal 2 42 2" xfId="4816"/>
    <cellStyle name="Normal 2 42 3" xfId="4815"/>
    <cellStyle name="Normal 2 43" xfId="2149"/>
    <cellStyle name="Normal 2 43 2" xfId="4818"/>
    <cellStyle name="Normal 2 43 3" xfId="4817"/>
    <cellStyle name="Normal 2 44" xfId="2150"/>
    <cellStyle name="Normal 2 44 2" xfId="4820"/>
    <cellStyle name="Normal 2 44 3" xfId="4819"/>
    <cellStyle name="Normal 2 45" xfId="2151"/>
    <cellStyle name="Normal 2 45 2" xfId="4822"/>
    <cellStyle name="Normal 2 45 3" xfId="4821"/>
    <cellStyle name="Normal 2 46" xfId="2152"/>
    <cellStyle name="Normal 2 47" xfId="2153"/>
    <cellStyle name="Normal 2 48" xfId="2154"/>
    <cellStyle name="Normal 2 49" xfId="2155"/>
    <cellStyle name="Normal 2 5" xfId="2156"/>
    <cellStyle name="Normal 2 5 10" xfId="2157"/>
    <cellStyle name="Normal 2 5 2" xfId="2158"/>
    <cellStyle name="Normal 2 5 2 2" xfId="2159"/>
    <cellStyle name="Normal 2 5 2 2 2" xfId="2160"/>
    <cellStyle name="Normal 2 5 2 3" xfId="2161"/>
    <cellStyle name="Normal 2 5 2 3 2" xfId="2162"/>
    <cellStyle name="Normal 2 5 2_Draft SFR tables 300113 V8" xfId="2163"/>
    <cellStyle name="Normal 2 5 3" xfId="2164"/>
    <cellStyle name="Normal 2 5 3 2" xfId="2165"/>
    <cellStyle name="Normal 2 5 3 3" xfId="2166"/>
    <cellStyle name="Normal 2 5 4" xfId="2167"/>
    <cellStyle name="Normal 2 5 5" xfId="2168"/>
    <cellStyle name="Normal 2 5 6" xfId="2169"/>
    <cellStyle name="Normal 2 5 7" xfId="2170"/>
    <cellStyle name="Normal 2 5 8" xfId="2171"/>
    <cellStyle name="Normal 2 5 9" xfId="2172"/>
    <cellStyle name="Normal 2 5_123" xfId="2173"/>
    <cellStyle name="Normal 2 50" xfId="2174"/>
    <cellStyle name="Normal 2 51" xfId="2175"/>
    <cellStyle name="Normal 2 52" xfId="2176"/>
    <cellStyle name="Normal 2 53" xfId="2177"/>
    <cellStyle name="Normal 2 54" xfId="2178"/>
    <cellStyle name="Normal 2 54 2" xfId="4823"/>
    <cellStyle name="Normal 2 55" xfId="2179"/>
    <cellStyle name="Normal 2 55 2" xfId="4824"/>
    <cellStyle name="Normal 2 56" xfId="2180"/>
    <cellStyle name="Normal 2 56 2" xfId="4825"/>
    <cellStyle name="Normal 2 57" xfId="2181"/>
    <cellStyle name="Normal 2 57 2" xfId="4826"/>
    <cellStyle name="Normal 2 58" xfId="2182"/>
    <cellStyle name="Normal 2 58 2" xfId="4827"/>
    <cellStyle name="Normal 2 59" xfId="2183"/>
    <cellStyle name="Normal 2 6" xfId="2184"/>
    <cellStyle name="Normal 2 6 2" xfId="2185"/>
    <cellStyle name="Normal 2 6 2 2" xfId="2186"/>
    <cellStyle name="Normal 2 6 2 2 2" xfId="2187"/>
    <cellStyle name="Normal 2 6 2 2 3" xfId="2188"/>
    <cellStyle name="Normal 2 6 2 3" xfId="2189"/>
    <cellStyle name="Normal 2 6 2 4" xfId="2190"/>
    <cellStyle name="Normal 2 6 3" xfId="2191"/>
    <cellStyle name="Normal 2 6 4" xfId="2192"/>
    <cellStyle name="Normal 2 6 4 2" xfId="2193"/>
    <cellStyle name="Normal 2 6 4 3" xfId="2194"/>
    <cellStyle name="Normal 2 6 5" xfId="2195"/>
    <cellStyle name="Normal 2 6 6" xfId="2196"/>
    <cellStyle name="Normal 2 6_Analysis File Template" xfId="2197"/>
    <cellStyle name="Normal 2 60" xfId="2198"/>
    <cellStyle name="Normal 2 61" xfId="2199"/>
    <cellStyle name="Normal 2 62" xfId="2200"/>
    <cellStyle name="Normal 2 63" xfId="2201"/>
    <cellStyle name="Normal 2 64" xfId="2202"/>
    <cellStyle name="Normal 2 65" xfId="2203"/>
    <cellStyle name="Normal 2 66" xfId="2204"/>
    <cellStyle name="Normal 2 67" xfId="2205"/>
    <cellStyle name="Normal 2 68" xfId="2206"/>
    <cellStyle name="Normal 2 69" xfId="2207"/>
    <cellStyle name="Normal 2 7" xfId="2208"/>
    <cellStyle name="Normal 2 7 2" xfId="2209"/>
    <cellStyle name="Normal 2 7 2 2" xfId="2210"/>
    <cellStyle name="Normal 2 7 2 2 2" xfId="2211"/>
    <cellStyle name="Normal 2 7 2 2 3" xfId="2212"/>
    <cellStyle name="Normal 2 7 2 3" xfId="2213"/>
    <cellStyle name="Normal 2 7 2 4" xfId="2214"/>
    <cellStyle name="Normal 2 7 3" xfId="2215"/>
    <cellStyle name="Normal 2 7 3 2" xfId="2216"/>
    <cellStyle name="Normal 2 7 3 3" xfId="2217"/>
    <cellStyle name="Normal 2 7 4" xfId="2218"/>
    <cellStyle name="Normal 2 7 5" xfId="2219"/>
    <cellStyle name="Normal 2 7_Analysis File Template" xfId="2220"/>
    <cellStyle name="Normal 2 70" xfId="2221"/>
    <cellStyle name="Normal 2 71" xfId="2222"/>
    <cellStyle name="Normal 2 72" xfId="2223"/>
    <cellStyle name="Normal 2 73" xfId="2224"/>
    <cellStyle name="Normal 2 74" xfId="2225"/>
    <cellStyle name="Normal 2 75" xfId="2226"/>
    <cellStyle name="Normal 2 76" xfId="2227"/>
    <cellStyle name="Normal 2 77" xfId="2228"/>
    <cellStyle name="Normal 2 78" xfId="2229"/>
    <cellStyle name="Normal 2 79" xfId="3762"/>
    <cellStyle name="Normal 2 79 2" xfId="4828"/>
    <cellStyle name="Normal 2 8" xfId="2230"/>
    <cellStyle name="Normal 2 8 2" xfId="2231"/>
    <cellStyle name="Normal 2 8 2 2" xfId="2232"/>
    <cellStyle name="Normal 2 8 2 3" xfId="2233"/>
    <cellStyle name="Normal 2 8 3" xfId="2234"/>
    <cellStyle name="Normal 2 8 4" xfId="2235"/>
    <cellStyle name="Normal 2 80" xfId="3765"/>
    <cellStyle name="Normal 2 80 2" xfId="4829"/>
    <cellStyle name="Normal 2 81" xfId="3763"/>
    <cellStyle name="Normal 2 81 2" xfId="4830"/>
    <cellStyle name="Normal 2 82" xfId="3766"/>
    <cellStyle name="Normal 2 82 2" xfId="4831"/>
    <cellStyle name="Normal 2 83" xfId="3768"/>
    <cellStyle name="Normal 2 83 2" xfId="4832"/>
    <cellStyle name="Normal 2 84" xfId="3773"/>
    <cellStyle name="Normal 2 84 2" xfId="4833"/>
    <cellStyle name="Normal 2 85" xfId="3772"/>
    <cellStyle name="Normal 2 85 2" xfId="4834"/>
    <cellStyle name="Normal 2 86" xfId="3774"/>
    <cellStyle name="Normal 2 86 2" xfId="4835"/>
    <cellStyle name="Normal 2 87" xfId="3776"/>
    <cellStyle name="Normal 2 87 2" xfId="4836"/>
    <cellStyle name="Normal 2 88" xfId="3778"/>
    <cellStyle name="Normal 2 88 2" xfId="4837"/>
    <cellStyle name="Normal 2 89" xfId="3780"/>
    <cellStyle name="Normal 2 89 2" xfId="4838"/>
    <cellStyle name="Normal 2 9" xfId="2236"/>
    <cellStyle name="Normal 2 9 2" xfId="2237"/>
    <cellStyle name="Normal 2 9 3" xfId="2238"/>
    <cellStyle name="Normal 2 9 4" xfId="2239"/>
    <cellStyle name="Normal 2 9_Draft SFR tables 300113 V8" xfId="2240"/>
    <cellStyle name="Normal 2 90" xfId="3790"/>
    <cellStyle name="Normal 2 91" xfId="3792"/>
    <cellStyle name="Normal 2 92" xfId="3793"/>
    <cellStyle name="Normal 2 93" xfId="3789"/>
    <cellStyle name="Normal 2 94" xfId="3829"/>
    <cellStyle name="Normal 2 95" xfId="3839"/>
    <cellStyle name="Normal 2 96" xfId="3827"/>
    <cellStyle name="Normal 2 97" xfId="3840"/>
    <cellStyle name="Normal 2 98" xfId="3828"/>
    <cellStyle name="Normal 2 99" xfId="3841"/>
    <cellStyle name="Normal 2_All_SFR_Tables" xfId="2241"/>
    <cellStyle name="Normal 20" xfId="2242"/>
    <cellStyle name="Normal 20 2" xfId="2243"/>
    <cellStyle name="Normal 20 2 2" xfId="4839"/>
    <cellStyle name="Normal 20 3" xfId="2244"/>
    <cellStyle name="Normal 20 3 2" xfId="4841"/>
    <cellStyle name="Normal 20 3 3" xfId="4840"/>
    <cellStyle name="Normal 20 4" xfId="2245"/>
    <cellStyle name="Normal 20 4 2" xfId="4842"/>
    <cellStyle name="Normal 20 5" xfId="4843"/>
    <cellStyle name="Normal 20 5 2" xfId="5913"/>
    <cellStyle name="Normal 200" xfId="2246"/>
    <cellStyle name="Normal 201" xfId="2247"/>
    <cellStyle name="Normal 202" xfId="2248"/>
    <cellStyle name="Normal 203" xfId="2249"/>
    <cellStyle name="Normal 204" xfId="2250"/>
    <cellStyle name="Normal 205" xfId="2251"/>
    <cellStyle name="Normal 206" xfId="2252"/>
    <cellStyle name="Normal 207" xfId="2253"/>
    <cellStyle name="Normal 208" xfId="2254"/>
    <cellStyle name="Normal 209" xfId="2255"/>
    <cellStyle name="Normal 21" xfId="2256"/>
    <cellStyle name="Normal 21 2" xfId="2257"/>
    <cellStyle name="Normal 21 2 2" xfId="4844"/>
    <cellStyle name="Normal 21 3" xfId="2258"/>
    <cellStyle name="Normal 21 3 2" xfId="4846"/>
    <cellStyle name="Normal 21 3 3" xfId="4845"/>
    <cellStyle name="Normal 21 4" xfId="2259"/>
    <cellStyle name="Normal 21 4 2" xfId="4847"/>
    <cellStyle name="Normal 21 5" xfId="4848"/>
    <cellStyle name="Normal 21 5 2" xfId="5914"/>
    <cellStyle name="Normal 210" xfId="2260"/>
    <cellStyle name="Normal 211" xfId="2261"/>
    <cellStyle name="Normal 212" xfId="2262"/>
    <cellStyle name="Normal 213" xfId="2263"/>
    <cellStyle name="Normal 214" xfId="2264"/>
    <cellStyle name="Normal 215" xfId="2265"/>
    <cellStyle name="Normal 216" xfId="2266"/>
    <cellStyle name="Normal 217" xfId="2267"/>
    <cellStyle name="Normal 218" xfId="2268"/>
    <cellStyle name="Normal 219" xfId="2269"/>
    <cellStyle name="Normal 22" xfId="2270"/>
    <cellStyle name="Normal 22 2" xfId="2271"/>
    <cellStyle name="Normal 22 2 2" xfId="4849"/>
    <cellStyle name="Normal 22 3" xfId="2272"/>
    <cellStyle name="Normal 22 3 2" xfId="4851"/>
    <cellStyle name="Normal 22 3 3" xfId="4850"/>
    <cellStyle name="Normal 22 4" xfId="2273"/>
    <cellStyle name="Normal 22 4 2" xfId="4852"/>
    <cellStyle name="Normal 22 5" xfId="4853"/>
    <cellStyle name="Normal 22 5 2" xfId="5915"/>
    <cellStyle name="Normal 220" xfId="2274"/>
    <cellStyle name="Normal 221" xfId="2275"/>
    <cellStyle name="Normal 222" xfId="2276"/>
    <cellStyle name="Normal 223" xfId="2277"/>
    <cellStyle name="Normal 224" xfId="2278"/>
    <cellStyle name="Normal 225" xfId="2279"/>
    <cellStyle name="Normal 226" xfId="2280"/>
    <cellStyle name="Normal 227" xfId="2281"/>
    <cellStyle name="Normal 228" xfId="2282"/>
    <cellStyle name="Normal 229" xfId="2283"/>
    <cellStyle name="Normal 23" xfId="2284"/>
    <cellStyle name="Normal 23 2" xfId="2285"/>
    <cellStyle name="Normal 23 2 2" xfId="4854"/>
    <cellStyle name="Normal 23 3" xfId="2286"/>
    <cellStyle name="Normal 23 3 2" xfId="4856"/>
    <cellStyle name="Normal 23 3 3" xfId="4855"/>
    <cellStyle name="Normal 23 4" xfId="2287"/>
    <cellStyle name="Normal 23 4 2" xfId="4857"/>
    <cellStyle name="Normal 23 5" xfId="4858"/>
    <cellStyle name="Normal 23 5 2" xfId="5916"/>
    <cellStyle name="Normal 230" xfId="2288"/>
    <cellStyle name="Normal 231" xfId="2289"/>
    <cellStyle name="Normal 232" xfId="2290"/>
    <cellStyle name="Normal 233" xfId="2291"/>
    <cellStyle name="Normal 234" xfId="2292"/>
    <cellStyle name="Normal 235" xfId="2293"/>
    <cellStyle name="Normal 236" xfId="2294"/>
    <cellStyle name="Normal 237" xfId="2295"/>
    <cellStyle name="Normal 238" xfId="2296"/>
    <cellStyle name="Normal 239" xfId="2297"/>
    <cellStyle name="Normal 24" xfId="2298"/>
    <cellStyle name="Normal 24 2" xfId="2299"/>
    <cellStyle name="Normal 24 2 2" xfId="4859"/>
    <cellStyle name="Normal 24 3" xfId="2300"/>
    <cellStyle name="Normal 24 3 2" xfId="4861"/>
    <cellStyle name="Normal 24 3 3" xfId="4860"/>
    <cellStyle name="Normal 24 4" xfId="2301"/>
    <cellStyle name="Normal 24 4 2" xfId="4862"/>
    <cellStyle name="Normal 24 5" xfId="4863"/>
    <cellStyle name="Normal 24 5 2" xfId="5917"/>
    <cellStyle name="Normal 240" xfId="2302"/>
    <cellStyle name="Normal 241" xfId="2303"/>
    <cellStyle name="Normal 242" xfId="2304"/>
    <cellStyle name="Normal 243" xfId="2305"/>
    <cellStyle name="Normal 244" xfId="2306"/>
    <cellStyle name="Normal 245" xfId="2307"/>
    <cellStyle name="Normal 246" xfId="2308"/>
    <cellStyle name="Normal 247" xfId="2309"/>
    <cellStyle name="Normal 248" xfId="2310"/>
    <cellStyle name="Normal 249" xfId="2311"/>
    <cellStyle name="Normal 25" xfId="2312"/>
    <cellStyle name="Normal 25 2" xfId="2313"/>
    <cellStyle name="Normal 25 2 2" xfId="4864"/>
    <cellStyle name="Normal 25 3" xfId="2314"/>
    <cellStyle name="Normal 25 3 2" xfId="4866"/>
    <cellStyle name="Normal 25 3 3" xfId="4865"/>
    <cellStyle name="Normal 25 4" xfId="2315"/>
    <cellStyle name="Normal 25 4 2" xfId="4867"/>
    <cellStyle name="Normal 25 5" xfId="4868"/>
    <cellStyle name="Normal 25 5 2" xfId="5918"/>
    <cellStyle name="Normal 250" xfId="2316"/>
    <cellStyle name="Normal 251" xfId="2317"/>
    <cellStyle name="Normal 252" xfId="2318"/>
    <cellStyle name="Normal 253" xfId="2319"/>
    <cellStyle name="Normal 254" xfId="2320"/>
    <cellStyle name="Normal 255" xfId="2321"/>
    <cellStyle name="Normal 256" xfId="2322"/>
    <cellStyle name="Normal 257" xfId="2323"/>
    <cellStyle name="Normal 258" xfId="2324"/>
    <cellStyle name="Normal 259" xfId="2325"/>
    <cellStyle name="Normal 26" xfId="2326"/>
    <cellStyle name="Normal 26 2" xfId="2327"/>
    <cellStyle name="Normal 26 2 2" xfId="4869"/>
    <cellStyle name="Normal 26 3" xfId="2328"/>
    <cellStyle name="Normal 26 3 2" xfId="4871"/>
    <cellStyle name="Normal 26 3 3" xfId="4870"/>
    <cellStyle name="Normal 26 4" xfId="2329"/>
    <cellStyle name="Normal 26 4 2" xfId="4872"/>
    <cellStyle name="Normal 26 5" xfId="4873"/>
    <cellStyle name="Normal 26 5 2" xfId="5919"/>
    <cellStyle name="Normal 260" xfId="2330"/>
    <cellStyle name="Normal 261" xfId="2331"/>
    <cellStyle name="Normal 262" xfId="2332"/>
    <cellStyle name="Normal 263" xfId="2333"/>
    <cellStyle name="Normal 264" xfId="2334"/>
    <cellStyle name="Normal 265" xfId="2335"/>
    <cellStyle name="Normal 266" xfId="2336"/>
    <cellStyle name="Normal 267" xfId="2337"/>
    <cellStyle name="Normal 268" xfId="2338"/>
    <cellStyle name="Normal 269" xfId="2339"/>
    <cellStyle name="Normal 27" xfId="2340"/>
    <cellStyle name="Normal 27 2" xfId="2341"/>
    <cellStyle name="Normal 27 2 2" xfId="4874"/>
    <cellStyle name="Normal 27 3" xfId="2342"/>
    <cellStyle name="Normal 27 3 2" xfId="4876"/>
    <cellStyle name="Normal 27 3 3" xfId="4875"/>
    <cellStyle name="Normal 27 4" xfId="2343"/>
    <cellStyle name="Normal 27 4 2" xfId="4877"/>
    <cellStyle name="Normal 27 5" xfId="4878"/>
    <cellStyle name="Normal 27 5 2" xfId="5920"/>
    <cellStyle name="Normal 270" xfId="2344"/>
    <cellStyle name="Normal 271" xfId="2345"/>
    <cellStyle name="Normal 272" xfId="2346"/>
    <cellStyle name="Normal 273" xfId="2347"/>
    <cellStyle name="Normal 274" xfId="2348"/>
    <cellStyle name="Normal 275" xfId="2349"/>
    <cellStyle name="Normal 276" xfId="2350"/>
    <cellStyle name="Normal 277" xfId="2351"/>
    <cellStyle name="Normal 278" xfId="2352"/>
    <cellStyle name="Normal 279" xfId="2353"/>
    <cellStyle name="Normal 28" xfId="2354"/>
    <cellStyle name="Normal 28 2" xfId="2355"/>
    <cellStyle name="Normal 28 2 2" xfId="4879"/>
    <cellStyle name="Normal 28 3" xfId="2356"/>
    <cellStyle name="Normal 28 3 2" xfId="4881"/>
    <cellStyle name="Normal 28 3 3" xfId="4880"/>
    <cellStyle name="Normal 28 4" xfId="2357"/>
    <cellStyle name="Normal 28 4 2" xfId="4882"/>
    <cellStyle name="Normal 28 5" xfId="4883"/>
    <cellStyle name="Normal 28 5 2" xfId="5921"/>
    <cellStyle name="Normal 280" xfId="2358"/>
    <cellStyle name="Normal 281" xfId="2359"/>
    <cellStyle name="Normal 282" xfId="2360"/>
    <cellStyle name="Normal 283" xfId="2361"/>
    <cellStyle name="Normal 284" xfId="2362"/>
    <cellStyle name="Normal 285" xfId="2363"/>
    <cellStyle name="Normal 286" xfId="2364"/>
    <cellStyle name="Normal 287" xfId="2365"/>
    <cellStyle name="Normal 288" xfId="2366"/>
    <cellStyle name="Normal 289" xfId="2367"/>
    <cellStyle name="Normal 29" xfId="2368"/>
    <cellStyle name="Normal 29 2" xfId="2369"/>
    <cellStyle name="Normal 29 2 2" xfId="2370"/>
    <cellStyle name="Normal 29 3" xfId="2371"/>
    <cellStyle name="Normal 29 3 2" xfId="4884"/>
    <cellStyle name="Normal 29 4" xfId="4885"/>
    <cellStyle name="Normal 29 4 2" xfId="5922"/>
    <cellStyle name="Normal 29 5" xfId="4886"/>
    <cellStyle name="Normal 290" xfId="2372"/>
    <cellStyle name="Normal 291" xfId="2373"/>
    <cellStyle name="Normal 292" xfId="2374"/>
    <cellStyle name="Normal 293" xfId="2375"/>
    <cellStyle name="Normal 294" xfId="2376"/>
    <cellStyle name="Normal 295" xfId="2377"/>
    <cellStyle name="Normal 296" xfId="2378"/>
    <cellStyle name="Normal 297" xfId="2379"/>
    <cellStyle name="Normal 298" xfId="2380"/>
    <cellStyle name="Normal 299" xfId="2381"/>
    <cellStyle name="Normal 3" xfId="2382"/>
    <cellStyle name="Normal 3 10" xfId="2383"/>
    <cellStyle name="Normal 3 10 2" xfId="2384"/>
    <cellStyle name="Normal 3 10 3" xfId="2385"/>
    <cellStyle name="Normal 3 11" xfId="2386"/>
    <cellStyle name="Normal 3 11 2" xfId="2387"/>
    <cellStyle name="Normal 3 11 2 2" xfId="4888"/>
    <cellStyle name="Normal 3 11 2 3" xfId="4887"/>
    <cellStyle name="Normal 3 11 3" xfId="4889"/>
    <cellStyle name="Normal 3 12" xfId="2388"/>
    <cellStyle name="Normal 3 12 2" xfId="2389"/>
    <cellStyle name="Normal 3 12 3" xfId="4890"/>
    <cellStyle name="Normal 3 13" xfId="2390"/>
    <cellStyle name="Normal 3 14" xfId="2391"/>
    <cellStyle name="Normal 3 14 2" xfId="2392"/>
    <cellStyle name="Normal 3 14 3" xfId="2393"/>
    <cellStyle name="Normal 3 14 3 2" xfId="2394"/>
    <cellStyle name="Normal 3 14 4" xfId="4891"/>
    <cellStyle name="Normal 3 15" xfId="2395"/>
    <cellStyle name="Normal 3 16" xfId="2396"/>
    <cellStyle name="Normal 3 17" xfId="2397"/>
    <cellStyle name="Normal 3 17 2" xfId="4892"/>
    <cellStyle name="Normal 3 18" xfId="2398"/>
    <cellStyle name="Normal 3 19" xfId="3784"/>
    <cellStyle name="Normal 3 2" xfId="2399"/>
    <cellStyle name="Normal 3 2 10" xfId="2400"/>
    <cellStyle name="Normal 3 2 11" xfId="2401"/>
    <cellStyle name="Normal 3 2 11 2" xfId="4895"/>
    <cellStyle name="Normal 3 2 11 3" xfId="4894"/>
    <cellStyle name="Normal 3 2 12" xfId="2402"/>
    <cellStyle name="Normal 3 2 13" xfId="2403"/>
    <cellStyle name="Normal 3 2 14" xfId="4057"/>
    <cellStyle name="Normal 3 2 15" xfId="4130"/>
    <cellStyle name="Normal 3 2 16" xfId="4893"/>
    <cellStyle name="Normal 3 2 17" xfId="5923"/>
    <cellStyle name="Normal 3 2 2" xfId="2404"/>
    <cellStyle name="Normal 3 2 2 2" xfId="2405"/>
    <cellStyle name="Normal 3 2 2 2 2" xfId="2406"/>
    <cellStyle name="Normal 3 2 2 2 2 2" xfId="2407"/>
    <cellStyle name="Normal 3 2 2 3" xfId="2408"/>
    <cellStyle name="Normal 3 2 2 3 2" xfId="2409"/>
    <cellStyle name="Normal 3 2 2 4" xfId="2410"/>
    <cellStyle name="Normal 3 2 2 5" xfId="4058"/>
    <cellStyle name="Normal 3 2 2 6" xfId="4896"/>
    <cellStyle name="Normal 3 2 2 7" xfId="5924"/>
    <cellStyle name="Normal 3 2 2_Draft SFR tables 300113 V8" xfId="2411"/>
    <cellStyle name="Normal 3 2 3" xfId="2412"/>
    <cellStyle name="Normal 3 2 3 2" xfId="2413"/>
    <cellStyle name="Normal 3 2 3 3" xfId="2414"/>
    <cellStyle name="Normal 3 2 3 4" xfId="2415"/>
    <cellStyle name="Normal 3 2 4" xfId="2416"/>
    <cellStyle name="Normal 3 2 4 2" xfId="2417"/>
    <cellStyle name="Normal 3 2 5" xfId="2418"/>
    <cellStyle name="Normal 3 2 5 2" xfId="2419"/>
    <cellStyle name="Normal 3 2 6" xfId="2420"/>
    <cellStyle name="Normal 3 2 6 2" xfId="2421"/>
    <cellStyle name="Normal 3 2 7" xfId="2422"/>
    <cellStyle name="Normal 3 2 7 2" xfId="3927"/>
    <cellStyle name="Normal 3 2 7 2 2" xfId="4897"/>
    <cellStyle name="Normal 3 2 7 2 3" xfId="5925"/>
    <cellStyle name="Normal 3 2 8" xfId="2423"/>
    <cellStyle name="Normal 3 2 9" xfId="2424"/>
    <cellStyle name="Normal 3 2_123" xfId="2425"/>
    <cellStyle name="Normal 3 20" xfId="3926"/>
    <cellStyle name="Normal 3 21" xfId="3882"/>
    <cellStyle name="Normal 3 22" xfId="3925"/>
    <cellStyle name="Normal 3 3" xfId="2426"/>
    <cellStyle name="Normal 3 3 10" xfId="3928"/>
    <cellStyle name="Normal 3 3 2" xfId="2427"/>
    <cellStyle name="Normal 3 3 2 2" xfId="2428"/>
    <cellStyle name="Normal 3 3 2 2 2" xfId="2429"/>
    <cellStyle name="Normal 3 3 2 2 2 2" xfId="2430"/>
    <cellStyle name="Normal 3 3 2 2 2 2 2" xfId="4060"/>
    <cellStyle name="Normal 3 3 2 2 2 2 3" xfId="4898"/>
    <cellStyle name="Normal 3 3 2 2 2 2 4" xfId="5926"/>
    <cellStyle name="Normal 3 3 2 2 2 3" xfId="2431"/>
    <cellStyle name="Normal 3 3 2 2 2 4" xfId="4059"/>
    <cellStyle name="Normal 3 3 2 2 2 4 2" xfId="4899"/>
    <cellStyle name="Normal 3 3 2 2 2 4 3" xfId="5927"/>
    <cellStyle name="Normal 3 3 2 2 3" xfId="2432"/>
    <cellStyle name="Normal 3 3 2 2 3 2" xfId="4061"/>
    <cellStyle name="Normal 3 3 2 2 3 3" xfId="4900"/>
    <cellStyle name="Normal 3 3 2 2 3 4" xfId="5928"/>
    <cellStyle name="Normal 3 3 2 2 4" xfId="2433"/>
    <cellStyle name="Normal 3 3 2 3" xfId="2434"/>
    <cellStyle name="Normal 3 3 2 3 2" xfId="2435"/>
    <cellStyle name="Normal 3 3 2 4" xfId="2436"/>
    <cellStyle name="Normal 3 3 2 4 2" xfId="4062"/>
    <cellStyle name="Normal 3 3 2 4 3" xfId="4901"/>
    <cellStyle name="Normal 3 3 2 4 4" xfId="5929"/>
    <cellStyle name="Normal 3 3 2_Draft SFR tables 300113 V8" xfId="2437"/>
    <cellStyle name="Normal 3 3 3" xfId="2438"/>
    <cellStyle name="Normal 3 3 3 2" xfId="2439"/>
    <cellStyle name="Normal 3 3 3 2 2" xfId="2440"/>
    <cellStyle name="Normal 3 3 3 2 3" xfId="4063"/>
    <cellStyle name="Normal 3 3 3 2 3 2" xfId="4902"/>
    <cellStyle name="Normal 3 3 3 2 3 3" xfId="5930"/>
    <cellStyle name="Normal 3 3 4" xfId="2441"/>
    <cellStyle name="Normal 3 3 5" xfId="2442"/>
    <cellStyle name="Normal 3 3 5 2" xfId="3929"/>
    <cellStyle name="Normal 3 3 6" xfId="2443"/>
    <cellStyle name="Normal 3 3 7" xfId="2444"/>
    <cellStyle name="Normal 3 3 8" xfId="2445"/>
    <cellStyle name="Normal 3 3 9" xfId="2446"/>
    <cellStyle name="Normal 3 3_123" xfId="2447"/>
    <cellStyle name="Normal 3 4" xfId="2448"/>
    <cellStyle name="Normal 3 4 10" xfId="2449"/>
    <cellStyle name="Normal 3 4 2" xfId="2450"/>
    <cellStyle name="Normal 3 4 2 2" xfId="2451"/>
    <cellStyle name="Normal 3 4 2 2 2" xfId="2452"/>
    <cellStyle name="Normal 3 4 2 2 2 2" xfId="2453"/>
    <cellStyle name="Normal 3 4 2 2 2 3" xfId="4064"/>
    <cellStyle name="Normal 3 4 2 2 2 3 2" xfId="4903"/>
    <cellStyle name="Normal 3 4 2 2 2 3 3" xfId="5931"/>
    <cellStyle name="Normal 3 4 2 2 3" xfId="2454"/>
    <cellStyle name="Normal 3 4 2 3" xfId="2455"/>
    <cellStyle name="Normal 3 4 2 3 2" xfId="2456"/>
    <cellStyle name="Normal 3 4 2 4" xfId="2457"/>
    <cellStyle name="Normal 3 4 2 4 2" xfId="2458"/>
    <cellStyle name="Normal 3 4 2 4 3" xfId="4065"/>
    <cellStyle name="Normal 3 4 2 4 4" xfId="4904"/>
    <cellStyle name="Normal 3 4 2 4 5" xfId="5932"/>
    <cellStyle name="Normal 3 4 2_Draft SFR tables 300113 V8" xfId="2459"/>
    <cellStyle name="Normal 3 4 3" xfId="2460"/>
    <cellStyle name="Normal 3 4 3 2" xfId="2461"/>
    <cellStyle name="Normal 3 4 3 2 2" xfId="2462"/>
    <cellStyle name="Normal 3 4 3 2 3" xfId="4066"/>
    <cellStyle name="Normal 3 4 3 2 3 2" xfId="4905"/>
    <cellStyle name="Normal 3 4 3 2 3 3" xfId="5933"/>
    <cellStyle name="Normal 3 4 3 3" xfId="2463"/>
    <cellStyle name="Normal 3 4 3 3 2" xfId="4067"/>
    <cellStyle name="Normal 3 4 3 3 3" xfId="4906"/>
    <cellStyle name="Normal 3 4 3 3 4" xfId="5934"/>
    <cellStyle name="Normal 3 4 3 4" xfId="2464"/>
    <cellStyle name="Normal 3 4 3 5" xfId="2465"/>
    <cellStyle name="Normal 3 4 4" xfId="2466"/>
    <cellStyle name="Normal 3 4 4 2" xfId="2467"/>
    <cellStyle name="Normal 3 4 4 2 2" xfId="4068"/>
    <cellStyle name="Normal 3 4 4 2 3" xfId="4907"/>
    <cellStyle name="Normal 3 4 4 2 4" xfId="5935"/>
    <cellStyle name="Normal 3 4 5" xfId="2468"/>
    <cellStyle name="Normal 3 4 5 2" xfId="2469"/>
    <cellStyle name="Normal 3 4 5 2 2" xfId="4069"/>
    <cellStyle name="Normal 3 4 5 2 3" xfId="4908"/>
    <cellStyle name="Normal 3 4 5 2 4" xfId="5936"/>
    <cellStyle name="Normal 3 4 6" xfId="2470"/>
    <cellStyle name="Normal 3 4 6 2" xfId="4070"/>
    <cellStyle name="Normal 3 4 6 2 2" xfId="4910"/>
    <cellStyle name="Normal 3 4 6 2 3" xfId="5937"/>
    <cellStyle name="Normal 3 4 6 3" xfId="4909"/>
    <cellStyle name="Normal 3 4 7" xfId="2471"/>
    <cellStyle name="Normal 3 4 8" xfId="2472"/>
    <cellStyle name="Normal 3 4 9" xfId="2473"/>
    <cellStyle name="Normal 3 4 9 2" xfId="4912"/>
    <cellStyle name="Normal 3 4 9 3" xfId="4911"/>
    <cellStyle name="Normal 3 4 9 4" xfId="5938"/>
    <cellStyle name="Normal 3 4_123" xfId="2474"/>
    <cellStyle name="Normal 3 5" xfId="2475"/>
    <cellStyle name="Normal 3 5 2" xfId="2476"/>
    <cellStyle name="Normal 3 5 2 2" xfId="2477"/>
    <cellStyle name="Normal 3 5 2 2 2" xfId="2478"/>
    <cellStyle name="Normal 3 5 2 3" xfId="2479"/>
    <cellStyle name="Normal 3 5 2 3 2" xfId="2480"/>
    <cellStyle name="Normal 3 5 2 3 3" xfId="4071"/>
    <cellStyle name="Normal 3 5 2 3 3 2" xfId="4913"/>
    <cellStyle name="Normal 3 5 2 3 3 3" xfId="5939"/>
    <cellStyle name="Normal 3 5 2 4" xfId="2481"/>
    <cellStyle name="Normal 3 5 3" xfId="2482"/>
    <cellStyle name="Normal 3 5 3 2" xfId="2483"/>
    <cellStyle name="Normal 3 5 3 2 2" xfId="4072"/>
    <cellStyle name="Normal 3 5 3 2 3" xfId="4914"/>
    <cellStyle name="Normal 3 5 3 2 4" xfId="5940"/>
    <cellStyle name="Normal 3 5 3 3" xfId="2484"/>
    <cellStyle name="Normal 3 5 3 3 2" xfId="4073"/>
    <cellStyle name="Normal 3 5 3 3 3" xfId="4915"/>
    <cellStyle name="Normal 3 5 3 3 4" xfId="5941"/>
    <cellStyle name="Normal 3 5 3 4" xfId="2485"/>
    <cellStyle name="Normal 3 5 4" xfId="2486"/>
    <cellStyle name="Normal 3 5 4 2" xfId="4074"/>
    <cellStyle name="Normal 3 5 4 3" xfId="4916"/>
    <cellStyle name="Normal 3 5 4 4" xfId="5942"/>
    <cellStyle name="Normal 3 5_Cover Sheet - Apprenticeships" xfId="2487"/>
    <cellStyle name="Normal 3 6" xfId="2488"/>
    <cellStyle name="Normal 3 6 2" xfId="2489"/>
    <cellStyle name="Normal 3 6 2 2" xfId="2490"/>
    <cellStyle name="Normal 3 6 2 2 2" xfId="4075"/>
    <cellStyle name="Normal 3 6 2 2 3" xfId="4917"/>
    <cellStyle name="Normal 3 6 2 2 4" xfId="5943"/>
    <cellStyle name="Normal 3 6 3" xfId="2491"/>
    <cellStyle name="Normal 3 6 3 2" xfId="2492"/>
    <cellStyle name="Normal 3 6 3 3" xfId="4076"/>
    <cellStyle name="Normal 3 6 3 3 2" xfId="4918"/>
    <cellStyle name="Normal 3 6 3 3 3" xfId="5944"/>
    <cellStyle name="Normal 3 7" xfId="2493"/>
    <cellStyle name="Normal 3 7 2" xfId="2494"/>
    <cellStyle name="Normal 3 7 3" xfId="2495"/>
    <cellStyle name="Normal 3 7 4" xfId="4919"/>
    <cellStyle name="Normal 3 8" xfId="2496"/>
    <cellStyle name="Normal 3 8 2" xfId="2497"/>
    <cellStyle name="Normal 3 8 3" xfId="2498"/>
    <cellStyle name="Normal 3 9" xfId="2499"/>
    <cellStyle name="Normal 3 9 2" xfId="2500"/>
    <cellStyle name="Normal 3 9 3" xfId="2501"/>
    <cellStyle name="Normal 3_123" xfId="2502"/>
    <cellStyle name="Normal 30" xfId="2503"/>
    <cellStyle name="Normal 30 2" xfId="2504"/>
    <cellStyle name="Normal 30 2 2" xfId="2505"/>
    <cellStyle name="Normal 30 3" xfId="2506"/>
    <cellStyle name="Normal 30 3 2" xfId="4920"/>
    <cellStyle name="Normal 30 4" xfId="4921"/>
    <cellStyle name="Normal 30 4 2" xfId="5945"/>
    <cellStyle name="Normal 30 5" xfId="4922"/>
    <cellStyle name="Normal 300" xfId="2507"/>
    <cellStyle name="Normal 301" xfId="2508"/>
    <cellStyle name="Normal 302" xfId="2509"/>
    <cellStyle name="Normal 303" xfId="2510"/>
    <cellStyle name="Normal 304" xfId="2511"/>
    <cellStyle name="Normal 305" xfId="2512"/>
    <cellStyle name="Normal 306" xfId="2513"/>
    <cellStyle name="Normal 307" xfId="2514"/>
    <cellStyle name="Normal 308" xfId="2515"/>
    <cellStyle name="Normal 309" xfId="2516"/>
    <cellStyle name="Normal 31" xfId="2517"/>
    <cellStyle name="Normal 31 2" xfId="2518"/>
    <cellStyle name="Normal 31 2 2" xfId="2519"/>
    <cellStyle name="Normal 31 3" xfId="2520"/>
    <cellStyle name="Normal 31 3 2" xfId="4923"/>
    <cellStyle name="Normal 31 4" xfId="4924"/>
    <cellStyle name="Normal 31 4 2" xfId="5946"/>
    <cellStyle name="Normal 31 5" xfId="4925"/>
    <cellStyle name="Normal 310" xfId="2521"/>
    <cellStyle name="Normal 311" xfId="2522"/>
    <cellStyle name="Normal 312" xfId="2523"/>
    <cellStyle name="Normal 313" xfId="2524"/>
    <cellStyle name="Normal 314" xfId="2525"/>
    <cellStyle name="Normal 315" xfId="2526"/>
    <cellStyle name="Normal 316" xfId="2527"/>
    <cellStyle name="Normal 317" xfId="2528"/>
    <cellStyle name="Normal 318" xfId="2529"/>
    <cellStyle name="Normal 319" xfId="2530"/>
    <cellStyle name="Normal 32" xfId="2531"/>
    <cellStyle name="Normal 32 2" xfId="2532"/>
    <cellStyle name="Normal 32 2 2" xfId="2533"/>
    <cellStyle name="Normal 32 3" xfId="2534"/>
    <cellStyle name="Normal 32 4" xfId="2535"/>
    <cellStyle name="Normal 32 4 2" xfId="4927"/>
    <cellStyle name="Normal 32 4 3" xfId="4926"/>
    <cellStyle name="Normal 32 4 4" xfId="5947"/>
    <cellStyle name="Normal 32 5" xfId="2536"/>
    <cellStyle name="Normal 32 5 2" xfId="4928"/>
    <cellStyle name="Normal 320" xfId="2537"/>
    <cellStyle name="Normal 321" xfId="2538"/>
    <cellStyle name="Normal 322" xfId="2539"/>
    <cellStyle name="Normal 323" xfId="2540"/>
    <cellStyle name="Normal 324" xfId="2541"/>
    <cellStyle name="Normal 325" xfId="2542"/>
    <cellStyle name="Normal 326" xfId="2543"/>
    <cellStyle name="Normal 327" xfId="2544"/>
    <cellStyle name="Normal 328" xfId="2545"/>
    <cellStyle name="Normal 329" xfId="2546"/>
    <cellStyle name="Normal 33" xfId="2547"/>
    <cellStyle name="Normal 33 2" xfId="2548"/>
    <cellStyle name="Normal 33 2 2" xfId="2549"/>
    <cellStyle name="Normal 33 3" xfId="2550"/>
    <cellStyle name="Normal 33 4" xfId="2551"/>
    <cellStyle name="Normal 33 4 2" xfId="4930"/>
    <cellStyle name="Normal 33 4 3" xfId="4929"/>
    <cellStyle name="Normal 33 4 4" xfId="5948"/>
    <cellStyle name="Normal 33 5" xfId="2552"/>
    <cellStyle name="Normal 33 5 2" xfId="4931"/>
    <cellStyle name="Normal 330" xfId="2553"/>
    <cellStyle name="Normal 331" xfId="2554"/>
    <cellStyle name="Normal 332" xfId="2555"/>
    <cellStyle name="Normal 333" xfId="2556"/>
    <cellStyle name="Normal 334" xfId="2557"/>
    <cellStyle name="Normal 335" xfId="2558"/>
    <cellStyle name="Normal 336" xfId="2559"/>
    <cellStyle name="Normal 337" xfId="2560"/>
    <cellStyle name="Normal 338" xfId="2561"/>
    <cellStyle name="Normal 339" xfId="2562"/>
    <cellStyle name="Normal 34" xfId="2563"/>
    <cellStyle name="Normal 34 2" xfId="2564"/>
    <cellStyle name="Normal 34 2 2" xfId="3930"/>
    <cellStyle name="Normal 34 2 3" xfId="4077"/>
    <cellStyle name="Normal 34 2 4" xfId="4932"/>
    <cellStyle name="Normal 34 2 5" xfId="5949"/>
    <cellStyle name="Normal 34 3" xfId="2565"/>
    <cellStyle name="Normal 34 4" xfId="2566"/>
    <cellStyle name="Normal 340" xfId="2567"/>
    <cellStyle name="Normal 341" xfId="2568"/>
    <cellStyle name="Normal 342" xfId="2569"/>
    <cellStyle name="Normal 343" xfId="2570"/>
    <cellStyle name="Normal 344" xfId="2571"/>
    <cellStyle name="Normal 345" xfId="2572"/>
    <cellStyle name="Normal 346" xfId="2573"/>
    <cellStyle name="Normal 347" xfId="2574"/>
    <cellStyle name="Normal 348" xfId="2575"/>
    <cellStyle name="Normal 349" xfId="2576"/>
    <cellStyle name="Normal 35" xfId="2577"/>
    <cellStyle name="Normal 35 2" xfId="2578"/>
    <cellStyle name="Normal 35 2 2" xfId="2579"/>
    <cellStyle name="Normal 35 3" xfId="2580"/>
    <cellStyle name="Normal 35 4" xfId="2581"/>
    <cellStyle name="Normal 35 4 2" xfId="4934"/>
    <cellStyle name="Normal 35 4 3" xfId="4933"/>
    <cellStyle name="Normal 35 4 4" xfId="5950"/>
    <cellStyle name="Normal 35 5" xfId="2582"/>
    <cellStyle name="Normal 35 5 2" xfId="4935"/>
    <cellStyle name="Normal 350" xfId="2583"/>
    <cellStyle name="Normal 351" xfId="2584"/>
    <cellStyle name="Normal 352" xfId="2585"/>
    <cellStyle name="Normal 353" xfId="2586"/>
    <cellStyle name="Normal 354" xfId="2587"/>
    <cellStyle name="Normal 355" xfId="2588"/>
    <cellStyle name="Normal 356" xfId="2589"/>
    <cellStyle name="Normal 357" xfId="2590"/>
    <cellStyle name="Normal 358" xfId="2591"/>
    <cellStyle name="Normal 359" xfId="2592"/>
    <cellStyle name="Normal 36" xfId="2593"/>
    <cellStyle name="Normal 36 2" xfId="2594"/>
    <cellStyle name="Normal 36 2 2" xfId="4937"/>
    <cellStyle name="Normal 36 2 3" xfId="4936"/>
    <cellStyle name="Normal 36 3" xfId="2595"/>
    <cellStyle name="Normal 36 4" xfId="2596"/>
    <cellStyle name="Normal 36 4 2" xfId="4939"/>
    <cellStyle name="Normal 36 4 3" xfId="4938"/>
    <cellStyle name="Normal 36 4 4" xfId="5951"/>
    <cellStyle name="Normal 36 5" xfId="2597"/>
    <cellStyle name="Normal 360" xfId="2598"/>
    <cellStyle name="Normal 361" xfId="2599"/>
    <cellStyle name="Normal 362" xfId="2600"/>
    <cellStyle name="Normal 363" xfId="2601"/>
    <cellStyle name="Normal 364" xfId="2602"/>
    <cellStyle name="Normal 365" xfId="2603"/>
    <cellStyle name="Normal 366" xfId="2604"/>
    <cellStyle name="Normal 367" xfId="2605"/>
    <cellStyle name="Normal 368" xfId="2606"/>
    <cellStyle name="Normal 369" xfId="2607"/>
    <cellStyle name="Normal 37" xfId="2608"/>
    <cellStyle name="Normal 37 2" xfId="2609"/>
    <cellStyle name="Normal 37 2 2" xfId="2610"/>
    <cellStyle name="Normal 37 3" xfId="2611"/>
    <cellStyle name="Normal 37 3 2" xfId="4941"/>
    <cellStyle name="Normal 37 3 3" xfId="4940"/>
    <cellStyle name="Normal 37 4" xfId="2612"/>
    <cellStyle name="Normal 37 4 2" xfId="4943"/>
    <cellStyle name="Normal 37 4 3" xfId="4942"/>
    <cellStyle name="Normal 37 4 4" xfId="5952"/>
    <cellStyle name="Normal 37 5" xfId="2613"/>
    <cellStyle name="Normal 37 5 2" xfId="4944"/>
    <cellStyle name="Normal 370" xfId="2614"/>
    <cellStyle name="Normal 371" xfId="2615"/>
    <cellStyle name="Normal 372" xfId="2616"/>
    <cellStyle name="Normal 373" xfId="2617"/>
    <cellStyle name="Normal 374" xfId="2618"/>
    <cellStyle name="Normal 375" xfId="2619"/>
    <cellStyle name="Normal 376" xfId="2620"/>
    <cellStyle name="Normal 377" xfId="2621"/>
    <cellStyle name="Normal 378" xfId="2622"/>
    <cellStyle name="Normal 379" xfId="2623"/>
    <cellStyle name="Normal 38" xfId="2624"/>
    <cellStyle name="Normal 38 2" xfId="2625"/>
    <cellStyle name="Normal 38 2 2" xfId="2626"/>
    <cellStyle name="Normal 38 3" xfId="2627"/>
    <cellStyle name="Normal 38 3 2" xfId="4946"/>
    <cellStyle name="Normal 38 3 3" xfId="4945"/>
    <cellStyle name="Normal 38 4" xfId="2628"/>
    <cellStyle name="Normal 38 4 2" xfId="4948"/>
    <cellStyle name="Normal 38 4 3" xfId="4947"/>
    <cellStyle name="Normal 38 4 4" xfId="5953"/>
    <cellStyle name="Normal 38 5" xfId="2629"/>
    <cellStyle name="Normal 38 5 2" xfId="4949"/>
    <cellStyle name="Normal 380" xfId="2630"/>
    <cellStyle name="Normal 381" xfId="2631"/>
    <cellStyle name="Normal 382" xfId="2632"/>
    <cellStyle name="Normal 383" xfId="2633"/>
    <cellStyle name="Normal 384" xfId="2634"/>
    <cellStyle name="Normal 385" xfId="2635"/>
    <cellStyle name="Normal 386" xfId="2636"/>
    <cellStyle name="Normal 387" xfId="2637"/>
    <cellStyle name="Normal 388" xfId="2638"/>
    <cellStyle name="Normal 389" xfId="2639"/>
    <cellStyle name="Normal 39" xfId="2640"/>
    <cellStyle name="Normal 39 2" xfId="2641"/>
    <cellStyle name="Normal 39 2 2" xfId="2642"/>
    <cellStyle name="Normal 39 3" xfId="2643"/>
    <cellStyle name="Normal 39 4" xfId="2644"/>
    <cellStyle name="Normal 39 4 2" xfId="4950"/>
    <cellStyle name="Normal 39 4 3" xfId="5954"/>
    <cellStyle name="Normal 39 5" xfId="4951"/>
    <cellStyle name="Normal 390" xfId="2645"/>
    <cellStyle name="Normal 391" xfId="2646"/>
    <cellStyle name="Normal 392" xfId="2647"/>
    <cellStyle name="Normal 393" xfId="2648"/>
    <cellStyle name="Normal 394" xfId="2649"/>
    <cellStyle name="Normal 395" xfId="2650"/>
    <cellStyle name="Normal 396" xfId="2651"/>
    <cellStyle name="Normal 397" xfId="2652"/>
    <cellStyle name="Normal 398" xfId="2653"/>
    <cellStyle name="Normal 399" xfId="2654"/>
    <cellStyle name="Normal 4" xfId="2655"/>
    <cellStyle name="Normal 4 10" xfId="4169"/>
    <cellStyle name="Normal 4 2" xfId="2656"/>
    <cellStyle name="Normal 4 2 2" xfId="2657"/>
    <cellStyle name="Normal 4 2 2 2" xfId="2658"/>
    <cellStyle name="Normal 4 2 3" xfId="2659"/>
    <cellStyle name="Normal 4 2 4" xfId="2660"/>
    <cellStyle name="Normal 4 2 4 2" xfId="4952"/>
    <cellStyle name="Normal 4 2 5" xfId="2661"/>
    <cellStyle name="Normal 4 2 6" xfId="2662"/>
    <cellStyle name="Normal 4 2 7" xfId="2663"/>
    <cellStyle name="Normal 4 2 7 2" xfId="2664"/>
    <cellStyle name="Normal 4 2 7 3" xfId="2665"/>
    <cellStyle name="Normal 4 2 7 3 2" xfId="2666"/>
    <cellStyle name="Normal 4 2 8" xfId="3831"/>
    <cellStyle name="Normal 4 2 9" xfId="4204"/>
    <cellStyle name="Normal 4 3" xfId="2667"/>
    <cellStyle name="Normal 4 3 2" xfId="2668"/>
    <cellStyle name="Normal 4 3 2 2" xfId="2669"/>
    <cellStyle name="Normal 4 3 3" xfId="4078"/>
    <cellStyle name="Normal 4 3 3 2" xfId="4954"/>
    <cellStyle name="Normal 4 3 4" xfId="4953"/>
    <cellStyle name="Normal 4 3 5" xfId="5955"/>
    <cellStyle name="Normal 4 4" xfId="2670"/>
    <cellStyle name="Normal 4 4 2" xfId="2671"/>
    <cellStyle name="Normal 4 4 2 2" xfId="3932"/>
    <cellStyle name="Normal 4 4 2 3" xfId="4079"/>
    <cellStyle name="Normal 4 4 2 4" xfId="4955"/>
    <cellStyle name="Normal 4 4 2 5" xfId="5956"/>
    <cellStyle name="Normal 4 4 3" xfId="2672"/>
    <cellStyle name="Normal 4 4 4" xfId="3931"/>
    <cellStyle name="Normal 4 5" xfId="2673"/>
    <cellStyle name="Normal 4 5 2" xfId="2674"/>
    <cellStyle name="Normal 4 5 2 2" xfId="3933"/>
    <cellStyle name="Normal 4 5 2 3" xfId="4080"/>
    <cellStyle name="Normal 4 5 2 4" xfId="4956"/>
    <cellStyle name="Normal 4 5 2 5" xfId="5957"/>
    <cellStyle name="Normal 4 5 3" xfId="2675"/>
    <cellStyle name="Normal 4 5 3 2" xfId="4958"/>
    <cellStyle name="Normal 4 5 3 3" xfId="4957"/>
    <cellStyle name="Normal 4 5 4" xfId="4959"/>
    <cellStyle name="Normal 4 6" xfId="2676"/>
    <cellStyle name="Normal 4 6 2" xfId="4960"/>
    <cellStyle name="Normal 4 7" xfId="2677"/>
    <cellStyle name="Normal 4 7 2" xfId="2678"/>
    <cellStyle name="Normal 4 7 3" xfId="4962"/>
    <cellStyle name="Normal 4 7 4" xfId="4961"/>
    <cellStyle name="Normal 4 8" xfId="3830"/>
    <cellStyle name="Normal 4 9" xfId="4092"/>
    <cellStyle name="Normal 4_123" xfId="2679"/>
    <cellStyle name="Normal 40" xfId="2680"/>
    <cellStyle name="Normal 40 2" xfId="2681"/>
    <cellStyle name="Normal 40 2 2" xfId="2682"/>
    <cellStyle name="Normal 40 3" xfId="2683"/>
    <cellStyle name="Normal 40 4" xfId="2684"/>
    <cellStyle name="Normal 40 4 2" xfId="4963"/>
    <cellStyle name="Normal 40 4 3" xfId="5958"/>
    <cellStyle name="Normal 40 5" xfId="4964"/>
    <cellStyle name="Normal 400" xfId="2685"/>
    <cellStyle name="Normal 401" xfId="2686"/>
    <cellStyle name="Normal 402" xfId="2687"/>
    <cellStyle name="Normal 403" xfId="2688"/>
    <cellStyle name="Normal 404" xfId="2689"/>
    <cellStyle name="Normal 405" xfId="2690"/>
    <cellStyle name="Normal 405 2" xfId="4966"/>
    <cellStyle name="Normal 405 3" xfId="4965"/>
    <cellStyle name="Normal 406" xfId="2691"/>
    <cellStyle name="Normal 406 2" xfId="4968"/>
    <cellStyle name="Normal 406 3" xfId="4967"/>
    <cellStyle name="Normal 407" xfId="2692"/>
    <cellStyle name="Normal 407 2" xfId="4970"/>
    <cellStyle name="Normal 407 3" xfId="4969"/>
    <cellStyle name="Normal 408" xfId="2693"/>
    <cellStyle name="Normal 408 2" xfId="4972"/>
    <cellStyle name="Normal 408 3" xfId="4971"/>
    <cellStyle name="Normal 409" xfId="2694"/>
    <cellStyle name="Normal 41" xfId="2695"/>
    <cellStyle name="Normal 41 2" xfId="2696"/>
    <cellStyle name="Normal 41 2 2" xfId="4974"/>
    <cellStyle name="Normal 41 2 3" xfId="4973"/>
    <cellStyle name="Normal 41 3" xfId="2697"/>
    <cellStyle name="Normal 41 4" xfId="2698"/>
    <cellStyle name="Normal 41 4 2" xfId="4975"/>
    <cellStyle name="Normal 41 4 3" xfId="5959"/>
    <cellStyle name="Normal 410" xfId="2699"/>
    <cellStyle name="Normal 411" xfId="2700"/>
    <cellStyle name="Normal 412" xfId="2701"/>
    <cellStyle name="Normal 413" xfId="2702"/>
    <cellStyle name="Normal 414" xfId="2703"/>
    <cellStyle name="Normal 415" xfId="2704"/>
    <cellStyle name="Normal 416" xfId="2705"/>
    <cellStyle name="Normal 417" xfId="2706"/>
    <cellStyle name="Normal 418" xfId="2707"/>
    <cellStyle name="Normal 419" xfId="2708"/>
    <cellStyle name="Normal 42" xfId="2709"/>
    <cellStyle name="Normal 42 2" xfId="2710"/>
    <cellStyle name="Normal 42 2 2" xfId="4977"/>
    <cellStyle name="Normal 42 2 3" xfId="4976"/>
    <cellStyle name="Normal 42 3" xfId="2711"/>
    <cellStyle name="Normal 42 4" xfId="2712"/>
    <cellStyle name="Normal 42 4 2" xfId="4978"/>
    <cellStyle name="Normal 42 4 3" xfId="5960"/>
    <cellStyle name="Normal 420" xfId="2713"/>
    <cellStyle name="Normal 421" xfId="2714"/>
    <cellStyle name="Normal 422" xfId="2715"/>
    <cellStyle name="Normal 423" xfId="2716"/>
    <cellStyle name="Normal 424" xfId="2717"/>
    <cellStyle name="Normal 425" xfId="2718"/>
    <cellStyle name="Normal 426" xfId="2719"/>
    <cellStyle name="Normal 427" xfId="2720"/>
    <cellStyle name="Normal 428" xfId="2721"/>
    <cellStyle name="Normal 429" xfId="2722"/>
    <cellStyle name="Normal 43" xfId="2723"/>
    <cellStyle name="Normal 43 2" xfId="2724"/>
    <cellStyle name="Normal 43 2 2" xfId="4980"/>
    <cellStyle name="Normal 43 2 3" xfId="4979"/>
    <cellStyle name="Normal 43 3" xfId="2725"/>
    <cellStyle name="Normal 43 4" xfId="2726"/>
    <cellStyle name="Normal 43 4 2" xfId="4981"/>
    <cellStyle name="Normal 43 4 3" xfId="5961"/>
    <cellStyle name="Normal 430" xfId="2727"/>
    <cellStyle name="Normal 430 2" xfId="4983"/>
    <cellStyle name="Normal 430 3" xfId="4982"/>
    <cellStyle name="Normal 431" xfId="2728"/>
    <cellStyle name="Normal 431 2" xfId="4985"/>
    <cellStyle name="Normal 431 3" xfId="4984"/>
    <cellStyle name="Normal 432" xfId="2729"/>
    <cellStyle name="Normal 432 2" xfId="4987"/>
    <cellStyle name="Normal 432 3" xfId="4986"/>
    <cellStyle name="Normal 433" xfId="2730"/>
    <cellStyle name="Normal 433 2" xfId="4989"/>
    <cellStyle name="Normal 433 3" xfId="4988"/>
    <cellStyle name="Normal 434" xfId="2731"/>
    <cellStyle name="Normal 434 2" xfId="4991"/>
    <cellStyle name="Normal 434 3" xfId="4990"/>
    <cellStyle name="Normal 435" xfId="2732"/>
    <cellStyle name="Normal 435 2" xfId="4993"/>
    <cellStyle name="Normal 435 3" xfId="4992"/>
    <cellStyle name="Normal 436" xfId="2733"/>
    <cellStyle name="Normal 436 2" xfId="4995"/>
    <cellStyle name="Normal 436 3" xfId="4994"/>
    <cellStyle name="Normal 437" xfId="2734"/>
    <cellStyle name="Normal 437 2" xfId="4997"/>
    <cellStyle name="Normal 437 3" xfId="4996"/>
    <cellStyle name="Normal 438" xfId="2735"/>
    <cellStyle name="Normal 438 2" xfId="4999"/>
    <cellStyle name="Normal 438 3" xfId="4998"/>
    <cellStyle name="Normal 439" xfId="2736"/>
    <cellStyle name="Normal 439 2" xfId="5001"/>
    <cellStyle name="Normal 439 3" xfId="5000"/>
    <cellStyle name="Normal 44" xfId="2737"/>
    <cellStyle name="Normal 44 2" xfId="2738"/>
    <cellStyle name="Normal 44 2 2" xfId="5003"/>
    <cellStyle name="Normal 44 2 3" xfId="5002"/>
    <cellStyle name="Normal 44 3" xfId="2739"/>
    <cellStyle name="Normal 44 4" xfId="2740"/>
    <cellStyle name="Normal 44 4 2" xfId="5004"/>
    <cellStyle name="Normal 44 4 3" xfId="5962"/>
    <cellStyle name="Normal 440" xfId="2741"/>
    <cellStyle name="Normal 440 2" xfId="5006"/>
    <cellStyle name="Normal 440 3" xfId="5005"/>
    <cellStyle name="Normal 441" xfId="2742"/>
    <cellStyle name="Normal 441 2" xfId="5008"/>
    <cellStyle name="Normal 441 3" xfId="5007"/>
    <cellStyle name="Normal 442" xfId="2743"/>
    <cellStyle name="Normal 442 2" xfId="5010"/>
    <cellStyle name="Normal 442 3" xfId="5009"/>
    <cellStyle name="Normal 443" xfId="2744"/>
    <cellStyle name="Normal 443 2" xfId="5012"/>
    <cellStyle name="Normal 443 3" xfId="5011"/>
    <cellStyle name="Normal 444" xfId="2745"/>
    <cellStyle name="Normal 444 2" xfId="5014"/>
    <cellStyle name="Normal 444 3" xfId="5013"/>
    <cellStyle name="Normal 445" xfId="2746"/>
    <cellStyle name="Normal 445 2" xfId="5016"/>
    <cellStyle name="Normal 445 3" xfId="5015"/>
    <cellStyle name="Normal 446" xfId="2747"/>
    <cellStyle name="Normal 446 2" xfId="2748"/>
    <cellStyle name="Normal 446 3" xfId="3934"/>
    <cellStyle name="Normal 447" xfId="2749"/>
    <cellStyle name="Normal 447 2" xfId="2750"/>
    <cellStyle name="Normal 447 3" xfId="3935"/>
    <cellStyle name="Normal 448" xfId="2751"/>
    <cellStyle name="Normal 448 2" xfId="2752"/>
    <cellStyle name="Normal 448 3" xfId="3936"/>
    <cellStyle name="Normal 448 4" xfId="5017"/>
    <cellStyle name="Normal 449" xfId="2753"/>
    <cellStyle name="Normal 449 2" xfId="2754"/>
    <cellStyle name="Normal 449 3" xfId="3937"/>
    <cellStyle name="Normal 449 4" xfId="5018"/>
    <cellStyle name="Normal 45" xfId="2755"/>
    <cellStyle name="Normal 45 2" xfId="2756"/>
    <cellStyle name="Normal 45 2 2" xfId="5020"/>
    <cellStyle name="Normal 45 2 3" xfId="5019"/>
    <cellStyle name="Normal 45 3" xfId="2757"/>
    <cellStyle name="Normal 45 4" xfId="2758"/>
    <cellStyle name="Normal 45 4 2" xfId="5021"/>
    <cellStyle name="Normal 45 4 3" xfId="5963"/>
    <cellStyle name="Normal 450" xfId="2759"/>
    <cellStyle name="Normal 450 2" xfId="3938"/>
    <cellStyle name="Normal 450 2 2" xfId="5023"/>
    <cellStyle name="Normal 450 3" xfId="5022"/>
    <cellStyle name="Normal 451" xfId="2760"/>
    <cellStyle name="Normal 451 2" xfId="2761"/>
    <cellStyle name="Normal 451 3" xfId="3939"/>
    <cellStyle name="Normal 451 4" xfId="5024"/>
    <cellStyle name="Normal 452" xfId="2762"/>
    <cellStyle name="Normal 452 2" xfId="3940"/>
    <cellStyle name="Normal 452 2 2" xfId="5026"/>
    <cellStyle name="Normal 452 3" xfId="5025"/>
    <cellStyle name="Normal 453" xfId="2763"/>
    <cellStyle name="Normal 453 2" xfId="3941"/>
    <cellStyle name="Normal 453 2 2" xfId="5028"/>
    <cellStyle name="Normal 453 3" xfId="5027"/>
    <cellStyle name="Normal 454" xfId="2764"/>
    <cellStyle name="Normal 454 2" xfId="3942"/>
    <cellStyle name="Normal 454 3" xfId="5029"/>
    <cellStyle name="Normal 455" xfId="2765"/>
    <cellStyle name="Normal 455 2" xfId="3943"/>
    <cellStyle name="Normal 455 3" xfId="5030"/>
    <cellStyle name="Normal 456" xfId="2766"/>
    <cellStyle name="Normal 456 2" xfId="3944"/>
    <cellStyle name="Normal 456 3" xfId="5031"/>
    <cellStyle name="Normal 457" xfId="2767"/>
    <cellStyle name="Normal 457 2" xfId="3945"/>
    <cellStyle name="Normal 457 3" xfId="5032"/>
    <cellStyle name="Normal 458" xfId="2768"/>
    <cellStyle name="Normal 458 2" xfId="3946"/>
    <cellStyle name="Normal 458 3" xfId="5033"/>
    <cellStyle name="Normal 459" xfId="2769"/>
    <cellStyle name="Normal 459 2" xfId="3947"/>
    <cellStyle name="Normal 459 3" xfId="5034"/>
    <cellStyle name="Normal 46" xfId="2770"/>
    <cellStyle name="Normal 46 2" xfId="2771"/>
    <cellStyle name="Normal 46 2 2" xfId="5036"/>
    <cellStyle name="Normal 46 2 3" xfId="5035"/>
    <cellStyle name="Normal 46 3" xfId="2772"/>
    <cellStyle name="Normal 46 4" xfId="2773"/>
    <cellStyle name="Normal 46 4 2" xfId="5037"/>
    <cellStyle name="Normal 46 4 3" xfId="5964"/>
    <cellStyle name="Normal 460" xfId="2774"/>
    <cellStyle name="Normal 460 2" xfId="3948"/>
    <cellStyle name="Normal 461" xfId="2775"/>
    <cellStyle name="Normal 461 2" xfId="3949"/>
    <cellStyle name="Normal 461 3" xfId="5038"/>
    <cellStyle name="Normal 462" xfId="2776"/>
    <cellStyle name="Normal 462 2" xfId="3950"/>
    <cellStyle name="Normal 462 3" xfId="5039"/>
    <cellStyle name="Normal 463" xfId="2777"/>
    <cellStyle name="Normal 463 2" xfId="3951"/>
    <cellStyle name="Normal 463 3" xfId="5040"/>
    <cellStyle name="Normal 464" xfId="2778"/>
    <cellStyle name="Normal 464 2" xfId="3952"/>
    <cellStyle name="Normal 464 3" xfId="5041"/>
    <cellStyle name="Normal 465" xfId="2779"/>
    <cellStyle name="Normal 465 2" xfId="3953"/>
    <cellStyle name="Normal 465 3" xfId="5042"/>
    <cellStyle name="Normal 466" xfId="2780"/>
    <cellStyle name="Normal 466 2" xfId="3954"/>
    <cellStyle name="Normal 466 3" xfId="5043"/>
    <cellStyle name="Normal 467" xfId="2781"/>
    <cellStyle name="Normal 467 2" xfId="3955"/>
    <cellStyle name="Normal 467 3" xfId="5044"/>
    <cellStyle name="Normal 468" xfId="2782"/>
    <cellStyle name="Normal 468 2" xfId="3956"/>
    <cellStyle name="Normal 468 3" xfId="5045"/>
    <cellStyle name="Normal 469" xfId="2783"/>
    <cellStyle name="Normal 469 2" xfId="3957"/>
    <cellStyle name="Normal 469 3" xfId="5046"/>
    <cellStyle name="Normal 47" xfId="2784"/>
    <cellStyle name="Normal 47 2" xfId="2785"/>
    <cellStyle name="Normal 47 2 2" xfId="5048"/>
    <cellStyle name="Normal 47 2 3" xfId="5047"/>
    <cellStyle name="Normal 47 3" xfId="2786"/>
    <cellStyle name="Normal 47 4" xfId="2787"/>
    <cellStyle name="Normal 47 4 2" xfId="5049"/>
    <cellStyle name="Normal 47 4 3" xfId="5965"/>
    <cellStyle name="Normal 470" xfId="2788"/>
    <cellStyle name="Normal 470 2" xfId="3958"/>
    <cellStyle name="Normal 470 3" xfId="5050"/>
    <cellStyle name="Normal 471" xfId="2789"/>
    <cellStyle name="Normal 471 2" xfId="3959"/>
    <cellStyle name="Normal 471 3" xfId="5051"/>
    <cellStyle name="Normal 472" xfId="2790"/>
    <cellStyle name="Normal 472 2" xfId="3960"/>
    <cellStyle name="Normal 472 3" xfId="5052"/>
    <cellStyle name="Normal 473" xfId="2791"/>
    <cellStyle name="Normal 473 2" xfId="3961"/>
    <cellStyle name="Normal 474" xfId="2792"/>
    <cellStyle name="Normal 474 2" xfId="3962"/>
    <cellStyle name="Normal 475" xfId="2793"/>
    <cellStyle name="Normal 475 2" xfId="3963"/>
    <cellStyle name="Normal 476" xfId="2794"/>
    <cellStyle name="Normal 476 2" xfId="3964"/>
    <cellStyle name="Normal 477" xfId="2795"/>
    <cellStyle name="Normal 477 2" xfId="3965"/>
    <cellStyle name="Normal 478" xfId="2796"/>
    <cellStyle name="Normal 478 2" xfId="3966"/>
    <cellStyle name="Normal 479" xfId="2797"/>
    <cellStyle name="Normal 479 2" xfId="3967"/>
    <cellStyle name="Normal 48" xfId="2798"/>
    <cellStyle name="Normal 48 2" xfId="2799"/>
    <cellStyle name="Normal 48 2 2" xfId="5054"/>
    <cellStyle name="Normal 48 2 3" xfId="5053"/>
    <cellStyle name="Normal 48 3" xfId="2800"/>
    <cellStyle name="Normal 48 4" xfId="2801"/>
    <cellStyle name="Normal 48 4 2" xfId="5055"/>
    <cellStyle name="Normal 48 4 3" xfId="5966"/>
    <cellStyle name="Normal 480" xfId="2802"/>
    <cellStyle name="Normal 480 2" xfId="3968"/>
    <cellStyle name="Normal 481" xfId="2803"/>
    <cellStyle name="Normal 481 2" xfId="3969"/>
    <cellStyle name="Normal 482" xfId="2804"/>
    <cellStyle name="Normal 482 2" xfId="3970"/>
    <cellStyle name="Normal 483" xfId="2805"/>
    <cellStyle name="Normal 483 2" xfId="3971"/>
    <cellStyle name="Normal 484" xfId="2806"/>
    <cellStyle name="Normal 484 2" xfId="3972"/>
    <cellStyle name="Normal 485" xfId="2807"/>
    <cellStyle name="Normal 485 2" xfId="3973"/>
    <cellStyle name="Normal 485 3" xfId="5056"/>
    <cellStyle name="Normal 486" xfId="2808"/>
    <cellStyle name="Normal 486 2" xfId="3974"/>
    <cellStyle name="Normal 486 3" xfId="5057"/>
    <cellStyle name="Normal 487" xfId="2809"/>
    <cellStyle name="Normal 487 2" xfId="3975"/>
    <cellStyle name="Normal 487 3" xfId="5058"/>
    <cellStyle name="Normal 488" xfId="3760"/>
    <cellStyle name="Normal 488 2" xfId="3976"/>
    <cellStyle name="Normal 488 3" xfId="5059"/>
    <cellStyle name="Normal 489" xfId="3764"/>
    <cellStyle name="Normal 489 2" xfId="3977"/>
    <cellStyle name="Normal 489 3" xfId="5060"/>
    <cellStyle name="Normal 49" xfId="2810"/>
    <cellStyle name="Normal 49 2" xfId="2811"/>
    <cellStyle name="Normal 49 2 2" xfId="5062"/>
    <cellStyle name="Normal 49 2 3" xfId="5061"/>
    <cellStyle name="Normal 49 3" xfId="2812"/>
    <cellStyle name="Normal 49 4" xfId="2813"/>
    <cellStyle name="Normal 49 4 2" xfId="5063"/>
    <cellStyle name="Normal 49 4 3" xfId="5967"/>
    <cellStyle name="Normal 490" xfId="3767"/>
    <cellStyle name="Normal 490 2" xfId="3978"/>
    <cellStyle name="Normal 490 3" xfId="5064"/>
    <cellStyle name="Normal 491" xfId="3769"/>
    <cellStyle name="Normal 491 2" xfId="3979"/>
    <cellStyle name="Normal 491 3" xfId="5065"/>
    <cellStyle name="Normal 492" xfId="3770"/>
    <cellStyle name="Normal 492 2" xfId="3980"/>
    <cellStyle name="Normal 492 3" xfId="5066"/>
    <cellStyle name="Normal 493" xfId="3771"/>
    <cellStyle name="Normal 493 2" xfId="3981"/>
    <cellStyle name="Normal 493 3" xfId="5067"/>
    <cellStyle name="Normal 494" xfId="3775"/>
    <cellStyle name="Normal 494 2" xfId="3982"/>
    <cellStyle name="Normal 494 3" xfId="5068"/>
    <cellStyle name="Normal 495" xfId="3777"/>
    <cellStyle name="Normal 495 2" xfId="3983"/>
    <cellStyle name="Normal 495 3" xfId="5069"/>
    <cellStyle name="Normal 496" xfId="3779"/>
    <cellStyle name="Normal 496 2" xfId="3984"/>
    <cellStyle name="Normal 496 3" xfId="5070"/>
    <cellStyle name="Normal 497" xfId="3781"/>
    <cellStyle name="Normal 497 2" xfId="3985"/>
    <cellStyle name="Normal 497 3" xfId="5071"/>
    <cellStyle name="Normal 498" xfId="3782"/>
    <cellStyle name="Normal 498 2" xfId="3986"/>
    <cellStyle name="Normal 498 3" xfId="5072"/>
    <cellStyle name="Normal 499" xfId="3783"/>
    <cellStyle name="Normal 499 2" xfId="5073"/>
    <cellStyle name="Normal 5" xfId="2814"/>
    <cellStyle name="Normal 5 10" xfId="2815"/>
    <cellStyle name="Normal 5 11" xfId="3987"/>
    <cellStyle name="Normal 5 2" xfId="2816"/>
    <cellStyle name="Normal 5 2 2" xfId="2817"/>
    <cellStyle name="Normal 5 2 2 2" xfId="2818"/>
    <cellStyle name="Normal 5 2 3" xfId="2819"/>
    <cellStyle name="Normal 5 2 4" xfId="2820"/>
    <cellStyle name="Normal 5 2 5" xfId="2821"/>
    <cellStyle name="Normal 5 2 5 2" xfId="2822"/>
    <cellStyle name="Normal 5 2 6" xfId="3832"/>
    <cellStyle name="Normal 5 3" xfId="2823"/>
    <cellStyle name="Normal 5 3 2" xfId="2824"/>
    <cellStyle name="Normal 5 3 2 2" xfId="2825"/>
    <cellStyle name="Normal 5 3 3" xfId="2826"/>
    <cellStyle name="Normal 5 3 3 2" xfId="2827"/>
    <cellStyle name="Normal 5 4" xfId="2828"/>
    <cellStyle name="Normal 5 4 2" xfId="2829"/>
    <cellStyle name="Normal 5 4 2 2" xfId="5075"/>
    <cellStyle name="Normal 5 4 2 3" xfId="5074"/>
    <cellStyle name="Normal 5 4 2 4" xfId="5968"/>
    <cellStyle name="Normal 5 5" xfId="2830"/>
    <cellStyle name="Normal 5 5 2" xfId="4081"/>
    <cellStyle name="Normal 5 5 3" xfId="5076"/>
    <cellStyle name="Normal 5 5 4" xfId="5969"/>
    <cellStyle name="Normal 5 6" xfId="2831"/>
    <cellStyle name="Normal 5 7" xfId="2832"/>
    <cellStyle name="Normal 5 8" xfId="2833"/>
    <cellStyle name="Normal 5 9" xfId="2834"/>
    <cellStyle name="Normal 5_Average Prices" xfId="2835"/>
    <cellStyle name="Normal 50" xfId="2836"/>
    <cellStyle name="Normal 50 2" xfId="2837"/>
    <cellStyle name="Normal 50 2 2" xfId="5079"/>
    <cellStyle name="Normal 50 2 3" xfId="5078"/>
    <cellStyle name="Normal 50 3" xfId="2838"/>
    <cellStyle name="Normal 50 4" xfId="2839"/>
    <cellStyle name="Normal 50 4 2" xfId="2840"/>
    <cellStyle name="Normal 50 4 3" xfId="5080"/>
    <cellStyle name="Normal 50 4 4" xfId="5970"/>
    <cellStyle name="Normal 50 5" xfId="2841"/>
    <cellStyle name="Normal 50 6" xfId="5077"/>
    <cellStyle name="Normal 500" xfId="3785"/>
    <cellStyle name="Normal 500 2" xfId="5081"/>
    <cellStyle name="Normal 501" xfId="3786"/>
    <cellStyle name="Normal 501 2" xfId="5082"/>
    <cellStyle name="Normal 502" xfId="3787"/>
    <cellStyle name="Normal 502 2" xfId="5083"/>
    <cellStyle name="Normal 503" xfId="3788"/>
    <cellStyle name="Normal 503 2" xfId="5084"/>
    <cellStyle name="Normal 504" xfId="3791"/>
    <cellStyle name="Normal 504 2" xfId="5085"/>
    <cellStyle name="Normal 505" xfId="3794"/>
    <cellStyle name="Normal 505 2" xfId="5086"/>
    <cellStyle name="Normal 506" xfId="3795"/>
    <cellStyle name="Normal 506 2" xfId="5087"/>
    <cellStyle name="Normal 507" xfId="3796"/>
    <cellStyle name="Normal 507 2" xfId="5088"/>
    <cellStyle name="Normal 508" xfId="3837"/>
    <cellStyle name="Normal 508 2" xfId="5089"/>
    <cellStyle name="Normal 509" xfId="3843"/>
    <cellStyle name="Normal 509 2" xfId="5090"/>
    <cellStyle name="Normal 51" xfId="2842"/>
    <cellStyle name="Normal 51 2" xfId="2843"/>
    <cellStyle name="Normal 51 2 2" xfId="5093"/>
    <cellStyle name="Normal 51 2 3" xfId="5092"/>
    <cellStyle name="Normal 51 3" xfId="2844"/>
    <cellStyle name="Normal 51 4" xfId="2845"/>
    <cellStyle name="Normal 51 4 2" xfId="2846"/>
    <cellStyle name="Normal 51 4 3" xfId="5094"/>
    <cellStyle name="Normal 51 4 4" xfId="5971"/>
    <cellStyle name="Normal 51 5" xfId="2847"/>
    <cellStyle name="Normal 51 6" xfId="5091"/>
    <cellStyle name="Normal 510" xfId="3844"/>
    <cellStyle name="Normal 510 2" xfId="5095"/>
    <cellStyle name="Normal 511" xfId="3845"/>
    <cellStyle name="Normal 511 2" xfId="5096"/>
    <cellStyle name="Normal 512" xfId="3846"/>
    <cellStyle name="Normal 512 2" xfId="5097"/>
    <cellStyle name="Normal 513" xfId="3842"/>
    <cellStyle name="Normal 513 2" xfId="5098"/>
    <cellStyle name="Normal 514" xfId="3838"/>
    <cellStyle name="Normal 514 2" xfId="5099"/>
    <cellStyle name="Normal 515" xfId="3821"/>
    <cellStyle name="Normal 515 2" xfId="5100"/>
    <cellStyle name="Normal 516" xfId="3826"/>
    <cellStyle name="Normal 516 2" xfId="5101"/>
    <cellStyle name="Normal 517" xfId="3849"/>
    <cellStyle name="Normal 517 2" xfId="5102"/>
    <cellStyle name="Normal 518" xfId="3851"/>
    <cellStyle name="Normal 518 2" xfId="5103"/>
    <cellStyle name="Normal 519" xfId="3852"/>
    <cellStyle name="Normal 519 2" xfId="5104"/>
    <cellStyle name="Normal 52" xfId="2848"/>
    <cellStyle name="Normal 52 2" xfId="2849"/>
    <cellStyle name="Normal 52 2 2" xfId="5107"/>
    <cellStyle name="Normal 52 2 3" xfId="5106"/>
    <cellStyle name="Normal 52 3" xfId="2850"/>
    <cellStyle name="Normal 52 4" xfId="2851"/>
    <cellStyle name="Normal 52 4 2" xfId="2852"/>
    <cellStyle name="Normal 52 4 3" xfId="5108"/>
    <cellStyle name="Normal 52 4 4" xfId="5972"/>
    <cellStyle name="Normal 52 5" xfId="2853"/>
    <cellStyle name="Normal 52 6" xfId="5105"/>
    <cellStyle name="Normal 520" xfId="3853"/>
    <cellStyle name="Normal 520 2" xfId="5109"/>
    <cellStyle name="Normal 521" xfId="4002"/>
    <cellStyle name="Normal 521 2" xfId="5110"/>
    <cellStyle name="Normal 522" xfId="4003"/>
    <cellStyle name="Normal 522 2" xfId="5111"/>
    <cellStyle name="Normal 523" xfId="4099"/>
    <cellStyle name="Normal 523 2" xfId="5112"/>
    <cellStyle name="Normal 524" xfId="4091"/>
    <cellStyle name="Normal 524 2" xfId="5113"/>
    <cellStyle name="Normal 525" xfId="4088"/>
    <cellStyle name="Normal 525 2" xfId="5114"/>
    <cellStyle name="Normal 526" xfId="4087"/>
    <cellStyle name="Normal 526 2" xfId="5115"/>
    <cellStyle name="Normal 527" xfId="4086"/>
    <cellStyle name="Normal 527 2" xfId="5116"/>
    <cellStyle name="Normal 528" xfId="4100"/>
    <cellStyle name="Normal 528 2" xfId="5117"/>
    <cellStyle name="Normal 529" xfId="4102"/>
    <cellStyle name="Normal 529 2" xfId="5118"/>
    <cellStyle name="Normal 53" xfId="2854"/>
    <cellStyle name="Normal 53 2" xfId="2855"/>
    <cellStyle name="Normal 53 2 2" xfId="5121"/>
    <cellStyle name="Normal 53 2 3" xfId="5120"/>
    <cellStyle name="Normal 53 3" xfId="2856"/>
    <cellStyle name="Normal 53 4" xfId="2857"/>
    <cellStyle name="Normal 53 4 2" xfId="2858"/>
    <cellStyle name="Normal 53 4 3" xfId="5122"/>
    <cellStyle name="Normal 53 4 4" xfId="5973"/>
    <cellStyle name="Normal 53 5" xfId="2859"/>
    <cellStyle name="Normal 53 6" xfId="5119"/>
    <cellStyle name="Normal 530" xfId="4103"/>
    <cellStyle name="Normal 530 2" xfId="5123"/>
    <cellStyle name="Normal 531" xfId="4104"/>
    <cellStyle name="Normal 531 2" xfId="5124"/>
    <cellStyle name="Normal 532" xfId="4105"/>
    <cellStyle name="Normal 532 2" xfId="5125"/>
    <cellStyle name="Normal 533" xfId="4148"/>
    <cellStyle name="Normal 533 2" xfId="5126"/>
    <cellStyle name="Normal 534" xfId="4152"/>
    <cellStyle name="Normal 534 2" xfId="5127"/>
    <cellStyle name="Normal 535" xfId="4153"/>
    <cellStyle name="Normal 535 2" xfId="5128"/>
    <cellStyle name="Normal 536" xfId="4157"/>
    <cellStyle name="Normal 536 2" xfId="5129"/>
    <cellStyle name="Normal 537" xfId="4160"/>
    <cellStyle name="Normal 537 2" xfId="5130"/>
    <cellStyle name="Normal 538" xfId="4161"/>
    <cellStyle name="Normal 538 2" xfId="5131"/>
    <cellStyle name="Normal 539" xfId="4162"/>
    <cellStyle name="Normal 539 2" xfId="5132"/>
    <cellStyle name="Normal 54" xfId="2860"/>
    <cellStyle name="Normal 54 2" xfId="2861"/>
    <cellStyle name="Normal 54 2 2" xfId="5135"/>
    <cellStyle name="Normal 54 2 3" xfId="5134"/>
    <cellStyle name="Normal 54 3" xfId="2862"/>
    <cellStyle name="Normal 54 4" xfId="2863"/>
    <cellStyle name="Normal 54 4 2" xfId="2864"/>
    <cellStyle name="Normal 54 4 3" xfId="5136"/>
    <cellStyle name="Normal 54 4 4" xfId="5974"/>
    <cellStyle name="Normal 54 5" xfId="2865"/>
    <cellStyle name="Normal 54 6" xfId="5133"/>
    <cellStyle name="Normal 540" xfId="4188"/>
    <cellStyle name="Normal 540 2" xfId="5137"/>
    <cellStyle name="Normal 541" xfId="4190"/>
    <cellStyle name="Normal 541 2" xfId="5138"/>
    <cellStyle name="Normal 542" xfId="4191"/>
    <cellStyle name="Normal 542 2" xfId="5139"/>
    <cellStyle name="Normal 543" xfId="4193"/>
    <cellStyle name="Normal 543 2" xfId="5140"/>
    <cellStyle name="Normal 544" xfId="4163"/>
    <cellStyle name="Normal 544 2" xfId="5141"/>
    <cellStyle name="Normal 545" xfId="4192"/>
    <cellStyle name="Normal 546" xfId="4207"/>
    <cellStyle name="Normal 547" xfId="4209"/>
    <cellStyle name="Normal 548" xfId="4210"/>
    <cellStyle name="Normal 549" xfId="4211"/>
    <cellStyle name="Normal 55" xfId="2866"/>
    <cellStyle name="Normal 55 2" xfId="2867"/>
    <cellStyle name="Normal 55 2 2" xfId="5144"/>
    <cellStyle name="Normal 55 2 3" xfId="5143"/>
    <cellStyle name="Normal 55 3" xfId="2868"/>
    <cellStyle name="Normal 55 4" xfId="2869"/>
    <cellStyle name="Normal 55 4 2" xfId="2870"/>
    <cellStyle name="Normal 55 4 3" xfId="5145"/>
    <cellStyle name="Normal 55 4 4" xfId="5975"/>
    <cellStyle name="Normal 55 5" xfId="2871"/>
    <cellStyle name="Normal 55 6" xfId="5142"/>
    <cellStyle name="Normal 550" xfId="5146"/>
    <cellStyle name="Normal 551" xfId="5147"/>
    <cellStyle name="Normal 552" xfId="5148"/>
    <cellStyle name="Normal 553" xfId="5149"/>
    <cellStyle name="Normal 554" xfId="5150"/>
    <cellStyle name="Normal 555" xfId="5151"/>
    <cellStyle name="Normal 556" xfId="5152"/>
    <cellStyle name="Normal 557" xfId="5153"/>
    <cellStyle name="Normal 558" xfId="5154"/>
    <cellStyle name="Normal 559" xfId="5155"/>
    <cellStyle name="Normal 56" xfId="2872"/>
    <cellStyle name="Normal 56 2" xfId="2873"/>
    <cellStyle name="Normal 56 2 2" xfId="2874"/>
    <cellStyle name="Normal 56 2 2 2" xfId="5156"/>
    <cellStyle name="Normal 56 3" xfId="2875"/>
    <cellStyle name="Normal 56 4" xfId="2876"/>
    <cellStyle name="Normal 56 4 2" xfId="2877"/>
    <cellStyle name="Normal 56 5" xfId="2878"/>
    <cellStyle name="Normal 560" xfId="5157"/>
    <cellStyle name="Normal 561" xfId="5158"/>
    <cellStyle name="Normal 562" xfId="5159"/>
    <cellStyle name="Normal 563" xfId="5160"/>
    <cellStyle name="Normal 564" xfId="5161"/>
    <cellStyle name="Normal 565" xfId="5162"/>
    <cellStyle name="Normal 566" xfId="5163"/>
    <cellStyle name="Normal 567" xfId="5164"/>
    <cellStyle name="Normal 568" xfId="5165"/>
    <cellStyle name="Normal 569" xfId="5166"/>
    <cellStyle name="Normal 57" xfId="2879"/>
    <cellStyle name="Normal 57 2" xfId="2880"/>
    <cellStyle name="Normal 57 2 2" xfId="5169"/>
    <cellStyle name="Normal 57 2 3" xfId="5168"/>
    <cellStyle name="Normal 57 3" xfId="2881"/>
    <cellStyle name="Normal 57 4" xfId="2882"/>
    <cellStyle name="Normal 57 4 2" xfId="2883"/>
    <cellStyle name="Normal 57 4 3" xfId="5170"/>
    <cellStyle name="Normal 57 4 4" xfId="5976"/>
    <cellStyle name="Normal 57 5" xfId="2884"/>
    <cellStyle name="Normal 57 6" xfId="5167"/>
    <cellStyle name="Normal 570" xfId="5171"/>
    <cellStyle name="Normal 571" xfId="5172"/>
    <cellStyle name="Normal 572" xfId="5173"/>
    <cellStyle name="Normal 573" xfId="5174"/>
    <cellStyle name="Normal 574" xfId="5175"/>
    <cellStyle name="Normal 575" xfId="5176"/>
    <cellStyle name="Normal 576" xfId="5177"/>
    <cellStyle name="Normal 577" xfId="5178"/>
    <cellStyle name="Normal 578" xfId="5179"/>
    <cellStyle name="Normal 579" xfId="5180"/>
    <cellStyle name="Normal 58" xfId="2885"/>
    <cellStyle name="Normal 58 2" xfId="2886"/>
    <cellStyle name="Normal 58 2 2" xfId="5183"/>
    <cellStyle name="Normal 58 2 3" xfId="5182"/>
    <cellStyle name="Normal 58 3" xfId="2887"/>
    <cellStyle name="Normal 58 4" xfId="2888"/>
    <cellStyle name="Normal 58 4 2" xfId="2889"/>
    <cellStyle name="Normal 58 4 3" xfId="5184"/>
    <cellStyle name="Normal 58 4 4" xfId="5977"/>
    <cellStyle name="Normal 58 5" xfId="2890"/>
    <cellStyle name="Normal 58 6" xfId="5181"/>
    <cellStyle name="Normal 580" xfId="5185"/>
    <cellStyle name="Normal 581" xfId="5186"/>
    <cellStyle name="Normal 582" xfId="5187"/>
    <cellStyle name="Normal 583" xfId="5188"/>
    <cellStyle name="Normal 584" xfId="5189"/>
    <cellStyle name="Normal 585" xfId="5190"/>
    <cellStyle name="Normal 586" xfId="5191"/>
    <cellStyle name="Normal 587" xfId="5192"/>
    <cellStyle name="Normal 588" xfId="5193"/>
    <cellStyle name="Normal 589" xfId="5194"/>
    <cellStyle name="Normal 59" xfId="2891"/>
    <cellStyle name="Normal 59 2" xfId="2892"/>
    <cellStyle name="Normal 59 2 2" xfId="5197"/>
    <cellStyle name="Normal 59 2 3" xfId="5196"/>
    <cellStyle name="Normal 59 3" xfId="2893"/>
    <cellStyle name="Normal 59 4" xfId="2894"/>
    <cellStyle name="Normal 59 4 2" xfId="2895"/>
    <cellStyle name="Normal 59 4 3" xfId="5198"/>
    <cellStyle name="Normal 59 4 4" xfId="5978"/>
    <cellStyle name="Normal 59 5" xfId="2896"/>
    <cellStyle name="Normal 59 6" xfId="5195"/>
    <cellStyle name="Normal 590" xfId="5199"/>
    <cellStyle name="Normal 591" xfId="5200"/>
    <cellStyle name="Normal 592" xfId="5201"/>
    <cellStyle name="Normal 593" xfId="5202"/>
    <cellStyle name="Normal 594" xfId="5203"/>
    <cellStyle name="Normal 595" xfId="5204"/>
    <cellStyle name="Normal 596" xfId="5205"/>
    <cellStyle name="Normal 597" xfId="5206"/>
    <cellStyle name="Normal 598" xfId="5207"/>
    <cellStyle name="Normal 599" xfId="5208"/>
    <cellStyle name="Normal 6" xfId="2897"/>
    <cellStyle name="Normal 6 10" xfId="5209"/>
    <cellStyle name="Normal 6 11" xfId="5979"/>
    <cellStyle name="Normal 6 2" xfId="2898"/>
    <cellStyle name="Normal 6 2 2" xfId="2899"/>
    <cellStyle name="Normal 6 3" xfId="2900"/>
    <cellStyle name="Normal 6 3 2" xfId="3988"/>
    <cellStyle name="Normal 6 3 2 2" xfId="5210"/>
    <cellStyle name="Normal 6 4" xfId="2901"/>
    <cellStyle name="Normal 6 4 2" xfId="3989"/>
    <cellStyle name="Normal 6 4 2 2" xfId="5211"/>
    <cellStyle name="Normal 6 5" xfId="2902"/>
    <cellStyle name="Normal 6 5 2" xfId="2903"/>
    <cellStyle name="Normal 6 5 3" xfId="3990"/>
    <cellStyle name="Normal 6 5 3 2" xfId="5212"/>
    <cellStyle name="Normal 6 6" xfId="2904"/>
    <cellStyle name="Normal 6 6 2" xfId="3991"/>
    <cellStyle name="Normal 6 6 3" xfId="5213"/>
    <cellStyle name="Normal 6 7" xfId="2905"/>
    <cellStyle name="Normal 6 8" xfId="3833"/>
    <cellStyle name="Normal 6 9" xfId="4082"/>
    <cellStyle name="Normal 60" xfId="2906"/>
    <cellStyle name="Normal 60 2" xfId="2907"/>
    <cellStyle name="Normal 60 2 2" xfId="5216"/>
    <cellStyle name="Normal 60 2 3" xfId="5215"/>
    <cellStyle name="Normal 60 3" xfId="2908"/>
    <cellStyle name="Normal 60 4" xfId="2909"/>
    <cellStyle name="Normal 60 4 2" xfId="2910"/>
    <cellStyle name="Normal 60 4 3" xfId="5217"/>
    <cellStyle name="Normal 60 4 4" xfId="5980"/>
    <cellStyle name="Normal 60 5" xfId="2911"/>
    <cellStyle name="Normal 60 6" xfId="5214"/>
    <cellStyle name="Normal 600" xfId="5218"/>
    <cellStyle name="Normal 601" xfId="5219"/>
    <cellStyle name="Normal 602" xfId="5220"/>
    <cellStyle name="Normal 603" xfId="5221"/>
    <cellStyle name="Normal 604" xfId="5222"/>
    <cellStyle name="Normal 605" xfId="5223"/>
    <cellStyle name="Normal 606" xfId="5224"/>
    <cellStyle name="Normal 607" xfId="5225"/>
    <cellStyle name="Normal 608" xfId="5226"/>
    <cellStyle name="Normal 609" xfId="5227"/>
    <cellStyle name="Normal 61" xfId="2912"/>
    <cellStyle name="Normal 61 2" xfId="2913"/>
    <cellStyle name="Normal 61 2 2" xfId="5230"/>
    <cellStyle name="Normal 61 2 3" xfId="5229"/>
    <cellStyle name="Normal 61 3" xfId="2914"/>
    <cellStyle name="Normal 61 4" xfId="2915"/>
    <cellStyle name="Normal 61 4 2" xfId="2916"/>
    <cellStyle name="Normal 61 4 3" xfId="5231"/>
    <cellStyle name="Normal 61 4 4" xfId="5981"/>
    <cellStyle name="Normal 61 5" xfId="2917"/>
    <cellStyle name="Normal 61 6" xfId="5228"/>
    <cellStyle name="Normal 610" xfId="5232"/>
    <cellStyle name="Normal 611" xfId="5233"/>
    <cellStyle name="Normal 612" xfId="4212"/>
    <cellStyle name="Normal 613" xfId="5424"/>
    <cellStyle name="Normal 614" xfId="5773"/>
    <cellStyle name="Normal 615" xfId="5774"/>
    <cellStyle name="Normal 616" xfId="6010"/>
    <cellStyle name="Normal 617" xfId="6359"/>
    <cellStyle name="Normal 62" xfId="2918"/>
    <cellStyle name="Normal 62 2" xfId="2919"/>
    <cellStyle name="Normal 62 2 2" xfId="5236"/>
    <cellStyle name="Normal 62 2 3" xfId="5235"/>
    <cellStyle name="Normal 62 3" xfId="2920"/>
    <cellStyle name="Normal 62 4" xfId="2921"/>
    <cellStyle name="Normal 62 4 2" xfId="2922"/>
    <cellStyle name="Normal 62 4 3" xfId="5237"/>
    <cellStyle name="Normal 62 4 4" xfId="5982"/>
    <cellStyle name="Normal 62 5" xfId="2923"/>
    <cellStyle name="Normal 62 6" xfId="5234"/>
    <cellStyle name="Normal 63" xfId="2924"/>
    <cellStyle name="Normal 63 2" xfId="2925"/>
    <cellStyle name="Normal 63 2 2" xfId="5239"/>
    <cellStyle name="Normal 63 2 3" xfId="5238"/>
    <cellStyle name="Normal 63 3" xfId="2926"/>
    <cellStyle name="Normal 63 4" xfId="2927"/>
    <cellStyle name="Normal 63 4 2" xfId="5240"/>
    <cellStyle name="Normal 63 4 3" xfId="5983"/>
    <cellStyle name="Normal 64" xfId="2928"/>
    <cellStyle name="Normal 64 2" xfId="2929"/>
    <cellStyle name="Normal 64 2 2" xfId="5242"/>
    <cellStyle name="Normal 64 2 3" xfId="5241"/>
    <cellStyle name="Normal 64 3" xfId="2930"/>
    <cellStyle name="Normal 64 4" xfId="2931"/>
    <cellStyle name="Normal 64 4 2" xfId="5243"/>
    <cellStyle name="Normal 64 4 3" xfId="5984"/>
    <cellStyle name="Normal 65" xfId="2932"/>
    <cellStyle name="Normal 65 2" xfId="2933"/>
    <cellStyle name="Normal 65 2 2" xfId="5245"/>
    <cellStyle name="Normal 65 2 3" xfId="5244"/>
    <cellStyle name="Normal 65 3" xfId="2934"/>
    <cellStyle name="Normal 65 4" xfId="2935"/>
    <cellStyle name="Normal 65 4 2" xfId="5246"/>
    <cellStyle name="Normal 65 4 3" xfId="5985"/>
    <cellStyle name="Normal 66" xfId="2936"/>
    <cellStyle name="Normal 66 2" xfId="2937"/>
    <cellStyle name="Normal 66 2 2" xfId="5248"/>
    <cellStyle name="Normal 66 2 3" xfId="5247"/>
    <cellStyle name="Normal 66 3" xfId="2938"/>
    <cellStyle name="Normal 66 4" xfId="2939"/>
    <cellStyle name="Normal 66 4 2" xfId="5249"/>
    <cellStyle name="Normal 66 4 3" xfId="5986"/>
    <cellStyle name="Normal 67" xfId="2940"/>
    <cellStyle name="Normal 67 2" xfId="2941"/>
    <cellStyle name="Normal 67 2 2" xfId="5252"/>
    <cellStyle name="Normal 67 2 3" xfId="5251"/>
    <cellStyle name="Normal 67 3" xfId="2942"/>
    <cellStyle name="Normal 67 4" xfId="2943"/>
    <cellStyle name="Normal 67 4 2" xfId="2944"/>
    <cellStyle name="Normal 67 4 3" xfId="5253"/>
    <cellStyle name="Normal 67 4 4" xfId="5987"/>
    <cellStyle name="Normal 67 5" xfId="2945"/>
    <cellStyle name="Normal 67 6" xfId="5250"/>
    <cellStyle name="Normal 68" xfId="2946"/>
    <cellStyle name="Normal 68 2" xfId="2947"/>
    <cellStyle name="Normal 68 2 2" xfId="5255"/>
    <cellStyle name="Normal 68 2 3" xfId="5254"/>
    <cellStyle name="Normal 68 3" xfId="2948"/>
    <cellStyle name="Normal 68 4" xfId="2949"/>
    <cellStyle name="Normal 68 4 2" xfId="2950"/>
    <cellStyle name="Normal 68 5" xfId="2951"/>
    <cellStyle name="Normal 69" xfId="2952"/>
    <cellStyle name="Normal 69 2" xfId="2953"/>
    <cellStyle name="Normal 69 2 2" xfId="5257"/>
    <cellStyle name="Normal 69 2 3" xfId="5256"/>
    <cellStyle name="Normal 69 3" xfId="2954"/>
    <cellStyle name="Normal 69 3 2" xfId="5259"/>
    <cellStyle name="Normal 69 3 3" xfId="5258"/>
    <cellStyle name="Normal 69 3 4" xfId="5988"/>
    <cellStyle name="Normal 69 4" xfId="2955"/>
    <cellStyle name="Normal 69 4 2" xfId="2956"/>
    <cellStyle name="Normal 69 5" xfId="2957"/>
    <cellStyle name="Normal 7" xfId="2958"/>
    <cellStyle name="Normal 7 10" xfId="2959"/>
    <cellStyle name="Normal 7 10 2" xfId="5261"/>
    <cellStyle name="Normal 7 10 3" xfId="5260"/>
    <cellStyle name="Normal 7 11" xfId="2960"/>
    <cellStyle name="Normal 7 2" xfId="2961"/>
    <cellStyle name="Normal 7 2 2" xfId="2962"/>
    <cellStyle name="Normal 7 2 2 2" xfId="2963"/>
    <cellStyle name="Normal 7 2 2 3" xfId="2964"/>
    <cellStyle name="Normal 7 2 3" xfId="2965"/>
    <cellStyle name="Normal 7 2 3 2" xfId="2966"/>
    <cellStyle name="Normal 7 2 3 3" xfId="5262"/>
    <cellStyle name="Normal 7 2 4" xfId="2967"/>
    <cellStyle name="Normal 7 2 5" xfId="3992"/>
    <cellStyle name="Normal 7 3" xfId="2968"/>
    <cellStyle name="Normal 7 3 2" xfId="2969"/>
    <cellStyle name="Normal 7 3 3" xfId="3993"/>
    <cellStyle name="Normal 7 4" xfId="2970"/>
    <cellStyle name="Normal 7 4 2" xfId="2971"/>
    <cellStyle name="Normal 7 4 3" xfId="2972"/>
    <cellStyle name="Normal 7 4 4" xfId="2973"/>
    <cellStyle name="Normal 7 4_Traineeship Mock MI Tables V11" xfId="2974"/>
    <cellStyle name="Normal 7 5" xfId="2975"/>
    <cellStyle name="Normal 7 5 2" xfId="2976"/>
    <cellStyle name="Normal 7 5 3" xfId="2977"/>
    <cellStyle name="Normal 7 5 4" xfId="2978"/>
    <cellStyle name="Normal 7 6" xfId="2979"/>
    <cellStyle name="Normal 7 6 2" xfId="2980"/>
    <cellStyle name="Normal 7 6 3" xfId="4083"/>
    <cellStyle name="Normal 7 6 4" xfId="5263"/>
    <cellStyle name="Normal 7 6 5" xfId="5989"/>
    <cellStyle name="Normal 7 7" xfId="2981"/>
    <cellStyle name="Normal 7 7 2" xfId="3994"/>
    <cellStyle name="Normal 7 7 2 2" xfId="5264"/>
    <cellStyle name="Normal 7 8" xfId="2982"/>
    <cellStyle name="Normal 7 9" xfId="2983"/>
    <cellStyle name="Normal 7_Analysis File Template" xfId="2984"/>
    <cellStyle name="Normal 70" xfId="2985"/>
    <cellStyle name="Normal 70 2" xfId="2986"/>
    <cellStyle name="Normal 70 2 2" xfId="5266"/>
    <cellStyle name="Normal 70 2 3" xfId="5265"/>
    <cellStyle name="Normal 70 3" xfId="2987"/>
    <cellStyle name="Normal 70 3 2" xfId="5268"/>
    <cellStyle name="Normal 70 3 3" xfId="5267"/>
    <cellStyle name="Normal 70 3 4" xfId="5990"/>
    <cellStyle name="Normal 70 4" xfId="2988"/>
    <cellStyle name="Normal 70 4 2" xfId="2989"/>
    <cellStyle name="Normal 70 5" xfId="2990"/>
    <cellStyle name="Normal 71" xfId="2991"/>
    <cellStyle name="Normal 71 2" xfId="2992"/>
    <cellStyle name="Normal 71 2 2" xfId="5270"/>
    <cellStyle name="Normal 71 2 3" xfId="5269"/>
    <cellStyle name="Normal 71 3" xfId="2993"/>
    <cellStyle name="Normal 71 3 2" xfId="5272"/>
    <cellStyle name="Normal 71 3 3" xfId="5271"/>
    <cellStyle name="Normal 71 3 4" xfId="5991"/>
    <cellStyle name="Normal 71 4" xfId="2994"/>
    <cellStyle name="Normal 71 4 2" xfId="2995"/>
    <cellStyle name="Normal 71 5" xfId="2996"/>
    <cellStyle name="Normal 72" xfId="2997"/>
    <cellStyle name="Normal 72 2" xfId="2998"/>
    <cellStyle name="Normal 72 2 2" xfId="5274"/>
    <cellStyle name="Normal 72 2 3" xfId="5273"/>
    <cellStyle name="Normal 72 3" xfId="2999"/>
    <cellStyle name="Normal 72 4" xfId="3000"/>
    <cellStyle name="Normal 72 4 2" xfId="3001"/>
    <cellStyle name="Normal 72 5" xfId="3002"/>
    <cellStyle name="Normal 73" xfId="3003"/>
    <cellStyle name="Normal 73 2" xfId="3004"/>
    <cellStyle name="Normal 73 2 2" xfId="5276"/>
    <cellStyle name="Normal 73 2 3" xfId="5275"/>
    <cellStyle name="Normal 73 3" xfId="3005"/>
    <cellStyle name="Normal 73 3 2" xfId="5278"/>
    <cellStyle name="Normal 73 3 3" xfId="5277"/>
    <cellStyle name="Normal 73 3 4" xfId="5992"/>
    <cellStyle name="Normal 73 4" xfId="3006"/>
    <cellStyle name="Normal 73 4 2" xfId="3007"/>
    <cellStyle name="Normal 73 5" xfId="3008"/>
    <cellStyle name="Normal 74" xfId="3009"/>
    <cellStyle name="Normal 74 2" xfId="3010"/>
    <cellStyle name="Normal 74 2 2" xfId="5280"/>
    <cellStyle name="Normal 74 2 3" xfId="5279"/>
    <cellStyle name="Normal 74 3" xfId="3011"/>
    <cellStyle name="Normal 74 3 2" xfId="5282"/>
    <cellStyle name="Normal 74 3 3" xfId="5281"/>
    <cellStyle name="Normal 74 3 4" xfId="5993"/>
    <cellStyle name="Normal 74 4" xfId="3012"/>
    <cellStyle name="Normal 74 4 2" xfId="3013"/>
    <cellStyle name="Normal 74 5" xfId="3014"/>
    <cellStyle name="Normal 75" xfId="3015"/>
    <cellStyle name="Normal 75 2" xfId="3016"/>
    <cellStyle name="Normal 75 2 2" xfId="5284"/>
    <cellStyle name="Normal 75 2 3" xfId="5283"/>
    <cellStyle name="Normal 75 3" xfId="3017"/>
    <cellStyle name="Normal 75 3 2" xfId="5286"/>
    <cellStyle name="Normal 75 3 3" xfId="5285"/>
    <cellStyle name="Normal 75 3 4" xfId="5994"/>
    <cellStyle name="Normal 75 4" xfId="3018"/>
    <cellStyle name="Normal 75 4 2" xfId="3019"/>
    <cellStyle name="Normal 75 5" xfId="3020"/>
    <cellStyle name="Normal 76" xfId="3021"/>
    <cellStyle name="Normal 76 2" xfId="3022"/>
    <cellStyle name="Normal 76 2 2" xfId="5288"/>
    <cellStyle name="Normal 76 2 3" xfId="5287"/>
    <cellStyle name="Normal 76 3" xfId="3023"/>
    <cellStyle name="Normal 77" xfId="3024"/>
    <cellStyle name="Normal 77 2" xfId="3025"/>
    <cellStyle name="Normal 77 2 2" xfId="5290"/>
    <cellStyle name="Normal 77 2 3" xfId="5289"/>
    <cellStyle name="Normal 77 3" xfId="3026"/>
    <cellStyle name="Normal 78" xfId="3027"/>
    <cellStyle name="Normal 78 2" xfId="3028"/>
    <cellStyle name="Normal 78 2 2" xfId="5292"/>
    <cellStyle name="Normal 78 2 3" xfId="5291"/>
    <cellStyle name="Normal 78 3" xfId="3029"/>
    <cellStyle name="Normal 79" xfId="3030"/>
    <cellStyle name="Normal 79 2" xfId="3031"/>
    <cellStyle name="Normal 79 2 2" xfId="5294"/>
    <cellStyle name="Normal 79 2 3" xfId="5293"/>
    <cellStyle name="Normal 79 3" xfId="3032"/>
    <cellStyle name="Normal 8" xfId="3033"/>
    <cellStyle name="Normal 8 2" xfId="3034"/>
    <cellStyle name="Normal 8 2 2" xfId="3035"/>
    <cellStyle name="Normal 8 2 2 2" xfId="3036"/>
    <cellStyle name="Normal 8 3" xfId="3037"/>
    <cellStyle name="Normal 8 3 2" xfId="3038"/>
    <cellStyle name="Normal 8 4" xfId="3039"/>
    <cellStyle name="Normal 8 4 2" xfId="3995"/>
    <cellStyle name="Normal 8 4 2 2" xfId="5296"/>
    <cellStyle name="Normal 8 4 2 3" xfId="5995"/>
    <cellStyle name="Normal 8 4 3" xfId="4084"/>
    <cellStyle name="Normal 8 4 4" xfId="5295"/>
    <cellStyle name="Normal 8 5" xfId="3040"/>
    <cellStyle name="Normal 8_Draft SFR tables 300113 V8" xfId="3041"/>
    <cellStyle name="Normal 80" xfId="3042"/>
    <cellStyle name="Normal 80 2" xfId="3043"/>
    <cellStyle name="Normal 80 2 2" xfId="5298"/>
    <cellStyle name="Normal 80 2 3" xfId="5297"/>
    <cellStyle name="Normal 80 3" xfId="3044"/>
    <cellStyle name="Normal 80 3 2" xfId="5300"/>
    <cellStyle name="Normal 80 3 3" xfId="5299"/>
    <cellStyle name="Normal 80 3 4" xfId="5996"/>
    <cellStyle name="Normal 80 4" xfId="3045"/>
    <cellStyle name="Normal 81" xfId="3046"/>
    <cellStyle name="Normal 81 2" xfId="3047"/>
    <cellStyle name="Normal 81 2 2" xfId="5302"/>
    <cellStyle name="Normal 81 2 3" xfId="5301"/>
    <cellStyle name="Normal 81 3" xfId="3048"/>
    <cellStyle name="Normal 81 3 2" xfId="5304"/>
    <cellStyle name="Normal 81 3 3" xfId="5303"/>
    <cellStyle name="Normal 81 3 4" xfId="5997"/>
    <cellStyle name="Normal 81 4" xfId="3049"/>
    <cellStyle name="Normal 82" xfId="3050"/>
    <cellStyle name="Normal 82 2" xfId="3051"/>
    <cellStyle name="Normal 82 2 2" xfId="5306"/>
    <cellStyle name="Normal 82 2 3" xfId="5305"/>
    <cellStyle name="Normal 82 2 4" xfId="5998"/>
    <cellStyle name="Normal 82 3" xfId="3052"/>
    <cellStyle name="Normal 82 4" xfId="3053"/>
    <cellStyle name="Normal 82 4 2" xfId="5307"/>
    <cellStyle name="Normal 83" xfId="3054"/>
    <cellStyle name="Normal 83 2" xfId="3055"/>
    <cellStyle name="Normal 83 2 2" xfId="5309"/>
    <cellStyle name="Normal 83 2 3" xfId="5308"/>
    <cellStyle name="Normal 83 3" xfId="3056"/>
    <cellStyle name="Normal 84" xfId="3057"/>
    <cellStyle name="Normal 84 2" xfId="3058"/>
    <cellStyle name="Normal 84 2 2" xfId="5311"/>
    <cellStyle name="Normal 84 2 3" xfId="5310"/>
    <cellStyle name="Normal 84 2 4" xfId="5999"/>
    <cellStyle name="Normal 84 3" xfId="3059"/>
    <cellStyle name="Normal 84 4" xfId="3060"/>
    <cellStyle name="Normal 84 4 2" xfId="5312"/>
    <cellStyle name="Normal 85" xfId="3061"/>
    <cellStyle name="Normal 85 2" xfId="3062"/>
    <cellStyle name="Normal 85 2 2" xfId="5314"/>
    <cellStyle name="Normal 85 2 3" xfId="5313"/>
    <cellStyle name="Normal 85 2 4" xfId="6000"/>
    <cellStyle name="Normal 85 3" xfId="3063"/>
    <cellStyle name="Normal 85 4" xfId="3064"/>
    <cellStyle name="Normal 85 4 2" xfId="5315"/>
    <cellStyle name="Normal 86" xfId="3065"/>
    <cellStyle name="Normal 86 2" xfId="3066"/>
    <cellStyle name="Normal 86 2 2" xfId="5317"/>
    <cellStyle name="Normal 86 2 3" xfId="5316"/>
    <cellStyle name="Normal 86 3" xfId="3067"/>
    <cellStyle name="Normal 87" xfId="3068"/>
    <cellStyle name="Normal 87 2" xfId="3069"/>
    <cellStyle name="Normal 87 2 2" xfId="5319"/>
    <cellStyle name="Normal 87 2 3" xfId="5318"/>
    <cellStyle name="Normal 87 2 4" xfId="6001"/>
    <cellStyle name="Normal 87 3" xfId="3070"/>
    <cellStyle name="Normal 87 4" xfId="3071"/>
    <cellStyle name="Normal 87 4 2" xfId="5320"/>
    <cellStyle name="Normal 88" xfId="3072"/>
    <cellStyle name="Normal 88 2" xfId="3073"/>
    <cellStyle name="Normal 88 2 2" xfId="5322"/>
    <cellStyle name="Normal 88 2 3" xfId="5321"/>
    <cellStyle name="Normal 88 2 4" xfId="6002"/>
    <cellStyle name="Normal 88 3" xfId="3074"/>
    <cellStyle name="Normal 88 4" xfId="3075"/>
    <cellStyle name="Normal 88 4 2" xfId="5323"/>
    <cellStyle name="Normal 89" xfId="3076"/>
    <cellStyle name="Normal 89 2" xfId="3077"/>
    <cellStyle name="Normal 89 2 2" xfId="5325"/>
    <cellStyle name="Normal 89 2 3" xfId="5324"/>
    <cellStyle name="Normal 89 3" xfId="3078"/>
    <cellStyle name="Normal 9" xfId="3079"/>
    <cellStyle name="Normal 9 2" xfId="3080"/>
    <cellStyle name="Normal 9 2 2" xfId="3081"/>
    <cellStyle name="Normal 9 2 2 2" xfId="3082"/>
    <cellStyle name="Normal 9 2 2 3" xfId="3083"/>
    <cellStyle name="Normal 9 2 3" xfId="3084"/>
    <cellStyle name="Normal 9 2 4" xfId="3085"/>
    <cellStyle name="Normal 9 2 5" xfId="3086"/>
    <cellStyle name="Normal 9 2 6" xfId="3087"/>
    <cellStyle name="Normal 9 3" xfId="3088"/>
    <cellStyle name="Normal 9 3 2" xfId="3089"/>
    <cellStyle name="Normal 9 3 3" xfId="3090"/>
    <cellStyle name="Normal 9 3 4" xfId="3091"/>
    <cellStyle name="Normal 9 4" xfId="3092"/>
    <cellStyle name="Normal 9 4 2" xfId="3093"/>
    <cellStyle name="Normal 9 5" xfId="3094"/>
    <cellStyle name="Normal 9 5 2" xfId="3095"/>
    <cellStyle name="Normal 9 5 3" xfId="4085"/>
    <cellStyle name="Normal 9 5 3 2" xfId="5326"/>
    <cellStyle name="Normal 9 5 3 3" xfId="6003"/>
    <cellStyle name="Normal 9 6" xfId="4131"/>
    <cellStyle name="Normal 9_Analysis File Template" xfId="3096"/>
    <cellStyle name="Normal 90" xfId="3097"/>
    <cellStyle name="Normal 90 2" xfId="3098"/>
    <cellStyle name="Normal 90 2 2" xfId="5328"/>
    <cellStyle name="Normal 90 2 3" xfId="5327"/>
    <cellStyle name="Normal 90 2 4" xfId="6004"/>
    <cellStyle name="Normal 90 3" xfId="3099"/>
    <cellStyle name="Normal 90 4" xfId="3100"/>
    <cellStyle name="Normal 90 4 2" xfId="5329"/>
    <cellStyle name="Normal 91" xfId="3101"/>
    <cellStyle name="Normal 91 2" xfId="3102"/>
    <cellStyle name="Normal 91 2 2" xfId="5331"/>
    <cellStyle name="Normal 91 2 3" xfId="5330"/>
    <cellStyle name="Normal 91 3" xfId="3103"/>
    <cellStyle name="Normal 92" xfId="3104"/>
    <cellStyle name="Normal 92 2" xfId="3105"/>
    <cellStyle name="Normal 92 2 2" xfId="5333"/>
    <cellStyle name="Normal 92 2 3" xfId="5332"/>
    <cellStyle name="Normal 92 2 4" xfId="6005"/>
    <cellStyle name="Normal 92 3" xfId="3106"/>
    <cellStyle name="Normal 92 4" xfId="3107"/>
    <cellStyle name="Normal 92 4 2" xfId="3108"/>
    <cellStyle name="Normal 92 5" xfId="3109"/>
    <cellStyle name="Normal 93" xfId="3110"/>
    <cellStyle name="Normal 93 2" xfId="3111"/>
    <cellStyle name="Normal 93 2 2" xfId="5335"/>
    <cellStyle name="Normal 93 2 3" xfId="5334"/>
    <cellStyle name="Normal 93 3" xfId="3112"/>
    <cellStyle name="Normal 93 4" xfId="3113"/>
    <cellStyle name="Normal 93 4 2" xfId="3114"/>
    <cellStyle name="Normal 93 5" xfId="3115"/>
    <cellStyle name="Normal 94" xfId="3116"/>
    <cellStyle name="Normal 94 2" xfId="3117"/>
    <cellStyle name="Normal 94 2 2" xfId="5337"/>
    <cellStyle name="Normal 94 2 3" xfId="5336"/>
    <cellStyle name="Normal 94 2 4" xfId="6006"/>
    <cellStyle name="Normal 94 3" xfId="3118"/>
    <cellStyle name="Normal 94 4" xfId="3119"/>
    <cellStyle name="Normal 94 4 2" xfId="5338"/>
    <cellStyle name="Normal 95" xfId="3120"/>
    <cellStyle name="Normal 95 2" xfId="3121"/>
    <cellStyle name="Normal 95 2 2" xfId="5340"/>
    <cellStyle name="Normal 95 2 3" xfId="5339"/>
    <cellStyle name="Normal 95 3" xfId="3122"/>
    <cellStyle name="Normal 95 4" xfId="3123"/>
    <cellStyle name="Normal 95 4 2" xfId="3124"/>
    <cellStyle name="Normal 95 5" xfId="3125"/>
    <cellStyle name="Normal 96" xfId="3126"/>
    <cellStyle name="Normal 96 2" xfId="3127"/>
    <cellStyle name="Normal 96 2 2" xfId="5342"/>
    <cellStyle name="Normal 96 2 3" xfId="5341"/>
    <cellStyle name="Normal 96 2 4" xfId="6007"/>
    <cellStyle name="Normal 96 3" xfId="3128"/>
    <cellStyle name="Normal 96 4" xfId="3129"/>
    <cellStyle name="Normal 96 4 2" xfId="3130"/>
    <cellStyle name="Normal 96 5" xfId="3131"/>
    <cellStyle name="Normal 97" xfId="3132"/>
    <cellStyle name="Normal 97 2" xfId="3133"/>
    <cellStyle name="Normal 97 2 2" xfId="5344"/>
    <cellStyle name="Normal 97 2 3" xfId="5343"/>
    <cellStyle name="Normal 97 3" xfId="3134"/>
    <cellStyle name="Normal 97 4" xfId="3135"/>
    <cellStyle name="Normal 97 4 2" xfId="3136"/>
    <cellStyle name="Normal 97 5" xfId="3137"/>
    <cellStyle name="Normal 98" xfId="3138"/>
    <cellStyle name="Normal 98 2" xfId="3139"/>
    <cellStyle name="Normal 98 2 2" xfId="5346"/>
    <cellStyle name="Normal 98 2 3" xfId="5345"/>
    <cellStyle name="Normal 98 2 4" xfId="6008"/>
    <cellStyle name="Normal 98 3" xfId="3140"/>
    <cellStyle name="Normal 99" xfId="3141"/>
    <cellStyle name="Normal 99 2" xfId="3142"/>
    <cellStyle name="Normal 99 2 2" xfId="5348"/>
    <cellStyle name="Normal 99 2 3" xfId="5347"/>
    <cellStyle name="Normal 99 2 4" xfId="6009"/>
    <cellStyle name="Normal 99 3" xfId="3143"/>
    <cellStyle name="Normal GHG-Shade" xfId="3144"/>
    <cellStyle name="Normal_master_mar18 1998 99" xfId="3145"/>
    <cellStyle name="Normal_Sheet1" xfId="3146"/>
    <cellStyle name="NormalStyleText" xfId="3147"/>
    <cellStyle name="Note 10" xfId="3148"/>
    <cellStyle name="Note 10 2" xfId="3149"/>
    <cellStyle name="Note 10 3" xfId="5350"/>
    <cellStyle name="Note 10 4" xfId="5349"/>
    <cellStyle name="Note 11" xfId="3150"/>
    <cellStyle name="Note 12" xfId="3151"/>
    <cellStyle name="Note 13" xfId="4132"/>
    <cellStyle name="Note 2" xfId="3152"/>
    <cellStyle name="Note 2 10" xfId="3153"/>
    <cellStyle name="Note 2 10 2" xfId="3154"/>
    <cellStyle name="Note 2 10 2 2" xfId="3155"/>
    <cellStyle name="Note 2 10 2 3" xfId="5351"/>
    <cellStyle name="Note 2 10 3" xfId="3156"/>
    <cellStyle name="Note 2 10 4" xfId="3157"/>
    <cellStyle name="Note 2 10 5" xfId="3158"/>
    <cellStyle name="Note 2 10 6" xfId="3159"/>
    <cellStyle name="Note 2 10 6 2" xfId="5353"/>
    <cellStyle name="Note 2 10 6 3" xfId="5352"/>
    <cellStyle name="Note 2 10 7" xfId="5354"/>
    <cellStyle name="Note 2 10 8" xfId="5355"/>
    <cellStyle name="Note 2 11" xfId="3160"/>
    <cellStyle name="Note 2 11 2" xfId="3161"/>
    <cellStyle name="Note 2 12" xfId="3162"/>
    <cellStyle name="Note 2 12 2" xfId="3163"/>
    <cellStyle name="Note 2 12 3" xfId="3164"/>
    <cellStyle name="Note 2 12 4" xfId="3165"/>
    <cellStyle name="Note 2 12 4 2" xfId="3166"/>
    <cellStyle name="Note 2 12 5" xfId="5356"/>
    <cellStyle name="Note 2 13" xfId="3167"/>
    <cellStyle name="Note 2 13 2" xfId="3168"/>
    <cellStyle name="Note 2 13 3" xfId="3169"/>
    <cellStyle name="Note 2 13 4" xfId="3170"/>
    <cellStyle name="Note 2 13 4 2" xfId="3171"/>
    <cellStyle name="Note 2 13 5" xfId="5357"/>
    <cellStyle name="Note 2 14" xfId="3172"/>
    <cellStyle name="Note 2 14 2" xfId="3173"/>
    <cellStyle name="Note 2 14 3" xfId="3174"/>
    <cellStyle name="Note 2 14 3 2" xfId="3175"/>
    <cellStyle name="Note 2 14 4" xfId="5358"/>
    <cellStyle name="Note 2 15" xfId="3176"/>
    <cellStyle name="Note 2 15 2" xfId="5359"/>
    <cellStyle name="Note 2 16" xfId="3834"/>
    <cellStyle name="Note 2 17" xfId="4205"/>
    <cellStyle name="Note 2 2" xfId="3177"/>
    <cellStyle name="Note 2 2 2" xfId="3178"/>
    <cellStyle name="Note 2 2 2 2" xfId="3179"/>
    <cellStyle name="Note 2 2 2 2 2" xfId="3180"/>
    <cellStyle name="Note 2 2 2 2 3" xfId="3181"/>
    <cellStyle name="Note 2 2 2 3" xfId="3182"/>
    <cellStyle name="Note 2 2 2 4" xfId="3183"/>
    <cellStyle name="Note 2 2 3" xfId="3184"/>
    <cellStyle name="Note 2 2 3 2" xfId="3185"/>
    <cellStyle name="Note 2 2 3 3" xfId="3186"/>
    <cellStyle name="Note 2 2 4" xfId="3187"/>
    <cellStyle name="Note 2 2 4 2" xfId="3188"/>
    <cellStyle name="Note 2 2 4 3" xfId="5360"/>
    <cellStyle name="Note 2 2 5" xfId="3189"/>
    <cellStyle name="Note 2 2 6" xfId="3835"/>
    <cellStyle name="Note 2 2 6 2" xfId="5361"/>
    <cellStyle name="Note 2 2 7" xfId="4206"/>
    <cellStyle name="Note 2 2_Analysis File Template" xfId="3190"/>
    <cellStyle name="Note 2 3" xfId="3191"/>
    <cellStyle name="Note 2 3 2" xfId="3192"/>
    <cellStyle name="Note 2 3 2 2" xfId="3193"/>
    <cellStyle name="Note 2 3 2 2 2" xfId="3194"/>
    <cellStyle name="Note 2 3 2 2 3" xfId="3195"/>
    <cellStyle name="Note 2 3 2 3" xfId="3196"/>
    <cellStyle name="Note 2 3 2 4" xfId="3197"/>
    <cellStyle name="Note 2 3 3" xfId="3198"/>
    <cellStyle name="Note 2 3 3 2" xfId="3199"/>
    <cellStyle name="Note 2 3 3 3" xfId="3200"/>
    <cellStyle name="Note 2 3 4" xfId="3201"/>
    <cellStyle name="Note 2 3 5" xfId="3202"/>
    <cellStyle name="Note 2 3 6" xfId="5362"/>
    <cellStyle name="Note 2 3_Analysis File Template" xfId="3203"/>
    <cellStyle name="Note 2 4" xfId="3204"/>
    <cellStyle name="Note 2 4 2" xfId="3205"/>
    <cellStyle name="Note 2 4 2 2" xfId="3206"/>
    <cellStyle name="Note 2 4 2 3" xfId="3207"/>
    <cellStyle name="Note 2 4 3" xfId="3208"/>
    <cellStyle name="Note 2 4 4" xfId="3209"/>
    <cellStyle name="Note 2 5" xfId="3210"/>
    <cellStyle name="Note 2 5 2" xfId="3211"/>
    <cellStyle name="Note 2 5 2 2" xfId="3212"/>
    <cellStyle name="Note 2 5 2 3" xfId="3213"/>
    <cellStyle name="Note 2 5 2 4" xfId="3214"/>
    <cellStyle name="Note 2 5 2 5" xfId="5363"/>
    <cellStyle name="Note 2 5 3" xfId="3215"/>
    <cellStyle name="Note 2 5 4" xfId="3216"/>
    <cellStyle name="Note 2 5 5" xfId="3217"/>
    <cellStyle name="Note 2 5 6" xfId="3218"/>
    <cellStyle name="Note 2 5 7" xfId="3219"/>
    <cellStyle name="Note 2 5 7 2" xfId="5365"/>
    <cellStyle name="Note 2 5 7 3" xfId="5364"/>
    <cellStyle name="Note 2 5 8" xfId="5366"/>
    <cellStyle name="Note 2 5 9" xfId="5367"/>
    <cellStyle name="Note 2 6" xfId="3220"/>
    <cellStyle name="Note 2 6 2" xfId="3221"/>
    <cellStyle name="Note 2 6 2 2" xfId="3222"/>
    <cellStyle name="Note 2 6 2 3" xfId="5368"/>
    <cellStyle name="Note 2 6 3" xfId="3223"/>
    <cellStyle name="Note 2 6 4" xfId="3224"/>
    <cellStyle name="Note 2 6 5" xfId="3225"/>
    <cellStyle name="Note 2 6 6" xfId="3226"/>
    <cellStyle name="Note 2 6 6 2" xfId="5370"/>
    <cellStyle name="Note 2 6 6 3" xfId="5369"/>
    <cellStyle name="Note 2 6 7" xfId="5371"/>
    <cellStyle name="Note 2 6 8" xfId="5372"/>
    <cellStyle name="Note 2 7" xfId="3227"/>
    <cellStyle name="Note 2 7 2" xfId="3228"/>
    <cellStyle name="Note 2 7 2 2" xfId="3229"/>
    <cellStyle name="Note 2 7 2 3" xfId="5373"/>
    <cellStyle name="Note 2 7 3" xfId="3230"/>
    <cellStyle name="Note 2 7 4" xfId="3231"/>
    <cellStyle name="Note 2 7 5" xfId="3232"/>
    <cellStyle name="Note 2 7 6" xfId="3233"/>
    <cellStyle name="Note 2 7 6 2" xfId="5375"/>
    <cellStyle name="Note 2 7 6 3" xfId="5374"/>
    <cellStyle name="Note 2 7 7" xfId="5376"/>
    <cellStyle name="Note 2 7 8" xfId="5377"/>
    <cellStyle name="Note 2 8" xfId="3234"/>
    <cellStyle name="Note 2 8 2" xfId="3235"/>
    <cellStyle name="Note 2 8 2 2" xfId="3236"/>
    <cellStyle name="Note 2 8 2 3" xfId="5378"/>
    <cellStyle name="Note 2 8 3" xfId="3237"/>
    <cellStyle name="Note 2 8 4" xfId="3238"/>
    <cellStyle name="Note 2 8 5" xfId="3239"/>
    <cellStyle name="Note 2 8 6" xfId="3240"/>
    <cellStyle name="Note 2 8 6 2" xfId="5380"/>
    <cellStyle name="Note 2 8 6 3" xfId="5379"/>
    <cellStyle name="Note 2 8 7" xfId="5381"/>
    <cellStyle name="Note 2 8 8" xfId="5382"/>
    <cellStyle name="Note 2 9" xfId="3241"/>
    <cellStyle name="Note 2 9 2" xfId="3242"/>
    <cellStyle name="Note 2 9 2 2" xfId="3243"/>
    <cellStyle name="Note 2 9 2 3" xfId="5383"/>
    <cellStyle name="Note 2 9 3" xfId="3244"/>
    <cellStyle name="Note 2 9 4" xfId="3245"/>
    <cellStyle name="Note 2 9 5" xfId="3246"/>
    <cellStyle name="Note 2 9 6" xfId="3247"/>
    <cellStyle name="Note 2 9 6 2" xfId="5385"/>
    <cellStyle name="Note 2 9 6 3" xfId="5384"/>
    <cellStyle name="Note 2 9 7" xfId="5386"/>
    <cellStyle name="Note 2 9 8" xfId="5387"/>
    <cellStyle name="Note 2_Analysis File Template" xfId="3248"/>
    <cellStyle name="Note 3" xfId="3249"/>
    <cellStyle name="Note 3 2" xfId="3250"/>
    <cellStyle name="Note 3 2 2" xfId="3251"/>
    <cellStyle name="Note 3 2 2 2" xfId="3252"/>
    <cellStyle name="Note 3 2 2 3" xfId="3253"/>
    <cellStyle name="Note 3 2 3" xfId="3254"/>
    <cellStyle name="Note 3 2 4" xfId="3255"/>
    <cellStyle name="Note 3 2 5" xfId="5388"/>
    <cellStyle name="Note 3 3" xfId="3256"/>
    <cellStyle name="Note 3 3 2" xfId="3257"/>
    <cellStyle name="Note 3 3 3" xfId="3258"/>
    <cellStyle name="Note 3 4" xfId="3259"/>
    <cellStyle name="Note 3 4 2" xfId="3260"/>
    <cellStyle name="Note 3 4 3" xfId="3261"/>
    <cellStyle name="Note 3 4 4" xfId="3262"/>
    <cellStyle name="Note 3 4 4 2" xfId="3263"/>
    <cellStyle name="Note 3 4 5" xfId="5389"/>
    <cellStyle name="Note 3 5" xfId="3264"/>
    <cellStyle name="Note 3 5 2" xfId="3265"/>
    <cellStyle name="Note 3 5 3" xfId="3266"/>
    <cellStyle name="Note 3 5 4" xfId="3267"/>
    <cellStyle name="Note 3 5 4 2" xfId="3268"/>
    <cellStyle name="Note 3 5 5" xfId="5390"/>
    <cellStyle name="Note 3_Analysis File Template" xfId="3269"/>
    <cellStyle name="Note 4" xfId="3270"/>
    <cellStyle name="Note 4 2" xfId="3271"/>
    <cellStyle name="Note 4 2 2" xfId="3272"/>
    <cellStyle name="Note 4 3" xfId="3273"/>
    <cellStyle name="Note 4 3 2" xfId="3274"/>
    <cellStyle name="Note 4 3 3" xfId="3275"/>
    <cellStyle name="Note 4 3 4" xfId="3276"/>
    <cellStyle name="Note 4 3 4 2" xfId="3277"/>
    <cellStyle name="Note 4 3 5" xfId="5391"/>
    <cellStyle name="Note 4 4" xfId="3278"/>
    <cellStyle name="Note 4_CHECKLIST" xfId="3279"/>
    <cellStyle name="Note 5" xfId="3280"/>
    <cellStyle name="Note 5 2" xfId="3281"/>
    <cellStyle name="Note 5 2 2" xfId="3282"/>
    <cellStyle name="Note 5 2 3" xfId="3283"/>
    <cellStyle name="Note 5 3" xfId="3284"/>
    <cellStyle name="Note 5 4" xfId="3285"/>
    <cellStyle name="Note 6" xfId="3286"/>
    <cellStyle name="Note 6 2" xfId="3287"/>
    <cellStyle name="Note 6 2 2" xfId="3288"/>
    <cellStyle name="Note 6 2 3" xfId="3289"/>
    <cellStyle name="Note 6 3" xfId="3290"/>
    <cellStyle name="Note 6 4" xfId="3291"/>
    <cellStyle name="Note 7" xfId="3292"/>
    <cellStyle name="Note 8" xfId="3293"/>
    <cellStyle name="Note 9" xfId="3294"/>
    <cellStyle name="Output" xfId="3295" builtinId="21" customBuiltin="1"/>
    <cellStyle name="Output 10" xfId="3296"/>
    <cellStyle name="Output 11" xfId="3297"/>
    <cellStyle name="Output 12" xfId="3298"/>
    <cellStyle name="Output 12 2" xfId="5392"/>
    <cellStyle name="Output 13" xfId="3299"/>
    <cellStyle name="Output 13 2" xfId="5393"/>
    <cellStyle name="Output 14" xfId="5394"/>
    <cellStyle name="Output 2" xfId="3300"/>
    <cellStyle name="Output 2 2" xfId="3301"/>
    <cellStyle name="Output 2 2 2" xfId="3302"/>
    <cellStyle name="Output 2 3" xfId="3303"/>
    <cellStyle name="Output 2 4" xfId="3304"/>
    <cellStyle name="Output 2_Analysis File Template" xfId="3305"/>
    <cellStyle name="Output 3" xfId="3306"/>
    <cellStyle name="Output 3 2" xfId="3307"/>
    <cellStyle name="Output 4" xfId="3308"/>
    <cellStyle name="Output 5" xfId="3309"/>
    <cellStyle name="Output 6" xfId="3310"/>
    <cellStyle name="Output 6 2" xfId="3311"/>
    <cellStyle name="Output 7" xfId="3312"/>
    <cellStyle name="Output 7 2" xfId="3313"/>
    <cellStyle name="Output 8" xfId="3314"/>
    <cellStyle name="Output 8 2" xfId="3315"/>
    <cellStyle name="Output 9" xfId="3316"/>
    <cellStyle name="Percent 10" xfId="3317"/>
    <cellStyle name="Percent 10 2" xfId="3318"/>
    <cellStyle name="Percent 11" xfId="3319"/>
    <cellStyle name="Percent 11 2" xfId="3320"/>
    <cellStyle name="Percent 11 2 2" xfId="3321"/>
    <cellStyle name="Percent 11 2 3" xfId="3322"/>
    <cellStyle name="Percent 11 3" xfId="3323"/>
    <cellStyle name="Percent 11 3 2" xfId="3324"/>
    <cellStyle name="Percent 11 3 3" xfId="3325"/>
    <cellStyle name="Percent 11 4" xfId="3326"/>
    <cellStyle name="Percent 12" xfId="3327"/>
    <cellStyle name="Percent 12 2" xfId="3328"/>
    <cellStyle name="Percent 12 2 2" xfId="3329"/>
    <cellStyle name="Percent 12 2 3" xfId="3330"/>
    <cellStyle name="Percent 12 3" xfId="3331"/>
    <cellStyle name="Percent 12 4" xfId="3332"/>
    <cellStyle name="Percent 12 5" xfId="3333"/>
    <cellStyle name="Percent 13" xfId="3334"/>
    <cellStyle name="Percent 13 2" xfId="3335"/>
    <cellStyle name="Percent 14" xfId="3336"/>
    <cellStyle name="Percent 14 2" xfId="3337"/>
    <cellStyle name="Percent 14 2 2" xfId="5397"/>
    <cellStyle name="Percent 14 2 3" xfId="5396"/>
    <cellStyle name="Percent 14 3" xfId="3338"/>
    <cellStyle name="Percent 14 3 2" xfId="3339"/>
    <cellStyle name="Percent 14 4" xfId="5398"/>
    <cellStyle name="Percent 14 5" xfId="5395"/>
    <cellStyle name="Percent 15" xfId="3340"/>
    <cellStyle name="Percent 15 2" xfId="3341"/>
    <cellStyle name="Percent 15 2 2" xfId="5401"/>
    <cellStyle name="Percent 15 2 3" xfId="5400"/>
    <cellStyle name="Percent 15 3" xfId="5402"/>
    <cellStyle name="Percent 15 4" xfId="5399"/>
    <cellStyle name="Percent 16" xfId="3342"/>
    <cellStyle name="Percent 16 2" xfId="3343"/>
    <cellStyle name="Percent 16 3" xfId="5404"/>
    <cellStyle name="Percent 16 4" xfId="5403"/>
    <cellStyle name="Percent 17" xfId="3344"/>
    <cellStyle name="Percent 17 2" xfId="3345"/>
    <cellStyle name="Percent 2" xfId="3346"/>
    <cellStyle name="Percent 2 2" xfId="3347"/>
    <cellStyle name="Percent 2 2 2" xfId="3348"/>
    <cellStyle name="Percent 2 2 2 2" xfId="3349"/>
    <cellStyle name="Percent 2 2 3" xfId="3350"/>
    <cellStyle name="Percent 2 2 4" xfId="3351"/>
    <cellStyle name="Percent 2 2 4 2" xfId="3352"/>
    <cellStyle name="Percent 2 2 4 3" xfId="3353"/>
    <cellStyle name="Percent 2 2 4 3 2" xfId="3354"/>
    <cellStyle name="Percent 2 2 5" xfId="3355"/>
    <cellStyle name="Percent 2 2 5 2" xfId="5405"/>
    <cellStyle name="Percent 2 3" xfId="3356"/>
    <cellStyle name="Percent 2 3 2" xfId="3357"/>
    <cellStyle name="Percent 2 3 2 2" xfId="3358"/>
    <cellStyle name="Percent 2 3 2 3" xfId="3359"/>
    <cellStyle name="Percent 2 3 3" xfId="3360"/>
    <cellStyle name="Percent 2 3 3 2" xfId="3361"/>
    <cellStyle name="Percent 2 3 4" xfId="4173"/>
    <cellStyle name="Percent 2 4" xfId="3362"/>
    <cellStyle name="Percent 2 4 2" xfId="3363"/>
    <cellStyle name="Percent 2 4 3" xfId="3364"/>
    <cellStyle name="Percent 2 4 3 2" xfId="5407"/>
    <cellStyle name="Percent 2 4 3 3" xfId="5406"/>
    <cellStyle name="Percent 2 4 4" xfId="3365"/>
    <cellStyle name="Percent 2 4 4 2" xfId="5409"/>
    <cellStyle name="Percent 2 4 4 3" xfId="5408"/>
    <cellStyle name="Percent 2 4 5" xfId="5410"/>
    <cellStyle name="Percent 2 5" xfId="3366"/>
    <cellStyle name="Percent 2 5 2" xfId="3367"/>
    <cellStyle name="Percent 2 5 2 2" xfId="5412"/>
    <cellStyle name="Percent 2 5 2 3" xfId="5411"/>
    <cellStyle name="Percent 2 5 3" xfId="3368"/>
    <cellStyle name="Percent 2 5 4" xfId="5413"/>
    <cellStyle name="Percent 2 6" xfId="3369"/>
    <cellStyle name="Percent 2 6 2" xfId="3370"/>
    <cellStyle name="Percent 2 6 3" xfId="3371"/>
    <cellStyle name="Percent 2 6 4" xfId="3372"/>
    <cellStyle name="Percent 2 6 5" xfId="3373"/>
    <cellStyle name="Percent 2 6 6" xfId="3374"/>
    <cellStyle name="Percent 2 6 6 2" xfId="3375"/>
    <cellStyle name="Percent 2 6 7" xfId="5414"/>
    <cellStyle name="Percent 2 7" xfId="3376"/>
    <cellStyle name="Percent 2 7 2" xfId="5416"/>
    <cellStyle name="Percent 2 7 3" xfId="5415"/>
    <cellStyle name="Percent 2 8" xfId="3377"/>
    <cellStyle name="Percent 2 9" xfId="4171"/>
    <cellStyle name="Percent 3" xfId="3378"/>
    <cellStyle name="Percent 3 10" xfId="3379"/>
    <cellStyle name="Percent 3 2" xfId="3380"/>
    <cellStyle name="Percent 3 2 2" xfId="3381"/>
    <cellStyle name="Percent 3 2 3" xfId="3382"/>
    <cellStyle name="Percent 3 2 3 2" xfId="3383"/>
    <cellStyle name="Percent 3 2 3 3" xfId="3384"/>
    <cellStyle name="Percent 3 2 3 3 2" xfId="3385"/>
    <cellStyle name="Percent 3 2 3 4" xfId="5418"/>
    <cellStyle name="Percent 3 2 3 5" xfId="5417"/>
    <cellStyle name="Percent 3 2 4" xfId="3386"/>
    <cellStyle name="Percent 3 2 4 2" xfId="3387"/>
    <cellStyle name="Percent 3 2 5" xfId="3388"/>
    <cellStyle name="Percent 3 2 5 2" xfId="5419"/>
    <cellStyle name="Percent 3 3" xfId="3389"/>
    <cellStyle name="Percent 3 3 2" xfId="3390"/>
    <cellStyle name="Percent 3 3 3" xfId="3391"/>
    <cellStyle name="Percent 3 3 3 2" xfId="3392"/>
    <cellStyle name="Percent 3 3 3 3" xfId="3393"/>
    <cellStyle name="Percent 3 3 3 3 2" xfId="3394"/>
    <cellStyle name="Percent 3 3 4" xfId="5420"/>
    <cellStyle name="Percent 3 4" xfId="3395"/>
    <cellStyle name="Percent 3 4 2" xfId="3396"/>
    <cellStyle name="Percent 3 4 3" xfId="3397"/>
    <cellStyle name="Percent 3 4 3 2" xfId="3398"/>
    <cellStyle name="Percent 3 4 3 3" xfId="3399"/>
    <cellStyle name="Percent 3 4 3 3 2" xfId="3400"/>
    <cellStyle name="Percent 3 4 4" xfId="5421"/>
    <cellStyle name="Percent 3 5" xfId="3401"/>
    <cellStyle name="Percent 3 5 2" xfId="3402"/>
    <cellStyle name="Percent 3 5 2 2" xfId="3403"/>
    <cellStyle name="Percent 3 5 2 2 2" xfId="3404"/>
    <cellStyle name="Percent 3 5 2 2 3" xfId="3405"/>
    <cellStyle name="Percent 3 5 2 3" xfId="3406"/>
    <cellStyle name="Percent 3 5 2 4" xfId="3407"/>
    <cellStyle name="Percent 3 5 3" xfId="3408"/>
    <cellStyle name="Percent 3 5 3 2" xfId="3409"/>
    <cellStyle name="Percent 3 5 3 3" xfId="3410"/>
    <cellStyle name="Percent 3 5 4" xfId="3411"/>
    <cellStyle name="Percent 3 5 5" xfId="3412"/>
    <cellStyle name="Percent 3 5 6" xfId="5422"/>
    <cellStyle name="Percent 3 6" xfId="3413"/>
    <cellStyle name="Percent 3 6 2" xfId="3414"/>
    <cellStyle name="Percent 3 6 2 2" xfId="3415"/>
    <cellStyle name="Percent 3 6 2 3" xfId="3416"/>
    <cellStyle name="Percent 3 6 3" xfId="3417"/>
    <cellStyle name="Percent 3 6 4" xfId="3418"/>
    <cellStyle name="Percent 3 7" xfId="3419"/>
    <cellStyle name="Percent 3 7 2" xfId="3420"/>
    <cellStyle name="Percent 3 7 3" xfId="3421"/>
    <cellStyle name="Percent 3 7 4" xfId="3422"/>
    <cellStyle name="Percent 3 8" xfId="3423"/>
    <cellStyle name="Percent 3 8 2" xfId="3424"/>
    <cellStyle name="Percent 3 8 3" xfId="3425"/>
    <cellStyle name="Percent 3 8 4" xfId="3426"/>
    <cellStyle name="Percent 3 8 4 2" xfId="3427"/>
    <cellStyle name="Percent 3 8 5" xfId="5423"/>
    <cellStyle name="Percent 3 9" xfId="3428"/>
    <cellStyle name="Percent 4" xfId="3429"/>
    <cellStyle name="Percent 4 2" xfId="3430"/>
    <cellStyle name="Percent 4 2 2" xfId="3431"/>
    <cellStyle name="Percent 4 2 2 2" xfId="5425"/>
    <cellStyle name="Percent 4 2 2 2 2" xfId="6011"/>
    <cellStyle name="Percent 4 2 3" xfId="3432"/>
    <cellStyle name="Percent 4 2 3 2" xfId="3433"/>
    <cellStyle name="Percent 4 2 3 2 2" xfId="5427"/>
    <cellStyle name="Percent 4 2 3 2 3" xfId="6013"/>
    <cellStyle name="Percent 4 2 3 3" xfId="3434"/>
    <cellStyle name="Percent 4 2 3 3 2" xfId="3435"/>
    <cellStyle name="Percent 4 2 3 3 3" xfId="5428"/>
    <cellStyle name="Percent 4 2 3 3 4" xfId="6014"/>
    <cellStyle name="Percent 4 2 3 4" xfId="5426"/>
    <cellStyle name="Percent 4 2 3 5" xfId="6012"/>
    <cellStyle name="Percent 4 2 4" xfId="3436"/>
    <cellStyle name="Percent 4 3" xfId="3437"/>
    <cellStyle name="Percent 4 3 2" xfId="3438"/>
    <cellStyle name="Percent 4 3 2 2" xfId="3439"/>
    <cellStyle name="Percent 4 3 2 2 2" xfId="5431"/>
    <cellStyle name="Percent 4 3 2 2 3" xfId="6017"/>
    <cellStyle name="Percent 4 3 2 3" xfId="3440"/>
    <cellStyle name="Percent 4 3 2 3 2" xfId="3441"/>
    <cellStyle name="Percent 4 3 2 3 3" xfId="5432"/>
    <cellStyle name="Percent 4 3 2 3 4" xfId="6018"/>
    <cellStyle name="Percent 4 3 2 4" xfId="5430"/>
    <cellStyle name="Percent 4 3 2 5" xfId="6016"/>
    <cellStyle name="Percent 4 3 3" xfId="5433"/>
    <cellStyle name="Percent 4 3 3 2" xfId="6019"/>
    <cellStyle name="Percent 4 3 4" xfId="5429"/>
    <cellStyle name="Percent 4 3 5" xfId="6015"/>
    <cellStyle name="Percent 4 4" xfId="3442"/>
    <cellStyle name="Percent 4 4 2" xfId="3443"/>
    <cellStyle name="Percent 4 4 2 2" xfId="3444"/>
    <cellStyle name="Percent 4 4 2 2 2" xfId="5436"/>
    <cellStyle name="Percent 4 4 2 2 3" xfId="6022"/>
    <cellStyle name="Percent 4 4 2 3" xfId="3445"/>
    <cellStyle name="Percent 4 4 2 3 2" xfId="3446"/>
    <cellStyle name="Percent 4 4 2 3 3" xfId="5437"/>
    <cellStyle name="Percent 4 4 2 3 4" xfId="6023"/>
    <cellStyle name="Percent 4 4 2 4" xfId="5435"/>
    <cellStyle name="Percent 4 4 2 5" xfId="6021"/>
    <cellStyle name="Percent 4 4 3" xfId="5438"/>
    <cellStyle name="Percent 4 4 3 2" xfId="6024"/>
    <cellStyle name="Percent 4 4 4" xfId="5434"/>
    <cellStyle name="Percent 4 4 5" xfId="6020"/>
    <cellStyle name="Percent 4 5" xfId="3447"/>
    <cellStyle name="Percent 4 5 2" xfId="5440"/>
    <cellStyle name="Percent 4 5 2 2" xfId="6026"/>
    <cellStyle name="Percent 4 5 3" xfId="5439"/>
    <cellStyle name="Percent 4 5 4" xfId="6025"/>
    <cellStyle name="Percent 4 6" xfId="3448"/>
    <cellStyle name="Percent 4 6 2" xfId="3449"/>
    <cellStyle name="Percent 4 6 2 2" xfId="5442"/>
    <cellStyle name="Percent 4 6 2 3" xfId="6028"/>
    <cellStyle name="Percent 4 6 3" xfId="5441"/>
    <cellStyle name="Percent 4 6 4" xfId="6027"/>
    <cellStyle name="Percent 4 7" xfId="3450"/>
    <cellStyle name="Percent 4 7 2" xfId="3451"/>
    <cellStyle name="Percent 4 7 2 2" xfId="5444"/>
    <cellStyle name="Percent 4 7 2 3" xfId="6030"/>
    <cellStyle name="Percent 4 7 3" xfId="3452"/>
    <cellStyle name="Percent 4 7 3 2" xfId="3453"/>
    <cellStyle name="Percent 4 7 3 3" xfId="5445"/>
    <cellStyle name="Percent 4 7 3 4" xfId="6031"/>
    <cellStyle name="Percent 4 7 4" xfId="5443"/>
    <cellStyle name="Percent 4 7 5" xfId="6029"/>
    <cellStyle name="Percent 4 8" xfId="3454"/>
    <cellStyle name="Percent 4 8 2" xfId="5446"/>
    <cellStyle name="Percent 4 8 3" xfId="6032"/>
    <cellStyle name="Percent 4 9" xfId="3455"/>
    <cellStyle name="Percent 5" xfId="3456"/>
    <cellStyle name="Percent 5 2" xfId="3457"/>
    <cellStyle name="Percent 5 2 2" xfId="3458"/>
    <cellStyle name="Percent 5 2 2 2" xfId="3459"/>
    <cellStyle name="Percent 5 2 2 2 2" xfId="5450"/>
    <cellStyle name="Percent 5 2 2 2 3" xfId="6036"/>
    <cellStyle name="Percent 5 2 2 3" xfId="3460"/>
    <cellStyle name="Percent 5 2 2 3 2" xfId="5451"/>
    <cellStyle name="Percent 5 2 2 3 3" xfId="6037"/>
    <cellStyle name="Percent 5 2 2 4" xfId="5449"/>
    <cellStyle name="Percent 5 2 2 5" xfId="6035"/>
    <cellStyle name="Percent 5 2 3" xfId="3461"/>
    <cellStyle name="Percent 5 2 3 2" xfId="3462"/>
    <cellStyle name="Percent 5 2 3 2 2" xfId="5453"/>
    <cellStyle name="Percent 5 2 3 2 3" xfId="6039"/>
    <cellStyle name="Percent 5 2 3 3" xfId="3463"/>
    <cellStyle name="Percent 5 2 3 3 2" xfId="5454"/>
    <cellStyle name="Percent 5 2 3 3 3" xfId="6040"/>
    <cellStyle name="Percent 5 2 3 4" xfId="3464"/>
    <cellStyle name="Percent 5 2 3 4 2" xfId="3465"/>
    <cellStyle name="Percent 5 2 3 4 3" xfId="5455"/>
    <cellStyle name="Percent 5 2 3 4 4" xfId="6041"/>
    <cellStyle name="Percent 5 2 3 5" xfId="5456"/>
    <cellStyle name="Percent 5 2 3 5 2" xfId="6042"/>
    <cellStyle name="Percent 5 2 3 6" xfId="5452"/>
    <cellStyle name="Percent 5 2 3 7" xfId="6038"/>
    <cellStyle name="Percent 5 2 4" xfId="3466"/>
    <cellStyle name="Percent 5 2 4 2" xfId="5457"/>
    <cellStyle name="Percent 5 2 4 3" xfId="6043"/>
    <cellStyle name="Percent 5 2 5" xfId="5458"/>
    <cellStyle name="Percent 5 2 5 2" xfId="6044"/>
    <cellStyle name="Percent 5 2 6" xfId="5448"/>
    <cellStyle name="Percent 5 2 7" xfId="6034"/>
    <cellStyle name="Percent 5 3" xfId="3467"/>
    <cellStyle name="Percent 5 3 2" xfId="3468"/>
    <cellStyle name="Percent 5 3 2 2" xfId="5460"/>
    <cellStyle name="Percent 5 3 2 3" xfId="6046"/>
    <cellStyle name="Percent 5 3 3" xfId="3469"/>
    <cellStyle name="Percent 5 3 3 2" xfId="5461"/>
    <cellStyle name="Percent 5 3 3 3" xfId="6047"/>
    <cellStyle name="Percent 5 3 4" xfId="5459"/>
    <cellStyle name="Percent 5 3 5" xfId="6045"/>
    <cellStyle name="Percent 5 4" xfId="3470"/>
    <cellStyle name="Percent 5 4 2" xfId="3471"/>
    <cellStyle name="Percent 5 4 2 2" xfId="5463"/>
    <cellStyle name="Percent 5 4 2 3" xfId="6049"/>
    <cellStyle name="Percent 5 4 3" xfId="3472"/>
    <cellStyle name="Percent 5 4 3 2" xfId="5464"/>
    <cellStyle name="Percent 5 4 3 3" xfId="6050"/>
    <cellStyle name="Percent 5 4 4" xfId="3473"/>
    <cellStyle name="Percent 5 4 4 2" xfId="3474"/>
    <cellStyle name="Percent 5 4 4 3" xfId="5465"/>
    <cellStyle name="Percent 5 4 4 4" xfId="6051"/>
    <cellStyle name="Percent 5 4 5" xfId="5466"/>
    <cellStyle name="Percent 5 4 5 2" xfId="6052"/>
    <cellStyle name="Percent 5 4 6" xfId="5462"/>
    <cellStyle name="Percent 5 4 7" xfId="6048"/>
    <cellStyle name="Percent 5 5" xfId="3475"/>
    <cellStyle name="Percent 5 5 2" xfId="3476"/>
    <cellStyle name="Percent 5 5 2 2" xfId="5468"/>
    <cellStyle name="Percent 5 5 2 3" xfId="6054"/>
    <cellStyle name="Percent 5 5 3" xfId="5469"/>
    <cellStyle name="Percent 5 5 3 2" xfId="6055"/>
    <cellStyle name="Percent 5 5 4" xfId="5467"/>
    <cellStyle name="Percent 5 5 5" xfId="6053"/>
    <cellStyle name="Percent 5 6" xfId="3477"/>
    <cellStyle name="Percent 5 6 2" xfId="5470"/>
    <cellStyle name="Percent 5 6 3" xfId="6056"/>
    <cellStyle name="Percent 5 7" xfId="5447"/>
    <cellStyle name="Percent 5 8" xfId="6033"/>
    <cellStyle name="Percent 6" xfId="3478"/>
    <cellStyle name="Percent 6 2" xfId="3479"/>
    <cellStyle name="Percent 6 2 2" xfId="5472"/>
    <cellStyle name="Percent 6 2 3" xfId="6058"/>
    <cellStyle name="Percent 6 3" xfId="3480"/>
    <cellStyle name="Percent 6 3 2" xfId="3481"/>
    <cellStyle name="Percent 6 3 2 2" xfId="5474"/>
    <cellStyle name="Percent 6 3 2 3" xfId="6060"/>
    <cellStyle name="Percent 6 3 3" xfId="3482"/>
    <cellStyle name="Percent 6 3 3 2" xfId="3483"/>
    <cellStyle name="Percent 6 3 3 3" xfId="5475"/>
    <cellStyle name="Percent 6 3 3 4" xfId="6061"/>
    <cellStyle name="Percent 6 3 4" xfId="5473"/>
    <cellStyle name="Percent 6 3 5" xfId="6059"/>
    <cellStyle name="Percent 6 4" xfId="5476"/>
    <cellStyle name="Percent 6 4 2" xfId="6062"/>
    <cellStyle name="Percent 6 5" xfId="5471"/>
    <cellStyle name="Percent 6 6" xfId="6057"/>
    <cellStyle name="Percent 7" xfId="3484"/>
    <cellStyle name="Percent 7 2" xfId="3485"/>
    <cellStyle name="Percent 7 2 2" xfId="3486"/>
    <cellStyle name="Percent 7 2 2 2" xfId="5479"/>
    <cellStyle name="Percent 7 2 2 3" xfId="6065"/>
    <cellStyle name="Percent 7 2 3" xfId="5478"/>
    <cellStyle name="Percent 7 2 4" xfId="6064"/>
    <cellStyle name="Percent 7 3" xfId="3487"/>
    <cellStyle name="Percent 7 3 2" xfId="3488"/>
    <cellStyle name="Percent 7 3 2 2" xfId="5481"/>
    <cellStyle name="Percent 7 3 2 3" xfId="6067"/>
    <cellStyle name="Percent 7 3 3" xfId="5480"/>
    <cellStyle name="Percent 7 3 4" xfId="6066"/>
    <cellStyle name="Percent 7 4" xfId="5477"/>
    <cellStyle name="Percent 7 5" xfId="6063"/>
    <cellStyle name="Percent 8" xfId="3489"/>
    <cellStyle name="Percent 8 2" xfId="3490"/>
    <cellStyle name="Percent 8 2 2" xfId="3491"/>
    <cellStyle name="Percent 8 2 2 2" xfId="5484"/>
    <cellStyle name="Percent 8 2 2 3" xfId="6070"/>
    <cellStyle name="Percent 8 2 3" xfId="5483"/>
    <cellStyle name="Percent 8 2 4" xfId="6069"/>
    <cellStyle name="Percent 8 3" xfId="5482"/>
    <cellStyle name="Percent 8 4" xfId="6068"/>
    <cellStyle name="Percent 9" xfId="3492"/>
    <cellStyle name="Percent 9 2" xfId="3493"/>
    <cellStyle name="Percent 9 2 2" xfId="3494"/>
    <cellStyle name="Percent 9 2 2 2" xfId="5487"/>
    <cellStyle name="Percent 9 2 2 3" xfId="6073"/>
    <cellStyle name="Percent 9 2 3" xfId="3495"/>
    <cellStyle name="Percent 9 2 3 2" xfId="5488"/>
    <cellStyle name="Percent 9 2 3 3" xfId="6074"/>
    <cellStyle name="Percent 9 2 4" xfId="5486"/>
    <cellStyle name="Percent 9 2 5" xfId="6072"/>
    <cellStyle name="Percent 9 3" xfId="3496"/>
    <cellStyle name="Percent 9 3 2" xfId="5489"/>
    <cellStyle name="Percent 9 3 3" xfId="6075"/>
    <cellStyle name="Percent 9 4" xfId="3497"/>
    <cellStyle name="Percent 9 4 2" xfId="5490"/>
    <cellStyle name="Percent 9 4 3" xfId="6076"/>
    <cellStyle name="Percent 9 5" xfId="5485"/>
    <cellStyle name="Percent 9 6" xfId="6071"/>
    <cellStyle name="Publication_style" xfId="3498"/>
    <cellStyle name="Refdb standard" xfId="3499"/>
    <cellStyle name="Refdb standard 2" xfId="3500"/>
    <cellStyle name="Refdb standard 2 2" xfId="5492"/>
    <cellStyle name="Refdb standard 2 3" xfId="6078"/>
    <cellStyle name="Refdb standard 3" xfId="5491"/>
    <cellStyle name="Refdb standard 4" xfId="6077"/>
    <cellStyle name="Result" xfId="3501"/>
    <cellStyle name="Result2" xfId="3502"/>
    <cellStyle name="Row_CategoryHeadings" xfId="3503"/>
    <cellStyle name="Rowcount" xfId="3504"/>
    <cellStyle name="Rowcount 2" xfId="5493"/>
    <cellStyle name="Rowcount 3" xfId="6079"/>
    <cellStyle name="rowfield" xfId="3825"/>
    <cellStyle name="Shade" xfId="3505"/>
    <cellStyle name="Shade 2" xfId="3506"/>
    <cellStyle name="Shade 2 2" xfId="3507"/>
    <cellStyle name="Sheet Title" xfId="3508"/>
    <cellStyle name="Sheet Title 2" xfId="5494"/>
    <cellStyle name="Sheet Title 3" xfId="6080"/>
    <cellStyle name="Source" xfId="3509"/>
    <cellStyle name="Source 2" xfId="3510"/>
    <cellStyle name="Source 2 2" xfId="3511"/>
    <cellStyle name="Source 2 2 2" xfId="5497"/>
    <cellStyle name="Source 2 2 3" xfId="6083"/>
    <cellStyle name="Source 2 3" xfId="3996"/>
    <cellStyle name="Source 2 3 2" xfId="5499"/>
    <cellStyle name="Source 2 3 2 2" xfId="6085"/>
    <cellStyle name="Source 2 3 3" xfId="5498"/>
    <cellStyle name="Source 2 3 4" xfId="6084"/>
    <cellStyle name="Source 2 4" xfId="3997"/>
    <cellStyle name="Source 2 4 2" xfId="5500"/>
    <cellStyle name="Source 2 4 3" xfId="6086"/>
    <cellStyle name="Source 2 5" xfId="5496"/>
    <cellStyle name="Source 2 6" xfId="6082"/>
    <cellStyle name="Source 3" xfId="3512"/>
    <cellStyle name="Source 3 2" xfId="5502"/>
    <cellStyle name="Source 3 2 2" xfId="6088"/>
    <cellStyle name="Source 3 3" xfId="5501"/>
    <cellStyle name="Source 3 4" xfId="6087"/>
    <cellStyle name="Source 4" xfId="3513"/>
    <cellStyle name="Source 4 2" xfId="3514"/>
    <cellStyle name="Source 4 2 2" xfId="5505"/>
    <cellStyle name="Source 4 2 2 2" xfId="6091"/>
    <cellStyle name="Source 4 2 3" xfId="5504"/>
    <cellStyle name="Source 4 2 4" xfId="6090"/>
    <cellStyle name="Source 4 3" xfId="3998"/>
    <cellStyle name="Source 4 3 2" xfId="5506"/>
    <cellStyle name="Source 4 3 3" xfId="6092"/>
    <cellStyle name="Source 4 4" xfId="5503"/>
    <cellStyle name="Source 4 5" xfId="6089"/>
    <cellStyle name="Source 5" xfId="5495"/>
    <cellStyle name="Source 6" xfId="6081"/>
    <cellStyle name="SPSS" xfId="3515"/>
    <cellStyle name="SPSS 2" xfId="5507"/>
    <cellStyle name="SPSS 3" xfId="6093"/>
    <cellStyle name="Style 1" xfId="3516"/>
    <cellStyle name="Style 1 2" xfId="5509"/>
    <cellStyle name="Style 1 2 2" xfId="6095"/>
    <cellStyle name="Style 1 3" xfId="5508"/>
    <cellStyle name="Style 1 4" xfId="6094"/>
    <cellStyle name="Style1" xfId="4133"/>
    <cellStyle name="Style1 2" xfId="4134"/>
    <cellStyle name="Style1 2 2" xfId="5511"/>
    <cellStyle name="Style1 2 3" xfId="6097"/>
    <cellStyle name="Style1 3" xfId="4135"/>
    <cellStyle name="Style1 3 2" xfId="5512"/>
    <cellStyle name="Style1 3 3" xfId="6098"/>
    <cellStyle name="Style1 4" xfId="5510"/>
    <cellStyle name="Style1 5" xfId="6096"/>
    <cellStyle name="style1391705320883" xfId="3517"/>
    <cellStyle name="style1391705320977" xfId="3518"/>
    <cellStyle name="style1391705321133" xfId="3519"/>
    <cellStyle name="style1391705321211" xfId="3520"/>
    <cellStyle name="style1391705321305" xfId="3521"/>
    <cellStyle name="style1391705321383" xfId="3522"/>
    <cellStyle name="style1391705321539" xfId="3523"/>
    <cellStyle name="style1391705321805" xfId="3524"/>
    <cellStyle name="style1391705322399" xfId="3525"/>
    <cellStyle name="style1391705322508" xfId="3526"/>
    <cellStyle name="style1391705322805" xfId="3527"/>
    <cellStyle name="style1391705323024" xfId="3528"/>
    <cellStyle name="style1391705323133" xfId="3529"/>
    <cellStyle name="style1391705323211" xfId="3530"/>
    <cellStyle name="style1391705323320" xfId="3531"/>
    <cellStyle name="style1391705323555" xfId="3532"/>
    <cellStyle name="style1391705323883" xfId="3533"/>
    <cellStyle name="style1391705330539" xfId="3534"/>
    <cellStyle name="style1392221457281" xfId="3535"/>
    <cellStyle name="style1392221457390" xfId="3536"/>
    <cellStyle name="style1392221457484" xfId="3537"/>
    <cellStyle name="style1392221457593" xfId="3538"/>
    <cellStyle name="style1392221457687" xfId="3539"/>
    <cellStyle name="style1392221457781" xfId="3540"/>
    <cellStyle name="style1392221457859" xfId="3541"/>
    <cellStyle name="style1392221457968" xfId="3542"/>
    <cellStyle name="style1392221458062" xfId="3543"/>
    <cellStyle name="style1392221458343" xfId="3544"/>
    <cellStyle name="style1392221458437" xfId="3545"/>
    <cellStyle name="style1392221458531" xfId="3546"/>
    <cellStyle name="style1392221458640" xfId="3547"/>
    <cellStyle name="style1392221458749" xfId="3548"/>
    <cellStyle name="style1392221458843" xfId="3549"/>
    <cellStyle name="style1392221458937" xfId="3550"/>
    <cellStyle name="style1392221459015" xfId="3551"/>
    <cellStyle name="style1392221459093" xfId="3552"/>
    <cellStyle name="style1392221459171" xfId="3553"/>
    <cellStyle name="style1392221459546" xfId="3554"/>
    <cellStyle name="style1392221459749" xfId="3555"/>
    <cellStyle name="style1392221459828" xfId="3556"/>
    <cellStyle name="style1392221459921" xfId="3557"/>
    <cellStyle name="style1392221460015" xfId="3558"/>
    <cellStyle name="style1392221460093" xfId="3559"/>
    <cellStyle name="style1392221460156" xfId="3560"/>
    <cellStyle name="style1392221460234" xfId="3561"/>
    <cellStyle name="style1392221460343" xfId="3562"/>
    <cellStyle name="style1392221460421" xfId="3563"/>
    <cellStyle name="style1392221460703" xfId="3564"/>
    <cellStyle name="style1392221460781" xfId="3565"/>
    <cellStyle name="style1392221460843" xfId="3566"/>
    <cellStyle name="style1392221460921" xfId="3567"/>
    <cellStyle name="style1392221461015" xfId="3568"/>
    <cellStyle name="style1392221461093" xfId="3569"/>
    <cellStyle name="style1392221461171" xfId="3570"/>
    <cellStyle name="style1392221461249" xfId="3571"/>
    <cellStyle name="style1392221461343" xfId="3572"/>
    <cellStyle name="style1392221461421" xfId="3573"/>
    <cellStyle name="style1392221461828" xfId="3574"/>
    <cellStyle name="style1392221463421" xfId="3575"/>
    <cellStyle name="style1392221463500" xfId="3576"/>
    <cellStyle name="style1392221463593" xfId="3577"/>
    <cellStyle name="style1392221464406" xfId="3578"/>
    <cellStyle name="style1392221464468" xfId="3579"/>
    <cellStyle name="style1392221464546" xfId="3580"/>
    <cellStyle name="style1392221464625" xfId="3581"/>
    <cellStyle name="style1392221464703" xfId="3582"/>
    <cellStyle name="style1392221464765" xfId="3583"/>
    <cellStyle name="style1392221464828" xfId="3584"/>
    <cellStyle name="style1392221464890" xfId="3585"/>
    <cellStyle name="style1392221464953" xfId="3586"/>
    <cellStyle name="style1392221465015" xfId="3587"/>
    <cellStyle name="style1392221465078" xfId="3588"/>
    <cellStyle name="style1392221465140" xfId="3589"/>
    <cellStyle name="style1392221465203" xfId="3590"/>
    <cellStyle name="style1392221465281" xfId="3591"/>
    <cellStyle name="style1392221465343" xfId="3592"/>
    <cellStyle name="style1392221465421" xfId="3593"/>
    <cellStyle name="style1392221465500" xfId="3594"/>
    <cellStyle name="style1392221465562" xfId="3595"/>
    <cellStyle name="style1392221465640" xfId="3596"/>
    <cellStyle name="style1392221465703" xfId="3597"/>
    <cellStyle name="style1392221465765" xfId="3598"/>
    <cellStyle name="style1392221466171" xfId="3599"/>
    <cellStyle name="style1392221466250" xfId="3600"/>
    <cellStyle name="style1392221466328" xfId="3601"/>
    <cellStyle name="style1392221466406" xfId="3602"/>
    <cellStyle name="style1392221467953" xfId="3603"/>
    <cellStyle name="style1392221468031" xfId="3604"/>
    <cellStyle name="style1392304526992" xfId="3605"/>
    <cellStyle name="style1392304527086" xfId="3606"/>
    <cellStyle name="style1392304527195" xfId="3607"/>
    <cellStyle name="style1392304527273" xfId="3608"/>
    <cellStyle name="style1392304527336" xfId="3609"/>
    <cellStyle name="style1392304527430" xfId="3610"/>
    <cellStyle name="style1392304527523" xfId="3611"/>
    <cellStyle name="style1392304527617" xfId="3612"/>
    <cellStyle name="style1392304527679" xfId="3613"/>
    <cellStyle name="style1392304527789" xfId="3614"/>
    <cellStyle name="style1392304527976" xfId="3615"/>
    <cellStyle name="style1392304528179" xfId="3616"/>
    <cellStyle name="style1392304528383" xfId="3617"/>
    <cellStyle name="style1392304528461" xfId="3618"/>
    <cellStyle name="style1392304528554" xfId="3619"/>
    <cellStyle name="style1392304528632" xfId="3620"/>
    <cellStyle name="style1392304528820" xfId="3621"/>
    <cellStyle name="style1392304528882" xfId="3622"/>
    <cellStyle name="style1392304528945" xfId="3623"/>
    <cellStyle name="style1392304529242" xfId="3624"/>
    <cellStyle name="style1392304529320" xfId="3625"/>
    <cellStyle name="style1392304529398" xfId="3626"/>
    <cellStyle name="style1392304529460" xfId="3627"/>
    <cellStyle name="style1392304529570" xfId="3628"/>
    <cellStyle name="style1392304529648" xfId="3629"/>
    <cellStyle name="style1392304529789" xfId="3630"/>
    <cellStyle name="style1392304529960" xfId="3631"/>
    <cellStyle name="style1392304530101" xfId="3632"/>
    <cellStyle name="style1392304530288" xfId="3633"/>
    <cellStyle name="style1392304530429" xfId="3634"/>
    <cellStyle name="style1392304530507" xfId="3635"/>
    <cellStyle name="style1392304530585" xfId="3636"/>
    <cellStyle name="style1392304530663" xfId="3637"/>
    <cellStyle name="style1392304530757" xfId="3638"/>
    <cellStyle name="style1392304530835" xfId="3639"/>
    <cellStyle name="style1392304530945" xfId="3640"/>
    <cellStyle name="style1392304531054" xfId="3641"/>
    <cellStyle name="style1392304531163" xfId="3642"/>
    <cellStyle name="style1392304531351" xfId="3643"/>
    <cellStyle name="style1392304531616" xfId="3644"/>
    <cellStyle name="style1392304533788" xfId="3645"/>
    <cellStyle name="style1392304533866" xfId="3646"/>
    <cellStyle name="style1392304533975" xfId="3647"/>
    <cellStyle name="style1392304534944" xfId="3648"/>
    <cellStyle name="style1392304535038" xfId="3649"/>
    <cellStyle name="style1392304535116" xfId="3650"/>
    <cellStyle name="style1392304535210" xfId="3651"/>
    <cellStyle name="style1392304535303" xfId="3652"/>
    <cellStyle name="style1392304535366" xfId="3653"/>
    <cellStyle name="style1392304535444" xfId="3654"/>
    <cellStyle name="style1392304535506" xfId="3655"/>
    <cellStyle name="style1392304535585" xfId="3656"/>
    <cellStyle name="style1392304535850" xfId="3657"/>
    <cellStyle name="style1392304535928" xfId="3658"/>
    <cellStyle name="style1392304536022" xfId="3659"/>
    <cellStyle name="style1392304536085" xfId="3660"/>
    <cellStyle name="style1392304536194" xfId="3661"/>
    <cellStyle name="style1392304536288" xfId="3662"/>
    <cellStyle name="style1392304536366" xfId="3663"/>
    <cellStyle name="style1392304536459" xfId="3664"/>
    <cellStyle name="style1392304536522" xfId="3665"/>
    <cellStyle name="style1392304536584" xfId="3666"/>
    <cellStyle name="style1392304536678" xfId="3667"/>
    <cellStyle name="style1392304536741" xfId="3668"/>
    <cellStyle name="style1392304536959" xfId="3669"/>
    <cellStyle name="style1392304537022" xfId="3670"/>
    <cellStyle name="style1392304537100" xfId="3671"/>
    <cellStyle name="style1392304537162" xfId="3672"/>
    <cellStyle name="style1392304538943" xfId="3673"/>
    <cellStyle name="style1392304539006" xfId="3674"/>
    <cellStyle name="style1415104331817" xfId="5513"/>
    <cellStyle name="style1415104331817 2" xfId="6099"/>
    <cellStyle name="style1415104331942" xfId="5514"/>
    <cellStyle name="style1415104331942 2" xfId="6100"/>
    <cellStyle name="style1415104331989" xfId="5515"/>
    <cellStyle name="style1415104331989 2" xfId="6101"/>
    <cellStyle name="style1415104332036" xfId="5516"/>
    <cellStyle name="style1415104332036 2" xfId="6102"/>
    <cellStyle name="style1415104332083" xfId="5517"/>
    <cellStyle name="style1415104332083 2" xfId="6103"/>
    <cellStyle name="style1415104332129" xfId="5518"/>
    <cellStyle name="style1415104332129 2" xfId="6104"/>
    <cellStyle name="style1415104332207" xfId="5519"/>
    <cellStyle name="style1415104332207 2" xfId="6105"/>
    <cellStyle name="style1415104332254" xfId="5520"/>
    <cellStyle name="style1415104332254 2" xfId="6106"/>
    <cellStyle name="style1415104332285" xfId="5521"/>
    <cellStyle name="style1415104332285 2" xfId="6107"/>
    <cellStyle name="style1415104332332" xfId="5522"/>
    <cellStyle name="style1415104332332 2" xfId="6108"/>
    <cellStyle name="style1415104332379" xfId="5523"/>
    <cellStyle name="style1415104332379 2" xfId="6109"/>
    <cellStyle name="style1415104332441" xfId="5524"/>
    <cellStyle name="style1415104332441 2" xfId="6110"/>
    <cellStyle name="style1415104332488" xfId="5525"/>
    <cellStyle name="style1415104332488 2" xfId="6111"/>
    <cellStyle name="style1415104332551" xfId="5526"/>
    <cellStyle name="style1415104332551 2" xfId="6112"/>
    <cellStyle name="style1415104332629" xfId="5527"/>
    <cellStyle name="style1415104332629 2" xfId="6113"/>
    <cellStyle name="style1415104332675" xfId="5528"/>
    <cellStyle name="style1415104332675 2" xfId="6114"/>
    <cellStyle name="style1415104332722" xfId="5529"/>
    <cellStyle name="style1415104332722 2" xfId="6115"/>
    <cellStyle name="style1415104332785" xfId="5530"/>
    <cellStyle name="style1415104332785 2" xfId="6116"/>
    <cellStyle name="style1415104332831" xfId="5531"/>
    <cellStyle name="style1415104332831 2" xfId="6117"/>
    <cellStyle name="style1415104332909" xfId="5532"/>
    <cellStyle name="style1415104332909 2" xfId="6118"/>
    <cellStyle name="style1415104332941" xfId="5533"/>
    <cellStyle name="style1415104332941 2" xfId="6119"/>
    <cellStyle name="style1415104333533" xfId="5534"/>
    <cellStyle name="style1415104333533 2" xfId="6120"/>
    <cellStyle name="style1415104333580" xfId="5535"/>
    <cellStyle name="style1415104333580 2" xfId="6121"/>
    <cellStyle name="style1415104333611" xfId="5536"/>
    <cellStyle name="style1415104333611 2" xfId="6122"/>
    <cellStyle name="style1415104333674" xfId="5537"/>
    <cellStyle name="style1415104333674 2" xfId="6123"/>
    <cellStyle name="style1415104333767" xfId="5538"/>
    <cellStyle name="style1415104333767 2" xfId="6124"/>
    <cellStyle name="style1415104333799" xfId="5539"/>
    <cellStyle name="style1415104333799 2" xfId="6125"/>
    <cellStyle name="style1415104333877" xfId="5540"/>
    <cellStyle name="style1415104333877 2" xfId="6126"/>
    <cellStyle name="style1415104333908" xfId="5541"/>
    <cellStyle name="style1415104333908 2" xfId="6127"/>
    <cellStyle name="style1415104333955" xfId="5542"/>
    <cellStyle name="style1415104333955 2" xfId="6128"/>
    <cellStyle name="style1415104334017" xfId="5543"/>
    <cellStyle name="style1415104334017 2" xfId="6129"/>
    <cellStyle name="style1415104334064" xfId="5544"/>
    <cellStyle name="style1415104334064 2" xfId="6130"/>
    <cellStyle name="style1415104334111" xfId="5545"/>
    <cellStyle name="style1415104334111 2" xfId="6131"/>
    <cellStyle name="style1415104334157" xfId="5546"/>
    <cellStyle name="style1415104334157 2" xfId="6132"/>
    <cellStyle name="style1415104334204" xfId="5547"/>
    <cellStyle name="style1415104334204 2" xfId="6133"/>
    <cellStyle name="style1415104334251" xfId="5548"/>
    <cellStyle name="style1415104334251 2" xfId="6134"/>
    <cellStyle name="style1415104334298" xfId="5549"/>
    <cellStyle name="style1415104334298 2" xfId="6135"/>
    <cellStyle name="style1415104334329" xfId="5550"/>
    <cellStyle name="style1415104334329 2" xfId="6136"/>
    <cellStyle name="style1415104334563" xfId="5551"/>
    <cellStyle name="style1415104334563 2" xfId="6137"/>
    <cellStyle name="style1415104334610" xfId="5552"/>
    <cellStyle name="style1415104334610 2" xfId="6138"/>
    <cellStyle name="style1415104334672" xfId="5553"/>
    <cellStyle name="style1415104334672 2" xfId="6139"/>
    <cellStyle name="style1415104334704" xfId="5554"/>
    <cellStyle name="style1415104334704 2" xfId="6140"/>
    <cellStyle name="style1415104334735" xfId="5555"/>
    <cellStyle name="style1415104334735 2" xfId="6141"/>
    <cellStyle name="style1415290116355" xfId="5556"/>
    <cellStyle name="style1415290116355 2" xfId="6142"/>
    <cellStyle name="style1415290116433" xfId="5557"/>
    <cellStyle name="style1415290116433 2" xfId="6143"/>
    <cellStyle name="style1415290116526" xfId="5558"/>
    <cellStyle name="style1415290116526 2" xfId="6144"/>
    <cellStyle name="style1415290116589" xfId="5559"/>
    <cellStyle name="style1415290116589 2" xfId="6145"/>
    <cellStyle name="style1415290116636" xfId="5560"/>
    <cellStyle name="style1415290116636 2" xfId="6146"/>
    <cellStyle name="style1415290116682" xfId="5561"/>
    <cellStyle name="style1415290116682 2" xfId="6147"/>
    <cellStyle name="style1415290116760" xfId="5562"/>
    <cellStyle name="style1415290116760 2" xfId="6148"/>
    <cellStyle name="style1415290116792" xfId="5563"/>
    <cellStyle name="style1415290116792 2" xfId="6149"/>
    <cellStyle name="style1415290116854" xfId="5564"/>
    <cellStyle name="style1415290116854 2" xfId="6150"/>
    <cellStyle name="style1415290117010" xfId="5565"/>
    <cellStyle name="style1415290117010 2" xfId="6151"/>
    <cellStyle name="style1415290117057" xfId="5566"/>
    <cellStyle name="style1415290117057 2" xfId="6152"/>
    <cellStyle name="style1415290117119" xfId="5567"/>
    <cellStyle name="style1415290117119 2" xfId="6153"/>
    <cellStyle name="style1415290117182" xfId="5568"/>
    <cellStyle name="style1415290117182 2" xfId="6154"/>
    <cellStyle name="style1415290117260" xfId="5569"/>
    <cellStyle name="style1415290117260 2" xfId="6155"/>
    <cellStyle name="style1415290117322" xfId="5570"/>
    <cellStyle name="style1415290117322 2" xfId="6156"/>
    <cellStyle name="style1415290117369" xfId="5571"/>
    <cellStyle name="style1415290117369 2" xfId="6157"/>
    <cellStyle name="style1415290117416" xfId="5572"/>
    <cellStyle name="style1415290117416 2" xfId="6158"/>
    <cellStyle name="style1415290117494" xfId="5573"/>
    <cellStyle name="style1415290117494 2" xfId="6159"/>
    <cellStyle name="style1415290117572" xfId="5574"/>
    <cellStyle name="style1415290117572 2" xfId="6160"/>
    <cellStyle name="style1415290117634" xfId="5575"/>
    <cellStyle name="style1415290117634 2" xfId="6161"/>
    <cellStyle name="style1415290117743" xfId="5576"/>
    <cellStyle name="style1415290117743 2" xfId="6162"/>
    <cellStyle name="style1415290117790" xfId="5577"/>
    <cellStyle name="style1415290117790 2" xfId="6163"/>
    <cellStyle name="style1415290117837" xfId="5578"/>
    <cellStyle name="style1415290117837 2" xfId="6164"/>
    <cellStyle name="style1415290117884" xfId="5579"/>
    <cellStyle name="style1415290117884 2" xfId="6165"/>
    <cellStyle name="style1415290117915" xfId="5580"/>
    <cellStyle name="style1415290117915 2" xfId="6166"/>
    <cellStyle name="style1415290117962" xfId="5581"/>
    <cellStyle name="style1415290117962 2" xfId="6167"/>
    <cellStyle name="style1415290118009" xfId="5582"/>
    <cellStyle name="style1415290118009 2" xfId="6168"/>
    <cellStyle name="style1415290118040" xfId="5583"/>
    <cellStyle name="style1415290118040 2" xfId="6169"/>
    <cellStyle name="style1415290118087" xfId="5584"/>
    <cellStyle name="style1415290118087 2" xfId="6170"/>
    <cellStyle name="style1415290118118" xfId="5585"/>
    <cellStyle name="style1415290118118 2" xfId="6171"/>
    <cellStyle name="style1415290118165" xfId="5586"/>
    <cellStyle name="style1415290118165 2" xfId="6172"/>
    <cellStyle name="style1415290118196" xfId="5587"/>
    <cellStyle name="style1415290118196 2" xfId="6173"/>
    <cellStyle name="style1415290118336" xfId="5588"/>
    <cellStyle name="style1415290118336 2" xfId="6174"/>
    <cellStyle name="style1415290118383" xfId="5589"/>
    <cellStyle name="style1415290118383 2" xfId="6175"/>
    <cellStyle name="style1415290118445" xfId="5590"/>
    <cellStyle name="style1415290118445 2" xfId="6176"/>
    <cellStyle name="style1415290118477" xfId="5591"/>
    <cellStyle name="style1415290118477 2" xfId="6177"/>
    <cellStyle name="style1415290118523" xfId="5592"/>
    <cellStyle name="style1415290118523 2" xfId="6178"/>
    <cellStyle name="style1415290118570" xfId="5593"/>
    <cellStyle name="style1415290118570 2" xfId="6179"/>
    <cellStyle name="style1415290118617" xfId="5594"/>
    <cellStyle name="style1415290118617 2" xfId="6180"/>
    <cellStyle name="style1415290118679" xfId="5595"/>
    <cellStyle name="style1415290118679 2" xfId="6181"/>
    <cellStyle name="style1415290118742" xfId="5596"/>
    <cellStyle name="style1415290118742 2" xfId="6182"/>
    <cellStyle name="style1415290118789" xfId="5597"/>
    <cellStyle name="style1415290118789 2" xfId="6183"/>
    <cellStyle name="style1415290119459" xfId="5598"/>
    <cellStyle name="style1415290119459 2" xfId="6184"/>
    <cellStyle name="style1415290119506" xfId="5599"/>
    <cellStyle name="style1415290119506 2" xfId="6185"/>
    <cellStyle name="style1415290119569" xfId="5600"/>
    <cellStyle name="style1415290119569 2" xfId="6186"/>
    <cellStyle name="style1415290119600" xfId="5601"/>
    <cellStyle name="style1415290119600 2" xfId="6187"/>
    <cellStyle name="style1415290119647" xfId="5602"/>
    <cellStyle name="style1415290119647 2" xfId="6188"/>
    <cellStyle name="Style2" xfId="4136"/>
    <cellStyle name="Style2 2" xfId="4137"/>
    <cellStyle name="Style2 2 2" xfId="5604"/>
    <cellStyle name="Style2 2 3" xfId="6190"/>
    <cellStyle name="Style2 3" xfId="4138"/>
    <cellStyle name="Style2 3 2" xfId="5605"/>
    <cellStyle name="Style2 3 3" xfId="6191"/>
    <cellStyle name="Style2 4" xfId="5603"/>
    <cellStyle name="Style2 5" xfId="6189"/>
    <cellStyle name="Style3" xfId="4139"/>
    <cellStyle name="Style3 2" xfId="4140"/>
    <cellStyle name="Style3 2 2" xfId="5607"/>
    <cellStyle name="Style3 2 3" xfId="6193"/>
    <cellStyle name="Style3 3" xfId="4141"/>
    <cellStyle name="Style3 3 2" xfId="5608"/>
    <cellStyle name="Style3 3 3" xfId="6194"/>
    <cellStyle name="Style3 4" xfId="5606"/>
    <cellStyle name="Style3 5" xfId="6192"/>
    <cellStyle name="Style4" xfId="4142"/>
    <cellStyle name="Style4 2" xfId="4143"/>
    <cellStyle name="Style4 2 2" xfId="5610"/>
    <cellStyle name="Style4 2 3" xfId="6196"/>
    <cellStyle name="Style4 3" xfId="4144"/>
    <cellStyle name="Style4 3 2" xfId="5611"/>
    <cellStyle name="Style4 3 3" xfId="6197"/>
    <cellStyle name="Style4 4" xfId="5609"/>
    <cellStyle name="Style4 5" xfId="6195"/>
    <cellStyle name="Style5" xfId="4145"/>
    <cellStyle name="Style5 2" xfId="4146"/>
    <cellStyle name="Style5 2 2" xfId="5613"/>
    <cellStyle name="Style5 2 3" xfId="6199"/>
    <cellStyle name="Style5 3" xfId="4147"/>
    <cellStyle name="Style5 3 2" xfId="5614"/>
    <cellStyle name="Style5 3 3" xfId="6200"/>
    <cellStyle name="Style5 4" xfId="5612"/>
    <cellStyle name="Style5 5" xfId="6198"/>
    <cellStyle name="Superscript" xfId="5615"/>
    <cellStyle name="Superscript 2" xfId="6201"/>
    <cellStyle name="Syntax" xfId="3675"/>
    <cellStyle name="Syntax 2" xfId="5616"/>
    <cellStyle name="Syntax 3" xfId="6202"/>
    <cellStyle name="Table_Name" xfId="3676"/>
    <cellStyle name="Tabref" xfId="3677"/>
    <cellStyle name="Title" xfId="3678" builtinId="15" customBuiltin="1"/>
    <cellStyle name="Title 10" xfId="3679"/>
    <cellStyle name="Title 10 2" xfId="5619"/>
    <cellStyle name="Title 10 2 2" xfId="6205"/>
    <cellStyle name="Title 10 3" xfId="5618"/>
    <cellStyle name="Title 10 4" xfId="6204"/>
    <cellStyle name="Title 11" xfId="3680"/>
    <cellStyle name="Title 11 2" xfId="5621"/>
    <cellStyle name="Title 11 2 2" xfId="6207"/>
    <cellStyle name="Title 11 3" xfId="5620"/>
    <cellStyle name="Title 11 4" xfId="6206"/>
    <cellStyle name="Title 12" xfId="5622"/>
    <cellStyle name="Title 12 2" xfId="6208"/>
    <cellStyle name="Title 13" xfId="5623"/>
    <cellStyle name="Title 13 2" xfId="6209"/>
    <cellStyle name="Title 14" xfId="5624"/>
    <cellStyle name="Title 14 2" xfId="6210"/>
    <cellStyle name="Title 15" xfId="5625"/>
    <cellStyle name="Title 15 2" xfId="6211"/>
    <cellStyle name="Title 16" xfId="5617"/>
    <cellStyle name="Title 17" xfId="6203"/>
    <cellStyle name="Title 2" xfId="3681"/>
    <cellStyle name="Title 2 2" xfId="3682"/>
    <cellStyle name="Title 2 2 2" xfId="5628"/>
    <cellStyle name="Title 2 2 2 2" xfId="6214"/>
    <cellStyle name="Title 2 2 3" xfId="5627"/>
    <cellStyle name="Title 2 2 4" xfId="6213"/>
    <cellStyle name="Title 2 3" xfId="3683"/>
    <cellStyle name="Title 2 3 2" xfId="5630"/>
    <cellStyle name="Title 2 3 2 2" xfId="6216"/>
    <cellStyle name="Title 2 3 3" xfId="5629"/>
    <cellStyle name="Title 2 3 4" xfId="6215"/>
    <cellStyle name="Title 2 4" xfId="3684"/>
    <cellStyle name="Title 2 4 2" xfId="5631"/>
    <cellStyle name="Title 2 4 3" xfId="6217"/>
    <cellStyle name="Title 2 5" xfId="5626"/>
    <cellStyle name="Title 2 6" xfId="6212"/>
    <cellStyle name="Title 2_Data" xfId="3685"/>
    <cellStyle name="Title 3" xfId="3686"/>
    <cellStyle name="Title 3 2" xfId="5633"/>
    <cellStyle name="Title 3 2 2" xfId="6219"/>
    <cellStyle name="Title 3 3" xfId="5632"/>
    <cellStyle name="Title 3 4" xfId="6218"/>
    <cellStyle name="Title 4" xfId="3687"/>
    <cellStyle name="Title 4 2" xfId="5635"/>
    <cellStyle name="Title 4 2 2" xfId="6221"/>
    <cellStyle name="Title 4 3" xfId="5634"/>
    <cellStyle name="Title 4 4" xfId="6220"/>
    <cellStyle name="Title 5" xfId="3688"/>
    <cellStyle name="Title 5 2" xfId="5637"/>
    <cellStyle name="Title 5 2 2" xfId="6223"/>
    <cellStyle name="Title 5 3" xfId="5636"/>
    <cellStyle name="Title 5 4" xfId="6222"/>
    <cellStyle name="Title 6" xfId="3689"/>
    <cellStyle name="Title 6 2" xfId="5639"/>
    <cellStyle name="Title 6 2 2" xfId="6225"/>
    <cellStyle name="Title 6 3" xfId="5638"/>
    <cellStyle name="Title 6 4" xfId="6224"/>
    <cellStyle name="Title 7" xfId="3690"/>
    <cellStyle name="Title 7 2" xfId="5641"/>
    <cellStyle name="Title 7 2 2" xfId="6227"/>
    <cellStyle name="Title 7 3" xfId="5640"/>
    <cellStyle name="Title 7 4" xfId="6226"/>
    <cellStyle name="Title 8" xfId="3691"/>
    <cellStyle name="Title 8 2" xfId="5643"/>
    <cellStyle name="Title 8 2 2" xfId="6229"/>
    <cellStyle name="Title 8 3" xfId="5642"/>
    <cellStyle name="Title 8 4" xfId="6228"/>
    <cellStyle name="Title 9" xfId="3692"/>
    <cellStyle name="Title 9 2" xfId="5645"/>
    <cellStyle name="Title 9 2 2" xfId="6231"/>
    <cellStyle name="Title 9 3" xfId="5644"/>
    <cellStyle name="Title 9 4" xfId="6230"/>
    <cellStyle name="Total" xfId="3693" builtinId="25" customBuiltin="1"/>
    <cellStyle name="Total 10" xfId="3694"/>
    <cellStyle name="Total 10 2" xfId="5648"/>
    <cellStyle name="Total 10 2 2" xfId="6234"/>
    <cellStyle name="Total 10 3" xfId="5647"/>
    <cellStyle name="Total 10 4" xfId="6233"/>
    <cellStyle name="Total 11" xfId="3695"/>
    <cellStyle name="Total 11 2" xfId="5650"/>
    <cellStyle name="Total 11 2 2" xfId="6236"/>
    <cellStyle name="Total 11 3" xfId="5649"/>
    <cellStyle name="Total 11 4" xfId="6235"/>
    <cellStyle name="Total 12" xfId="3696"/>
    <cellStyle name="Total 12 2" xfId="5651"/>
    <cellStyle name="Total 12 3" xfId="6237"/>
    <cellStyle name="Total 13" xfId="5652"/>
    <cellStyle name="Total 13 2" xfId="6238"/>
    <cellStyle name="Total 14" xfId="5653"/>
    <cellStyle name="Total 14 2" xfId="6239"/>
    <cellStyle name="Total 15" xfId="5646"/>
    <cellStyle name="Total 16" xfId="6232"/>
    <cellStyle name="Total 2" xfId="3697"/>
    <cellStyle name="Total 2 2" xfId="3698"/>
    <cellStyle name="Total 2 2 2" xfId="5656"/>
    <cellStyle name="Total 2 2 2 2" xfId="6242"/>
    <cellStyle name="Total 2 2 3" xfId="5655"/>
    <cellStyle name="Total 2 2 4" xfId="6241"/>
    <cellStyle name="Total 2 3" xfId="3699"/>
    <cellStyle name="Total 2 3 2" xfId="5658"/>
    <cellStyle name="Total 2 3 2 2" xfId="6244"/>
    <cellStyle name="Total 2 3 3" xfId="5657"/>
    <cellStyle name="Total 2 3 4" xfId="6243"/>
    <cellStyle name="Total 2 4" xfId="3700"/>
    <cellStyle name="Total 2 4 2" xfId="5660"/>
    <cellStyle name="Total 2 4 2 2" xfId="6246"/>
    <cellStyle name="Total 2 4 3" xfId="5659"/>
    <cellStyle name="Total 2 4 4" xfId="6245"/>
    <cellStyle name="Total 2 5" xfId="5661"/>
    <cellStyle name="Total 2 5 2" xfId="6247"/>
    <cellStyle name="Total 2 6" xfId="5654"/>
    <cellStyle name="Total 2 7" xfId="6240"/>
    <cellStyle name="Total 2_Analysis File Template" xfId="3701"/>
    <cellStyle name="Total 3" xfId="3702"/>
    <cellStyle name="Total 3 2" xfId="5663"/>
    <cellStyle name="Total 3 2 2" xfId="6249"/>
    <cellStyle name="Total 3 3" xfId="5662"/>
    <cellStyle name="Total 3 4" xfId="6248"/>
    <cellStyle name="Total 4" xfId="3703"/>
    <cellStyle name="Total 4 2" xfId="5665"/>
    <cellStyle name="Total 4 2 2" xfId="6251"/>
    <cellStyle name="Total 4 3" xfId="5664"/>
    <cellStyle name="Total 4 4" xfId="6250"/>
    <cellStyle name="Total 5" xfId="3704"/>
    <cellStyle name="Total 5 2" xfId="5667"/>
    <cellStyle name="Total 5 2 2" xfId="6253"/>
    <cellStyle name="Total 5 3" xfId="5666"/>
    <cellStyle name="Total 5 4" xfId="6252"/>
    <cellStyle name="Total 6" xfId="3705"/>
    <cellStyle name="Total 6 2" xfId="5669"/>
    <cellStyle name="Total 6 2 2" xfId="6255"/>
    <cellStyle name="Total 6 3" xfId="5668"/>
    <cellStyle name="Total 6 4" xfId="6254"/>
    <cellStyle name="Total 7" xfId="3706"/>
    <cellStyle name="Total 7 2" xfId="5671"/>
    <cellStyle name="Total 7 2 2" xfId="6257"/>
    <cellStyle name="Total 7 3" xfId="5670"/>
    <cellStyle name="Total 7 4" xfId="6256"/>
    <cellStyle name="Total 8" xfId="3707"/>
    <cellStyle name="Total 8 2" xfId="5673"/>
    <cellStyle name="Total 8 2 2" xfId="6259"/>
    <cellStyle name="Total 8 3" xfId="5672"/>
    <cellStyle name="Total 8 4" xfId="6258"/>
    <cellStyle name="Total 9" xfId="3708"/>
    <cellStyle name="Total 9 2" xfId="5675"/>
    <cellStyle name="Total 9 2 2" xfId="6261"/>
    <cellStyle name="Total 9 3" xfId="5674"/>
    <cellStyle name="Total 9 4" xfId="6260"/>
    <cellStyle name="TotalStyleText" xfId="3709"/>
    <cellStyle name="TotalStyleText 2" xfId="5677"/>
    <cellStyle name="TotalStyleText 2 2" xfId="6263"/>
    <cellStyle name="TotalStyleText 3" xfId="5676"/>
    <cellStyle name="TotalStyleText 4" xfId="6262"/>
    <cellStyle name="ts97" xfId="3710"/>
    <cellStyle name="ts97 2" xfId="3711"/>
    <cellStyle name="ts97 2 2" xfId="3712"/>
    <cellStyle name="ts97 2 2 2" xfId="5681"/>
    <cellStyle name="ts97 2 2 2 2" xfId="6267"/>
    <cellStyle name="ts97 2 2 3" xfId="5680"/>
    <cellStyle name="ts97 2 2 4" xfId="6266"/>
    <cellStyle name="ts97 2 3" xfId="3713"/>
    <cellStyle name="ts97 2 3 2" xfId="5683"/>
    <cellStyle name="ts97 2 3 2 2" xfId="6269"/>
    <cellStyle name="ts97 2 3 3" xfId="5682"/>
    <cellStyle name="ts97 2 3 4" xfId="6268"/>
    <cellStyle name="ts97 2 4" xfId="3714"/>
    <cellStyle name="ts97 2 4 2" xfId="5685"/>
    <cellStyle name="ts97 2 4 2 2" xfId="6271"/>
    <cellStyle name="ts97 2 4 3" xfId="5684"/>
    <cellStyle name="ts97 2 4 4" xfId="6270"/>
    <cellStyle name="ts97 2 5" xfId="5686"/>
    <cellStyle name="ts97 2 5 2" xfId="6272"/>
    <cellStyle name="ts97 2 6" xfId="5679"/>
    <cellStyle name="ts97 2 7" xfId="6265"/>
    <cellStyle name="ts97 3" xfId="3715"/>
    <cellStyle name="ts97 3 2" xfId="5688"/>
    <cellStyle name="ts97 3 2 2" xfId="6274"/>
    <cellStyle name="ts97 3 3" xfId="5687"/>
    <cellStyle name="ts97 3 4" xfId="6273"/>
    <cellStyle name="ts97 4" xfId="3716"/>
    <cellStyle name="ts97 4 2" xfId="5690"/>
    <cellStyle name="ts97 4 2 2" xfId="6276"/>
    <cellStyle name="ts97 4 3" xfId="5689"/>
    <cellStyle name="ts97 4 4" xfId="6275"/>
    <cellStyle name="ts97 5" xfId="3717"/>
    <cellStyle name="ts97 5 2" xfId="5692"/>
    <cellStyle name="ts97 5 2 2" xfId="6278"/>
    <cellStyle name="ts97 5 3" xfId="5691"/>
    <cellStyle name="ts97 5 4" xfId="6277"/>
    <cellStyle name="ts97 6" xfId="3718"/>
    <cellStyle name="ts97 6 2" xfId="5694"/>
    <cellStyle name="ts97 6 2 2" xfId="6280"/>
    <cellStyle name="ts97 6 3" xfId="5693"/>
    <cellStyle name="ts97 6 4" xfId="6279"/>
    <cellStyle name="ts97 7" xfId="5695"/>
    <cellStyle name="ts97 7 2" xfId="6281"/>
    <cellStyle name="ts97 8" xfId="5678"/>
    <cellStyle name="ts97 9" xfId="6264"/>
    <cellStyle name="ts97_2010 SFR tables LFS" xfId="3719"/>
    <cellStyle name="TSQL" xfId="3720"/>
    <cellStyle name="TSQL 2" xfId="5696"/>
    <cellStyle name="TSQL 3" xfId="6282"/>
    <cellStyle name="u" xfId="3721"/>
    <cellStyle name="u 2" xfId="5698"/>
    <cellStyle name="u 2 2" xfId="6284"/>
    <cellStyle name="u 3" xfId="5697"/>
    <cellStyle name="u 4" xfId="6283"/>
    <cellStyle name="Undefined" xfId="3722"/>
    <cellStyle name="Undefined 2" xfId="5700"/>
    <cellStyle name="Undefined 2 2" xfId="6286"/>
    <cellStyle name="Undefined 3" xfId="5699"/>
    <cellStyle name="Undefined 4" xfId="6285"/>
    <cellStyle name="Warning Text" xfId="3723" builtinId="11" customBuiltin="1"/>
    <cellStyle name="Warning Text 2" xfId="3724"/>
    <cellStyle name="Warning Text 2 2" xfId="3725"/>
    <cellStyle name="Warning Text 2 2 2" xfId="5704"/>
    <cellStyle name="Warning Text 2 2 2 2" xfId="6290"/>
    <cellStyle name="Warning Text 2 2 3" xfId="5703"/>
    <cellStyle name="Warning Text 2 2 4" xfId="6289"/>
    <cellStyle name="Warning Text 2 3" xfId="3726"/>
    <cellStyle name="Warning Text 2 3 2" xfId="5706"/>
    <cellStyle name="Warning Text 2 3 2 2" xfId="6292"/>
    <cellStyle name="Warning Text 2 3 3" xfId="5705"/>
    <cellStyle name="Warning Text 2 3 4" xfId="6291"/>
    <cellStyle name="Warning Text 2 4" xfId="3727"/>
    <cellStyle name="Warning Text 2 4 2" xfId="5708"/>
    <cellStyle name="Warning Text 2 4 2 2" xfId="6294"/>
    <cellStyle name="Warning Text 2 4 3" xfId="5707"/>
    <cellStyle name="Warning Text 2 4 4" xfId="6293"/>
    <cellStyle name="Warning Text 2 5" xfId="5709"/>
    <cellStyle name="Warning Text 2 5 2" xfId="6295"/>
    <cellStyle name="Warning Text 2 6" xfId="5702"/>
    <cellStyle name="Warning Text 2 7" xfId="6288"/>
    <cellStyle name="Warning Text 3" xfId="3728"/>
    <cellStyle name="Warning Text 3 2" xfId="5711"/>
    <cellStyle name="Warning Text 3 2 2" xfId="6297"/>
    <cellStyle name="Warning Text 3 3" xfId="5710"/>
    <cellStyle name="Warning Text 3 4" xfId="6296"/>
    <cellStyle name="Warning Text 4" xfId="3729"/>
    <cellStyle name="Warning Text 4 2" xfId="5713"/>
    <cellStyle name="Warning Text 4 2 2" xfId="6299"/>
    <cellStyle name="Warning Text 4 3" xfId="5712"/>
    <cellStyle name="Warning Text 4 4" xfId="6298"/>
    <cellStyle name="Warning Text 5" xfId="3730"/>
    <cellStyle name="Warning Text 5 2" xfId="5715"/>
    <cellStyle name="Warning Text 5 2 2" xfId="6301"/>
    <cellStyle name="Warning Text 5 3" xfId="5714"/>
    <cellStyle name="Warning Text 5 4" xfId="6300"/>
    <cellStyle name="Warning Text 6" xfId="3731"/>
    <cellStyle name="Warning Text 6 2" xfId="5716"/>
    <cellStyle name="Warning Text 6 3" xfId="6302"/>
    <cellStyle name="Warning Text 7" xfId="5701"/>
    <cellStyle name="Warning Text 8" xfId="6287"/>
    <cellStyle name="Warnings" xfId="3732"/>
    <cellStyle name="Warnings 10" xfId="6303"/>
    <cellStyle name="Warnings 2" xfId="3733"/>
    <cellStyle name="Warnings 2 2" xfId="3734"/>
    <cellStyle name="Warnings 2 2 2" xfId="3735"/>
    <cellStyle name="Warnings 2 2 2 2" xfId="5721"/>
    <cellStyle name="Warnings 2 2 2 2 2" xfId="6307"/>
    <cellStyle name="Warnings 2 2 2 3" xfId="5720"/>
    <cellStyle name="Warnings 2 2 2 4" xfId="6306"/>
    <cellStyle name="Warnings 2 2 3" xfId="5722"/>
    <cellStyle name="Warnings 2 2 3 2" xfId="6308"/>
    <cellStyle name="Warnings 2 2 4" xfId="5719"/>
    <cellStyle name="Warnings 2 2 5" xfId="6305"/>
    <cellStyle name="Warnings 2 3" xfId="3736"/>
    <cellStyle name="Warnings 2 3 2" xfId="3999"/>
    <cellStyle name="Warnings 2 3 2 2" xfId="5724"/>
    <cellStyle name="Warnings 2 3 2 3" xfId="6310"/>
    <cellStyle name="Warnings 2 3 3" xfId="5725"/>
    <cellStyle name="Warnings 2 3 3 2" xfId="6311"/>
    <cellStyle name="Warnings 2 3 4" xfId="5723"/>
    <cellStyle name="Warnings 2 3 5" xfId="6309"/>
    <cellStyle name="Warnings 2 4" xfId="3737"/>
    <cellStyle name="Warnings 2 4 2" xfId="3738"/>
    <cellStyle name="Warnings 2 4 2 2" xfId="5728"/>
    <cellStyle name="Warnings 2 4 2 2 2" xfId="6314"/>
    <cellStyle name="Warnings 2 4 2 3" xfId="5727"/>
    <cellStyle name="Warnings 2 4 2 4" xfId="6313"/>
    <cellStyle name="Warnings 2 4 3" xfId="5729"/>
    <cellStyle name="Warnings 2 4 3 2" xfId="6315"/>
    <cellStyle name="Warnings 2 4 4" xfId="5730"/>
    <cellStyle name="Warnings 2 4 4 2" xfId="6316"/>
    <cellStyle name="Warnings 2 4 5" xfId="5726"/>
    <cellStyle name="Warnings 2 4 6" xfId="6312"/>
    <cellStyle name="Warnings 2 5" xfId="5731"/>
    <cellStyle name="Warnings 2 5 2" xfId="6317"/>
    <cellStyle name="Warnings 2 6" xfId="5732"/>
    <cellStyle name="Warnings 2 6 2" xfId="6318"/>
    <cellStyle name="Warnings 2 7" xfId="5718"/>
    <cellStyle name="Warnings 2 8" xfId="6304"/>
    <cellStyle name="Warnings 3" xfId="3739"/>
    <cellStyle name="Warnings 3 2" xfId="3740"/>
    <cellStyle name="Warnings 3 2 2" xfId="3741"/>
    <cellStyle name="Warnings 3 2 2 2" xfId="5736"/>
    <cellStyle name="Warnings 3 2 2 2 2" xfId="6322"/>
    <cellStyle name="Warnings 3 2 2 3" xfId="5735"/>
    <cellStyle name="Warnings 3 2 2 4" xfId="6321"/>
    <cellStyle name="Warnings 3 2 3" xfId="5737"/>
    <cellStyle name="Warnings 3 2 3 2" xfId="6323"/>
    <cellStyle name="Warnings 3 2 4" xfId="5734"/>
    <cellStyle name="Warnings 3 2 5" xfId="6320"/>
    <cellStyle name="Warnings 3 3" xfId="4000"/>
    <cellStyle name="Warnings 3 3 2" xfId="5738"/>
    <cellStyle name="Warnings 3 3 3" xfId="6324"/>
    <cellStyle name="Warnings 3 4" xfId="5733"/>
    <cellStyle name="Warnings 3 5" xfId="6319"/>
    <cellStyle name="Warnings 4" xfId="3742"/>
    <cellStyle name="Warnings 4 2" xfId="3743"/>
    <cellStyle name="Warnings 4 2 2" xfId="5741"/>
    <cellStyle name="Warnings 4 2 2 2" xfId="6327"/>
    <cellStyle name="Warnings 4 2 3" xfId="5740"/>
    <cellStyle name="Warnings 4 2 4" xfId="6326"/>
    <cellStyle name="Warnings 4 3" xfId="3744"/>
    <cellStyle name="Warnings 4 3 2" xfId="5743"/>
    <cellStyle name="Warnings 4 3 2 2" xfId="6329"/>
    <cellStyle name="Warnings 4 3 3" xfId="5742"/>
    <cellStyle name="Warnings 4 3 4" xfId="6328"/>
    <cellStyle name="Warnings 4 4" xfId="5744"/>
    <cellStyle name="Warnings 4 4 2" xfId="6330"/>
    <cellStyle name="Warnings 4 5" xfId="5745"/>
    <cellStyle name="Warnings 4 5 2" xfId="6331"/>
    <cellStyle name="Warnings 4 6" xfId="5739"/>
    <cellStyle name="Warnings 4 7" xfId="6325"/>
    <cellStyle name="Warnings 5" xfId="3745"/>
    <cellStyle name="Warnings 5 2" xfId="4001"/>
    <cellStyle name="Warnings 5 2 2" xfId="5747"/>
    <cellStyle name="Warnings 5 2 3" xfId="6333"/>
    <cellStyle name="Warnings 5 3" xfId="4149"/>
    <cellStyle name="Warnings 5 3 2" xfId="5748"/>
    <cellStyle name="Warnings 5 3 3" xfId="6334"/>
    <cellStyle name="Warnings 5 4" xfId="5746"/>
    <cellStyle name="Warnings 5 5" xfId="6332"/>
    <cellStyle name="Warnings 6" xfId="5749"/>
    <cellStyle name="Warnings 6 2" xfId="6335"/>
    <cellStyle name="Warnings 7" xfId="5750"/>
    <cellStyle name="Warnings 7 2" xfId="6336"/>
    <cellStyle name="Warnings 8" xfId="5751"/>
    <cellStyle name="Warnings 8 2" xfId="6337"/>
    <cellStyle name="Warnings 9" xfId="5717"/>
    <cellStyle name="Warnings_Average Prices" xfId="3746"/>
    <cellStyle name="XLConnect.General" xfId="3747"/>
    <cellStyle name="XLConnect.General 2" xfId="5753"/>
    <cellStyle name="XLConnect.General 2 2" xfId="6339"/>
    <cellStyle name="XLConnect.General 3" xfId="5752"/>
    <cellStyle name="XLConnect.General 4" xfId="6338"/>
    <cellStyle name="XLConnect.Numeric" xfId="3748"/>
    <cellStyle name="XLConnect.Numeric 10" xfId="6340"/>
    <cellStyle name="XLConnect.Numeric 2" xfId="3749"/>
    <cellStyle name="XLConnect.Numeric 2 2" xfId="3750"/>
    <cellStyle name="XLConnect.Numeric 2 2 2" xfId="5757"/>
    <cellStyle name="XLConnect.Numeric 2 2 2 2" xfId="6343"/>
    <cellStyle name="XLConnect.Numeric 2 2 3" xfId="5756"/>
    <cellStyle name="XLConnect.Numeric 2 2 4" xfId="6342"/>
    <cellStyle name="XLConnect.Numeric 2 3" xfId="5758"/>
    <cellStyle name="XLConnect.Numeric 2 3 2" xfId="6344"/>
    <cellStyle name="XLConnect.Numeric 2 4" xfId="5755"/>
    <cellStyle name="XLConnect.Numeric 2 5" xfId="6341"/>
    <cellStyle name="XLConnect.Numeric 3" xfId="3751"/>
    <cellStyle name="XLConnect.Numeric 3 2" xfId="5760"/>
    <cellStyle name="XLConnect.Numeric 3 2 2" xfId="6346"/>
    <cellStyle name="XLConnect.Numeric 3 3" xfId="5759"/>
    <cellStyle name="XLConnect.Numeric 3 4" xfId="6345"/>
    <cellStyle name="XLConnect.Numeric 4" xfId="3752"/>
    <cellStyle name="XLConnect.Numeric 4 2" xfId="5762"/>
    <cellStyle name="XLConnect.Numeric 4 2 2" xfId="6348"/>
    <cellStyle name="XLConnect.Numeric 4 3" xfId="5761"/>
    <cellStyle name="XLConnect.Numeric 4 4" xfId="6347"/>
    <cellStyle name="XLConnect.Numeric 5" xfId="3753"/>
    <cellStyle name="XLConnect.Numeric 5 2" xfId="5764"/>
    <cellStyle name="XLConnect.Numeric 5 2 2" xfId="6350"/>
    <cellStyle name="XLConnect.Numeric 5 3" xfId="5765"/>
    <cellStyle name="XLConnect.Numeric 5 3 2" xfId="6351"/>
    <cellStyle name="XLConnect.Numeric 5 4" xfId="5763"/>
    <cellStyle name="XLConnect.Numeric 5 5" xfId="6349"/>
    <cellStyle name="XLConnect.Numeric 6" xfId="3754"/>
    <cellStyle name="XLConnect.Numeric 6 2" xfId="5767"/>
    <cellStyle name="XLConnect.Numeric 6 2 2" xfId="6353"/>
    <cellStyle name="XLConnect.Numeric 6 3" xfId="5766"/>
    <cellStyle name="XLConnect.Numeric 6 4" xfId="6352"/>
    <cellStyle name="XLConnect.Numeric 7" xfId="3755"/>
    <cellStyle name="XLConnect.Numeric 7 2" xfId="3756"/>
    <cellStyle name="XLConnect.Numeric 7 2 2" xfId="5769"/>
    <cellStyle name="XLConnect.Numeric 7 2 3" xfId="6355"/>
    <cellStyle name="XLConnect.Numeric 7 3" xfId="5768"/>
    <cellStyle name="XLConnect.Numeric 7 4" xfId="6354"/>
    <cellStyle name="XLConnect.Numeric 8" xfId="3836"/>
    <cellStyle name="XLConnect.Numeric 8 2" xfId="5770"/>
    <cellStyle name="XLConnect.Numeric 8 3" xfId="6356"/>
    <cellStyle name="XLConnect.Numeric 9" xfId="5754"/>
    <cellStyle name="XLConnect.String" xfId="3757"/>
    <cellStyle name="XLConnect.String 2" xfId="5772"/>
    <cellStyle name="XLConnect.String 2 2" xfId="6358"/>
    <cellStyle name="XLConnect.String 3" xfId="5771"/>
    <cellStyle name="XLConnect.String 4" xfId="6357"/>
    <cellStyle name="Обычный_2++_CRFReport-template" xfId="3758"/>
  </cellStyles>
  <dxfs count="21">
    <dxf>
      <fill>
        <patternFill patternType="solid">
          <fgColor indexed="36"/>
          <bgColor indexed="20"/>
        </patternFill>
      </fill>
    </dxf>
    <dxf>
      <font>
        <b val="0"/>
        <condense val="0"/>
        <extend val="0"/>
        <color indexed="8"/>
      </font>
      <fill>
        <patternFill patternType="solid">
          <fgColor indexed="39"/>
          <bgColor indexed="12"/>
        </patternFill>
      </fill>
    </dxf>
    <dxf>
      <font>
        <b val="0"/>
        <condense val="0"/>
        <extend val="0"/>
        <color indexed="8"/>
      </font>
      <fill>
        <patternFill patternType="solid">
          <fgColor indexed="60"/>
          <bgColor indexed="10"/>
        </patternFill>
      </fill>
    </dxf>
    <dxf>
      <numFmt numFmtId="167" formatCode="0.0"/>
    </dxf>
    <dxf>
      <numFmt numFmtId="3" formatCode="#,##0"/>
    </dxf>
    <dxf>
      <numFmt numFmtId="167" formatCode="0.0"/>
    </dxf>
    <dxf>
      <numFmt numFmtId="3" formatCode="#,##0"/>
    </dxf>
    <dxf>
      <fill>
        <patternFill>
          <bgColor theme="7" tint="0.59996337778862885"/>
        </patternFill>
      </fill>
    </dxf>
    <dxf>
      <fill>
        <patternFill patternType="solid">
          <fgColor indexed="36"/>
          <bgColor indexed="20"/>
        </patternFill>
      </fill>
    </dxf>
    <dxf>
      <font>
        <b val="0"/>
        <condense val="0"/>
        <extend val="0"/>
        <color indexed="8"/>
      </font>
      <fill>
        <patternFill patternType="solid">
          <fgColor indexed="39"/>
          <bgColor indexed="12"/>
        </patternFill>
      </fill>
    </dxf>
    <dxf>
      <font>
        <b val="0"/>
        <condense val="0"/>
        <extend val="0"/>
        <color indexed="8"/>
      </font>
      <fill>
        <patternFill patternType="solid">
          <fgColor indexed="60"/>
          <bgColor indexed="1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402266288951842"/>
          <c:y val="0.0251705449570481"/>
          <c:w val="0.538243626062323"/>
          <c:h val="0.902313586640596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F8F8F8"/>
            </a:solidFill>
            <a:ln w="6350">
              <a:solidFill>
                <a:sysClr val="window" lastClr="FFFFFF">
                  <a:lumMod val="85000"/>
                </a:sysClr>
              </a:solidFill>
            </a:ln>
          </c:spPr>
          <c:invertIfNegative val="0"/>
          <c:cat>
            <c:strRef>
              <c:f>lookup!$I$4:$I$36</c:f>
              <c:strCache>
                <c:ptCount val="33"/>
                <c:pt idx="0">
                  <c:v>Newham</c:v>
                </c:pt>
                <c:pt idx="1">
                  <c:v>Westminster</c:v>
                </c:pt>
                <c:pt idx="2">
                  <c:v>Tower Hamlets</c:v>
                </c:pt>
                <c:pt idx="3">
                  <c:v>Brent</c:v>
                </c:pt>
                <c:pt idx="4">
                  <c:v>Camden</c:v>
                </c:pt>
                <c:pt idx="5">
                  <c:v>Haringey</c:v>
                </c:pt>
                <c:pt idx="6">
                  <c:v>Waltham Forest</c:v>
                </c:pt>
                <c:pt idx="7">
                  <c:v>Barnet</c:v>
                </c:pt>
                <c:pt idx="8">
                  <c:v>Islington</c:v>
                </c:pt>
                <c:pt idx="9">
                  <c:v>Southwark</c:v>
                </c:pt>
                <c:pt idx="10">
                  <c:v>Hillingdon</c:v>
                </c:pt>
                <c:pt idx="11">
                  <c:v>Hounslow</c:v>
                </c:pt>
                <c:pt idx="12">
                  <c:v>Redbridge</c:v>
                </c:pt>
                <c:pt idx="13">
                  <c:v>Lewisham</c:v>
                </c:pt>
                <c:pt idx="14">
                  <c:v>Harrow</c:v>
                </c:pt>
                <c:pt idx="15">
                  <c:v>Enfield</c:v>
                </c:pt>
                <c:pt idx="16">
                  <c:v>Greenwich</c:v>
                </c:pt>
                <c:pt idx="17">
                  <c:v>Lambeth</c:v>
                </c:pt>
                <c:pt idx="18">
                  <c:v>Hackney</c:v>
                </c:pt>
                <c:pt idx="19">
                  <c:v>Barking and Dagenham</c:v>
                </c:pt>
                <c:pt idx="20">
                  <c:v>Ealing</c:v>
                </c:pt>
                <c:pt idx="21">
                  <c:v>Croydon</c:v>
                </c:pt>
                <c:pt idx="22">
                  <c:v>Kingston Upon Thames</c:v>
                </c:pt>
                <c:pt idx="23">
                  <c:v>Hammersmith and Fulham</c:v>
                </c:pt>
                <c:pt idx="24">
                  <c:v>Kensington and Chelsea</c:v>
                </c:pt>
                <c:pt idx="25">
                  <c:v>Bromley</c:v>
                </c:pt>
                <c:pt idx="26">
                  <c:v>Bexley</c:v>
                </c:pt>
                <c:pt idx="27">
                  <c:v>Havering</c:v>
                </c:pt>
                <c:pt idx="28">
                  <c:v>Merton</c:v>
                </c:pt>
                <c:pt idx="29">
                  <c:v>Sutton</c:v>
                </c:pt>
                <c:pt idx="30">
                  <c:v>Richmond Upon Thames</c:v>
                </c:pt>
                <c:pt idx="31">
                  <c:v>City of London</c:v>
                </c:pt>
                <c:pt idx="32">
                  <c:v>Wandsworth</c:v>
                </c:pt>
              </c:strCache>
            </c:strRef>
          </c:cat>
          <c:val>
            <c:numRef>
              <c:f>lookup!$K$4:$K$36</c:f>
              <c:numCache>
                <c:formatCode>0.0</c:formatCode>
                <c:ptCount val="3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699.003</c:v>
                </c:pt>
                <c:pt idx="27">
                  <c:v>673.0018</c:v>
                </c:pt>
                <c:pt idx="28">
                  <c:v>540.001</c:v>
                </c:pt>
                <c:pt idx="29">
                  <c:v>465.0005</c:v>
                </c:pt>
                <c:pt idx="30">
                  <c:v>426.0007</c:v>
                </c:pt>
                <c:pt idx="31">
                  <c:v>252.0033</c:v>
                </c:pt>
                <c:pt idx="32">
                  <c:v>-240.9998</c:v>
                </c:pt>
              </c:numCache>
            </c:numRef>
          </c:val>
        </c:ser>
        <c:ser>
          <c:idx val="1"/>
          <c:order val="1"/>
          <c:spPr>
            <a:solidFill>
              <a:srgbClr val="EBF775"/>
            </a:solidFill>
          </c:spPr>
          <c:invertIfNegative val="0"/>
          <c:cat>
            <c:strRef>
              <c:f>lookup!$I$4:$I$36</c:f>
              <c:strCache>
                <c:ptCount val="33"/>
                <c:pt idx="0">
                  <c:v>Newham</c:v>
                </c:pt>
                <c:pt idx="1">
                  <c:v>Westminster</c:v>
                </c:pt>
                <c:pt idx="2">
                  <c:v>Tower Hamlets</c:v>
                </c:pt>
                <c:pt idx="3">
                  <c:v>Brent</c:v>
                </c:pt>
                <c:pt idx="4">
                  <c:v>Camden</c:v>
                </c:pt>
                <c:pt idx="5">
                  <c:v>Haringey</c:v>
                </c:pt>
                <c:pt idx="6">
                  <c:v>Waltham Forest</c:v>
                </c:pt>
                <c:pt idx="7">
                  <c:v>Barnet</c:v>
                </c:pt>
                <c:pt idx="8">
                  <c:v>Islington</c:v>
                </c:pt>
                <c:pt idx="9">
                  <c:v>Southwark</c:v>
                </c:pt>
                <c:pt idx="10">
                  <c:v>Hillingdon</c:v>
                </c:pt>
                <c:pt idx="11">
                  <c:v>Hounslow</c:v>
                </c:pt>
                <c:pt idx="12">
                  <c:v>Redbridge</c:v>
                </c:pt>
                <c:pt idx="13">
                  <c:v>Lewisham</c:v>
                </c:pt>
                <c:pt idx="14">
                  <c:v>Harrow</c:v>
                </c:pt>
                <c:pt idx="15">
                  <c:v>Enfield</c:v>
                </c:pt>
                <c:pt idx="16">
                  <c:v>Greenwich</c:v>
                </c:pt>
                <c:pt idx="17">
                  <c:v>Lambeth</c:v>
                </c:pt>
                <c:pt idx="18">
                  <c:v>Hackney</c:v>
                </c:pt>
                <c:pt idx="19">
                  <c:v>Barking and Dagenham</c:v>
                </c:pt>
                <c:pt idx="20">
                  <c:v>Ealing</c:v>
                </c:pt>
                <c:pt idx="21">
                  <c:v>Croydon</c:v>
                </c:pt>
                <c:pt idx="22">
                  <c:v>Kingston Upon Thames</c:v>
                </c:pt>
                <c:pt idx="23">
                  <c:v>Hammersmith and Fulham</c:v>
                </c:pt>
                <c:pt idx="24">
                  <c:v>Kensington and Chelsea</c:v>
                </c:pt>
                <c:pt idx="25">
                  <c:v>Bromley</c:v>
                </c:pt>
                <c:pt idx="26">
                  <c:v>Bexley</c:v>
                </c:pt>
                <c:pt idx="27">
                  <c:v>Havering</c:v>
                </c:pt>
                <c:pt idx="28">
                  <c:v>Merton</c:v>
                </c:pt>
                <c:pt idx="29">
                  <c:v>Sutton</c:v>
                </c:pt>
                <c:pt idx="30">
                  <c:v>Richmond Upon Thames</c:v>
                </c:pt>
                <c:pt idx="31">
                  <c:v>City of London</c:v>
                </c:pt>
                <c:pt idx="32">
                  <c:v>Wandsworth</c:v>
                </c:pt>
              </c:strCache>
            </c:strRef>
          </c:cat>
          <c:val>
            <c:numRef>
              <c:f>lookup!$L$4:$L$36</c:f>
              <c:numCache>
                <c:formatCode>0.0</c:formatCode>
                <c:ptCount val="3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2291.0025</c:v>
                </c:pt>
                <c:pt idx="21">
                  <c:v>2189.0026</c:v>
                </c:pt>
                <c:pt idx="22">
                  <c:v>2136.0013</c:v>
                </c:pt>
                <c:pt idx="23">
                  <c:v>1277.0021</c:v>
                </c:pt>
                <c:pt idx="24">
                  <c:v>1059.0014</c:v>
                </c:pt>
                <c:pt idx="25">
                  <c:v>728.0028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</c:numCache>
            </c:numRef>
          </c:val>
        </c:ser>
        <c:ser>
          <c:idx val="2"/>
          <c:order val="2"/>
          <c:spPr>
            <a:solidFill>
              <a:srgbClr val="F2E20E"/>
            </a:solidFill>
          </c:spPr>
          <c:invertIfNegative val="0"/>
          <c:cat>
            <c:strRef>
              <c:f>lookup!$I$4:$I$36</c:f>
              <c:strCache>
                <c:ptCount val="33"/>
                <c:pt idx="0">
                  <c:v>Newham</c:v>
                </c:pt>
                <c:pt idx="1">
                  <c:v>Westminster</c:v>
                </c:pt>
                <c:pt idx="2">
                  <c:v>Tower Hamlets</c:v>
                </c:pt>
                <c:pt idx="3">
                  <c:v>Brent</c:v>
                </c:pt>
                <c:pt idx="4">
                  <c:v>Camden</c:v>
                </c:pt>
                <c:pt idx="5">
                  <c:v>Haringey</c:v>
                </c:pt>
                <c:pt idx="6">
                  <c:v>Waltham Forest</c:v>
                </c:pt>
                <c:pt idx="7">
                  <c:v>Barnet</c:v>
                </c:pt>
                <c:pt idx="8">
                  <c:v>Islington</c:v>
                </c:pt>
                <c:pt idx="9">
                  <c:v>Southwark</c:v>
                </c:pt>
                <c:pt idx="10">
                  <c:v>Hillingdon</c:v>
                </c:pt>
                <c:pt idx="11">
                  <c:v>Hounslow</c:v>
                </c:pt>
                <c:pt idx="12">
                  <c:v>Redbridge</c:v>
                </c:pt>
                <c:pt idx="13">
                  <c:v>Lewisham</c:v>
                </c:pt>
                <c:pt idx="14">
                  <c:v>Harrow</c:v>
                </c:pt>
                <c:pt idx="15">
                  <c:v>Enfield</c:v>
                </c:pt>
                <c:pt idx="16">
                  <c:v>Greenwich</c:v>
                </c:pt>
                <c:pt idx="17">
                  <c:v>Lambeth</c:v>
                </c:pt>
                <c:pt idx="18">
                  <c:v>Hackney</c:v>
                </c:pt>
                <c:pt idx="19">
                  <c:v>Barking and Dagenham</c:v>
                </c:pt>
                <c:pt idx="20">
                  <c:v>Ealing</c:v>
                </c:pt>
                <c:pt idx="21">
                  <c:v>Croydon</c:v>
                </c:pt>
                <c:pt idx="22">
                  <c:v>Kingston Upon Thames</c:v>
                </c:pt>
                <c:pt idx="23">
                  <c:v>Hammersmith and Fulham</c:v>
                </c:pt>
                <c:pt idx="24">
                  <c:v>Kensington and Chelsea</c:v>
                </c:pt>
                <c:pt idx="25">
                  <c:v>Bromley</c:v>
                </c:pt>
                <c:pt idx="26">
                  <c:v>Bexley</c:v>
                </c:pt>
                <c:pt idx="27">
                  <c:v>Havering</c:v>
                </c:pt>
                <c:pt idx="28">
                  <c:v>Merton</c:v>
                </c:pt>
                <c:pt idx="29">
                  <c:v>Sutton</c:v>
                </c:pt>
                <c:pt idx="30">
                  <c:v>Richmond Upon Thames</c:v>
                </c:pt>
                <c:pt idx="31">
                  <c:v>City of London</c:v>
                </c:pt>
                <c:pt idx="32">
                  <c:v>Wandsworth</c:v>
                </c:pt>
              </c:strCache>
            </c:strRef>
          </c:cat>
          <c:val>
            <c:numRef>
              <c:f>lookup!$M$4:$M$36</c:f>
              <c:numCache>
                <c:formatCode>0.0</c:formatCode>
                <c:ptCount val="3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3030.0019</c:v>
                </c:pt>
                <c:pt idx="15">
                  <c:v>2983.0024</c:v>
                </c:pt>
                <c:pt idx="16">
                  <c:v>2793.0023</c:v>
                </c:pt>
                <c:pt idx="17">
                  <c:v>2645.0012</c:v>
                </c:pt>
                <c:pt idx="18">
                  <c:v>2592.0022</c:v>
                </c:pt>
                <c:pt idx="19">
                  <c:v>2543.0032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</c:numCache>
            </c:numRef>
          </c:val>
        </c:ser>
        <c:ser>
          <c:idx val="3"/>
          <c:order val="3"/>
          <c:spPr>
            <a:solidFill>
              <a:srgbClr val="FA7F04"/>
            </a:solidFill>
          </c:spPr>
          <c:invertIfNegative val="0"/>
          <c:cat>
            <c:strRef>
              <c:f>lookup!$I$4:$I$36</c:f>
              <c:strCache>
                <c:ptCount val="33"/>
                <c:pt idx="0">
                  <c:v>Newham</c:v>
                </c:pt>
                <c:pt idx="1">
                  <c:v>Westminster</c:v>
                </c:pt>
                <c:pt idx="2">
                  <c:v>Tower Hamlets</c:v>
                </c:pt>
                <c:pt idx="3">
                  <c:v>Brent</c:v>
                </c:pt>
                <c:pt idx="4">
                  <c:v>Camden</c:v>
                </c:pt>
                <c:pt idx="5">
                  <c:v>Haringey</c:v>
                </c:pt>
                <c:pt idx="6">
                  <c:v>Waltham Forest</c:v>
                </c:pt>
                <c:pt idx="7">
                  <c:v>Barnet</c:v>
                </c:pt>
                <c:pt idx="8">
                  <c:v>Islington</c:v>
                </c:pt>
                <c:pt idx="9">
                  <c:v>Southwark</c:v>
                </c:pt>
                <c:pt idx="10">
                  <c:v>Hillingdon</c:v>
                </c:pt>
                <c:pt idx="11">
                  <c:v>Hounslow</c:v>
                </c:pt>
                <c:pt idx="12">
                  <c:v>Redbridge</c:v>
                </c:pt>
                <c:pt idx="13">
                  <c:v>Lewisham</c:v>
                </c:pt>
                <c:pt idx="14">
                  <c:v>Harrow</c:v>
                </c:pt>
                <c:pt idx="15">
                  <c:v>Enfield</c:v>
                </c:pt>
                <c:pt idx="16">
                  <c:v>Greenwich</c:v>
                </c:pt>
                <c:pt idx="17">
                  <c:v>Lambeth</c:v>
                </c:pt>
                <c:pt idx="18">
                  <c:v>Hackney</c:v>
                </c:pt>
                <c:pt idx="19">
                  <c:v>Barking and Dagenham</c:v>
                </c:pt>
                <c:pt idx="20">
                  <c:v>Ealing</c:v>
                </c:pt>
                <c:pt idx="21">
                  <c:v>Croydon</c:v>
                </c:pt>
                <c:pt idx="22">
                  <c:v>Kingston Upon Thames</c:v>
                </c:pt>
                <c:pt idx="23">
                  <c:v>Hammersmith and Fulham</c:v>
                </c:pt>
                <c:pt idx="24">
                  <c:v>Kensington and Chelsea</c:v>
                </c:pt>
                <c:pt idx="25">
                  <c:v>Bromley</c:v>
                </c:pt>
                <c:pt idx="26">
                  <c:v>Bexley</c:v>
                </c:pt>
                <c:pt idx="27">
                  <c:v>Havering</c:v>
                </c:pt>
                <c:pt idx="28">
                  <c:v>Merton</c:v>
                </c:pt>
                <c:pt idx="29">
                  <c:v>Sutton</c:v>
                </c:pt>
                <c:pt idx="30">
                  <c:v>Richmond Upon Thames</c:v>
                </c:pt>
                <c:pt idx="31">
                  <c:v>City of London</c:v>
                </c:pt>
                <c:pt idx="32">
                  <c:v>Wandsworth</c:v>
                </c:pt>
              </c:strCache>
            </c:strRef>
          </c:cat>
          <c:val>
            <c:numRef>
              <c:f>lookup!$N$4:$N$36</c:f>
              <c:numCache>
                <c:formatCode>0.0</c:formatCode>
                <c:ptCount val="3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4770.0031</c:v>
                </c:pt>
                <c:pt idx="8">
                  <c:v>4620.0015</c:v>
                </c:pt>
                <c:pt idx="9">
                  <c:v>4210.0006</c:v>
                </c:pt>
                <c:pt idx="10">
                  <c:v>3970.0017</c:v>
                </c:pt>
                <c:pt idx="11">
                  <c:v>3607.0016</c:v>
                </c:pt>
                <c:pt idx="12">
                  <c:v>3403.0008</c:v>
                </c:pt>
                <c:pt idx="13">
                  <c:v>3234.0011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</c:numCache>
            </c:numRef>
          </c:val>
        </c:ser>
        <c:ser>
          <c:idx val="4"/>
          <c:order val="4"/>
          <c:spPr>
            <a:solidFill>
              <a:srgbClr val="FF0000"/>
            </a:solidFill>
          </c:spPr>
          <c:invertIfNegative val="0"/>
          <c:cat>
            <c:strRef>
              <c:f>lookup!$I$4:$I$36</c:f>
              <c:strCache>
                <c:ptCount val="33"/>
                <c:pt idx="0">
                  <c:v>Newham</c:v>
                </c:pt>
                <c:pt idx="1">
                  <c:v>Westminster</c:v>
                </c:pt>
                <c:pt idx="2">
                  <c:v>Tower Hamlets</c:v>
                </c:pt>
                <c:pt idx="3">
                  <c:v>Brent</c:v>
                </c:pt>
                <c:pt idx="4">
                  <c:v>Camden</c:v>
                </c:pt>
                <c:pt idx="5">
                  <c:v>Haringey</c:v>
                </c:pt>
                <c:pt idx="6">
                  <c:v>Waltham Forest</c:v>
                </c:pt>
                <c:pt idx="7">
                  <c:v>Barnet</c:v>
                </c:pt>
                <c:pt idx="8">
                  <c:v>Islington</c:v>
                </c:pt>
                <c:pt idx="9">
                  <c:v>Southwark</c:v>
                </c:pt>
                <c:pt idx="10">
                  <c:v>Hillingdon</c:v>
                </c:pt>
                <c:pt idx="11">
                  <c:v>Hounslow</c:v>
                </c:pt>
                <c:pt idx="12">
                  <c:v>Redbridge</c:v>
                </c:pt>
                <c:pt idx="13">
                  <c:v>Lewisham</c:v>
                </c:pt>
                <c:pt idx="14">
                  <c:v>Harrow</c:v>
                </c:pt>
                <c:pt idx="15">
                  <c:v>Enfield</c:v>
                </c:pt>
                <c:pt idx="16">
                  <c:v>Greenwich</c:v>
                </c:pt>
                <c:pt idx="17">
                  <c:v>Lambeth</c:v>
                </c:pt>
                <c:pt idx="18">
                  <c:v>Hackney</c:v>
                </c:pt>
                <c:pt idx="19">
                  <c:v>Barking and Dagenham</c:v>
                </c:pt>
                <c:pt idx="20">
                  <c:v>Ealing</c:v>
                </c:pt>
                <c:pt idx="21">
                  <c:v>Croydon</c:v>
                </c:pt>
                <c:pt idx="22">
                  <c:v>Kingston Upon Thames</c:v>
                </c:pt>
                <c:pt idx="23">
                  <c:v>Hammersmith and Fulham</c:v>
                </c:pt>
                <c:pt idx="24">
                  <c:v>Kensington and Chelsea</c:v>
                </c:pt>
                <c:pt idx="25">
                  <c:v>Bromley</c:v>
                </c:pt>
                <c:pt idx="26">
                  <c:v>Bexley</c:v>
                </c:pt>
                <c:pt idx="27">
                  <c:v>Havering</c:v>
                </c:pt>
                <c:pt idx="28">
                  <c:v>Merton</c:v>
                </c:pt>
                <c:pt idx="29">
                  <c:v>Sutton</c:v>
                </c:pt>
                <c:pt idx="30">
                  <c:v>Richmond Upon Thames</c:v>
                </c:pt>
                <c:pt idx="31">
                  <c:v>City of London</c:v>
                </c:pt>
                <c:pt idx="32">
                  <c:v>Wandsworth</c:v>
                </c:pt>
              </c:strCache>
            </c:strRef>
          </c:cat>
          <c:val>
            <c:numRef>
              <c:f>lookup!$O$4:$O$36</c:f>
              <c:numCache>
                <c:formatCode>0.0</c:formatCode>
                <c:ptCount val="33"/>
                <c:pt idx="0">
                  <c:v>9518.000899999999</c:v>
                </c:pt>
                <c:pt idx="1">
                  <c:v>8886.000099999999</c:v>
                </c:pt>
                <c:pt idx="2">
                  <c:v>8467.0004</c:v>
                </c:pt>
                <c:pt idx="3">
                  <c:v>6717.0029</c:v>
                </c:pt>
                <c:pt idx="4">
                  <c:v>6288.0027</c:v>
                </c:pt>
                <c:pt idx="5">
                  <c:v>5559.002</c:v>
                </c:pt>
                <c:pt idx="6">
                  <c:v>5075.0003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565880944"/>
        <c:axId val="1565883264"/>
      </c:barChart>
      <c:catAx>
        <c:axId val="156588094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5883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65883264"/>
        <c:scaling>
          <c:orientation val="minMax"/>
        </c:scaling>
        <c:delete val="0"/>
        <c:axPos val="b"/>
        <c:majorGridlines>
          <c:spPr>
            <a:ln w="3175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5880944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1</xdr:row>
      <xdr:rowOff>0</xdr:rowOff>
    </xdr:from>
    <xdr:to>
      <xdr:col>2</xdr:col>
      <xdr:colOff>647700</xdr:colOff>
      <xdr:row>4</xdr:row>
      <xdr:rowOff>47625</xdr:rowOff>
    </xdr:to>
    <xdr:pic>
      <xdr:nvPicPr>
        <xdr:cNvPr id="56177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29225" y="352425"/>
          <a:ext cx="36195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1314450</xdr:colOff>
      <xdr:row>0</xdr:row>
      <xdr:rowOff>57150</xdr:rowOff>
    </xdr:from>
    <xdr:to>
      <xdr:col>1</xdr:col>
      <xdr:colOff>3476625</xdr:colOff>
      <xdr:row>0</xdr:row>
      <xdr:rowOff>247650</xdr:rowOff>
    </xdr:to>
    <xdr:pic>
      <xdr:nvPicPr>
        <xdr:cNvPr id="561773" name="Picture 4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1725" y="57150"/>
          <a:ext cx="216217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5</xdr:row>
      <xdr:rowOff>28575</xdr:rowOff>
    </xdr:from>
    <xdr:to>
      <xdr:col>3</xdr:col>
      <xdr:colOff>3390900</xdr:colOff>
      <xdr:row>35</xdr:row>
      <xdr:rowOff>104775</xdr:rowOff>
    </xdr:to>
    <xdr:graphicFrame macro="">
      <xdr:nvGraphicFramePr>
        <xdr:cNvPr id="848659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</xdr:colOff>
      <xdr:row>22</xdr:row>
      <xdr:rowOff>123825</xdr:rowOff>
    </xdr:from>
    <xdr:to>
      <xdr:col>7</xdr:col>
      <xdr:colOff>9525</xdr:colOff>
      <xdr:row>30</xdr:row>
      <xdr:rowOff>28575</xdr:rowOff>
    </xdr:to>
    <xdr:sp macro="" textlink="">
      <xdr:nvSpPr>
        <xdr:cNvPr id="848660" name="Freeform 3"/>
        <xdr:cNvSpPr>
          <a:spLocks/>
        </xdr:cNvSpPr>
      </xdr:nvSpPr>
      <xdr:spPr bwMode="auto">
        <a:xfrm>
          <a:off x="7391400" y="3714750"/>
          <a:ext cx="561975" cy="1123950"/>
        </a:xfrm>
        <a:custGeom>
          <a:avLst/>
          <a:gdLst>
            <a:gd name="T0" fmla="*/ 0 w 43"/>
            <a:gd name="T1" fmla="*/ 2147483647 h 86"/>
            <a:gd name="T2" fmla="*/ 2147483647 w 43"/>
            <a:gd name="T3" fmla="*/ 2147483647 h 86"/>
            <a:gd name="T4" fmla="*/ 2147483647 w 43"/>
            <a:gd name="T5" fmla="*/ 2147483647 h 86"/>
            <a:gd name="T6" fmla="*/ 0 w 43"/>
            <a:gd name="T7" fmla="*/ 2147483647 h 86"/>
            <a:gd name="T8" fmla="*/ 2147483647 w 43"/>
            <a:gd name="T9" fmla="*/ 2147483647 h 86"/>
            <a:gd name="T10" fmla="*/ 2147483647 w 43"/>
            <a:gd name="T11" fmla="*/ 2147483647 h 86"/>
            <a:gd name="T12" fmla="*/ 2147483647 w 43"/>
            <a:gd name="T13" fmla="*/ 2147483647 h 86"/>
            <a:gd name="T14" fmla="*/ 2147483647 w 43"/>
            <a:gd name="T15" fmla="*/ 2147483647 h 86"/>
            <a:gd name="T16" fmla="*/ 2147483647 w 43"/>
            <a:gd name="T17" fmla="*/ 2147483647 h 86"/>
            <a:gd name="T18" fmla="*/ 2147483647 w 43"/>
            <a:gd name="T19" fmla="*/ 2147483647 h 86"/>
            <a:gd name="T20" fmla="*/ 2147483647 w 43"/>
            <a:gd name="T21" fmla="*/ 2147483647 h 86"/>
            <a:gd name="T22" fmla="*/ 2147483647 w 43"/>
            <a:gd name="T23" fmla="*/ 2147483647 h 86"/>
            <a:gd name="T24" fmla="*/ 2147483647 w 43"/>
            <a:gd name="T25" fmla="*/ 2147483647 h 86"/>
            <a:gd name="T26" fmla="*/ 2147483647 w 43"/>
            <a:gd name="T27" fmla="*/ 2147483647 h 86"/>
            <a:gd name="T28" fmla="*/ 2147483647 w 43"/>
            <a:gd name="T29" fmla="*/ 2147483647 h 86"/>
            <a:gd name="T30" fmla="*/ 2147483647 w 43"/>
            <a:gd name="T31" fmla="*/ 2147483647 h 86"/>
            <a:gd name="T32" fmla="*/ 2147483647 w 43"/>
            <a:gd name="T33" fmla="*/ 2147483647 h 86"/>
            <a:gd name="T34" fmla="*/ 2147483647 w 43"/>
            <a:gd name="T35" fmla="*/ 2147483647 h 86"/>
            <a:gd name="T36" fmla="*/ 2147483647 w 43"/>
            <a:gd name="T37" fmla="*/ 2147483647 h 86"/>
            <a:gd name="T38" fmla="*/ 2147483647 w 43"/>
            <a:gd name="T39" fmla="*/ 2147483647 h 86"/>
            <a:gd name="T40" fmla="*/ 2147483647 w 43"/>
            <a:gd name="T41" fmla="*/ 2147483647 h 86"/>
            <a:gd name="T42" fmla="*/ 2147483647 w 43"/>
            <a:gd name="T43" fmla="*/ 2147483647 h 86"/>
            <a:gd name="T44" fmla="*/ 2147483647 w 43"/>
            <a:gd name="T45" fmla="*/ 2147483647 h 86"/>
            <a:gd name="T46" fmla="*/ 2147483647 w 43"/>
            <a:gd name="T47" fmla="*/ 2147483647 h 86"/>
            <a:gd name="T48" fmla="*/ 2147483647 w 43"/>
            <a:gd name="T49" fmla="*/ 2147483647 h 86"/>
            <a:gd name="T50" fmla="*/ 2147483647 w 43"/>
            <a:gd name="T51" fmla="*/ 2147483647 h 86"/>
            <a:gd name="T52" fmla="*/ 2147483647 w 43"/>
            <a:gd name="T53" fmla="*/ 2147483647 h 86"/>
            <a:gd name="T54" fmla="*/ 2147483647 w 43"/>
            <a:gd name="T55" fmla="*/ 2147483647 h 86"/>
            <a:gd name="T56" fmla="*/ 2147483647 w 43"/>
            <a:gd name="T57" fmla="*/ 2147483647 h 86"/>
            <a:gd name="T58" fmla="*/ 2147483647 w 43"/>
            <a:gd name="T59" fmla="*/ 2147483647 h 86"/>
            <a:gd name="T60" fmla="*/ 2147483647 w 43"/>
            <a:gd name="T61" fmla="*/ 2147483647 h 86"/>
            <a:gd name="T62" fmla="*/ 2147483647 w 43"/>
            <a:gd name="T63" fmla="*/ 2147483647 h 86"/>
            <a:gd name="T64" fmla="*/ 2147483647 w 43"/>
            <a:gd name="T65" fmla="*/ 2147483647 h 86"/>
            <a:gd name="T66" fmla="*/ 2147483647 w 43"/>
            <a:gd name="T67" fmla="*/ 2147483647 h 86"/>
            <a:gd name="T68" fmla="*/ 2147483647 w 43"/>
            <a:gd name="T69" fmla="*/ 2147483647 h 86"/>
            <a:gd name="T70" fmla="*/ 2147483647 w 43"/>
            <a:gd name="T71" fmla="*/ 2147483647 h 86"/>
            <a:gd name="T72" fmla="*/ 2147483647 w 43"/>
            <a:gd name="T73" fmla="*/ 2147483647 h 86"/>
            <a:gd name="T74" fmla="*/ 2147483647 w 43"/>
            <a:gd name="T75" fmla="*/ 2147483647 h 86"/>
            <a:gd name="T76" fmla="*/ 2147483647 w 43"/>
            <a:gd name="T77" fmla="*/ 2147483647 h 86"/>
            <a:gd name="T78" fmla="*/ 2147483647 w 43"/>
            <a:gd name="T79" fmla="*/ 2147483647 h 86"/>
            <a:gd name="T80" fmla="*/ 2147483647 w 43"/>
            <a:gd name="T81" fmla="*/ 2147483647 h 86"/>
            <a:gd name="T82" fmla="*/ 2147483647 w 43"/>
            <a:gd name="T83" fmla="*/ 2147483647 h 86"/>
            <a:gd name="T84" fmla="*/ 2147483647 w 43"/>
            <a:gd name="T85" fmla="*/ 2147483647 h 86"/>
            <a:gd name="T86" fmla="*/ 2147483647 w 43"/>
            <a:gd name="T87" fmla="*/ 2147483647 h 86"/>
            <a:gd name="T88" fmla="*/ 2147483647 w 43"/>
            <a:gd name="T89" fmla="*/ 2147483647 h 86"/>
            <a:gd name="T90" fmla="*/ 2147483647 w 43"/>
            <a:gd name="T91" fmla="*/ 2147483647 h 86"/>
            <a:gd name="T92" fmla="*/ 2147483647 w 43"/>
            <a:gd name="T93" fmla="*/ 2147483647 h 86"/>
            <a:gd name="T94" fmla="*/ 2147483647 w 43"/>
            <a:gd name="T95" fmla="*/ 2147483647 h 86"/>
            <a:gd name="T96" fmla="*/ 2147483647 w 43"/>
            <a:gd name="T97" fmla="*/ 2147483647 h 86"/>
            <a:gd name="T98" fmla="*/ 2147483647 w 43"/>
            <a:gd name="T99" fmla="*/ 2147483647 h 86"/>
            <a:gd name="T100" fmla="*/ 2147483647 w 43"/>
            <a:gd name="T101" fmla="*/ 2147483647 h 86"/>
            <a:gd name="T102" fmla="*/ 2147483647 w 43"/>
            <a:gd name="T103" fmla="*/ 2147483647 h 86"/>
            <a:gd name="T104" fmla="*/ 2147483647 w 43"/>
            <a:gd name="T105" fmla="*/ 2147483647 h 86"/>
            <a:gd name="T106" fmla="*/ 2147483647 w 43"/>
            <a:gd name="T107" fmla="*/ 2147483647 h 86"/>
            <a:gd name="T108" fmla="*/ 2147483647 w 43"/>
            <a:gd name="T109" fmla="*/ 2147483647 h 86"/>
            <a:gd name="T110" fmla="*/ 2147483647 w 43"/>
            <a:gd name="T111" fmla="*/ 2147483647 h 86"/>
            <a:gd name="T112" fmla="*/ 0 w 43"/>
            <a:gd name="T113" fmla="*/ 2147483647 h 8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w 43"/>
            <a:gd name="T172" fmla="*/ 0 h 86"/>
            <a:gd name="T173" fmla="*/ 43 w 43"/>
            <a:gd name="T174" fmla="*/ 86 h 86"/>
          </a:gdLst>
          <a:ahLst/>
          <a:cxnLst>
            <a:cxn ang="T114">
              <a:pos x="T0" y="T1"/>
            </a:cxn>
            <a:cxn ang="T115">
              <a:pos x="T2" y="T3"/>
            </a:cxn>
            <a:cxn ang="T116">
              <a:pos x="T4" y="T5"/>
            </a:cxn>
            <a:cxn ang="T117">
              <a:pos x="T6" y="T7"/>
            </a:cxn>
            <a:cxn ang="T118">
              <a:pos x="T8" y="T9"/>
            </a:cxn>
            <a:cxn ang="T119">
              <a:pos x="T10" y="T11"/>
            </a:cxn>
            <a:cxn ang="T120">
              <a:pos x="T12" y="T13"/>
            </a:cxn>
            <a:cxn ang="T121">
              <a:pos x="T14" y="T15"/>
            </a:cxn>
            <a:cxn ang="T122">
              <a:pos x="T16" y="T17"/>
            </a:cxn>
            <a:cxn ang="T123">
              <a:pos x="T18" y="T19"/>
            </a:cxn>
            <a:cxn ang="T124">
              <a:pos x="T20" y="T21"/>
            </a:cxn>
            <a:cxn ang="T125">
              <a:pos x="T22" y="T23"/>
            </a:cxn>
            <a:cxn ang="T126">
              <a:pos x="T24" y="T25"/>
            </a:cxn>
            <a:cxn ang="T127">
              <a:pos x="T26" y="T27"/>
            </a:cxn>
            <a:cxn ang="T128">
              <a:pos x="T28" y="T29"/>
            </a:cxn>
            <a:cxn ang="T129">
              <a:pos x="T30" y="T31"/>
            </a:cxn>
            <a:cxn ang="T130">
              <a:pos x="T32" y="T33"/>
            </a:cxn>
            <a:cxn ang="T131">
              <a:pos x="T34" y="T35"/>
            </a:cxn>
            <a:cxn ang="T132">
              <a:pos x="T36" y="T37"/>
            </a:cxn>
            <a:cxn ang="T133">
              <a:pos x="T38" y="T39"/>
            </a:cxn>
            <a:cxn ang="T134">
              <a:pos x="T40" y="T41"/>
            </a:cxn>
            <a:cxn ang="T135">
              <a:pos x="T42" y="T43"/>
            </a:cxn>
            <a:cxn ang="T136">
              <a:pos x="T44" y="T45"/>
            </a:cxn>
            <a:cxn ang="T137">
              <a:pos x="T46" y="T47"/>
            </a:cxn>
            <a:cxn ang="T138">
              <a:pos x="T48" y="T49"/>
            </a:cxn>
            <a:cxn ang="T139">
              <a:pos x="T50" y="T51"/>
            </a:cxn>
            <a:cxn ang="T140">
              <a:pos x="T52" y="T53"/>
            </a:cxn>
            <a:cxn ang="T141">
              <a:pos x="T54" y="T55"/>
            </a:cxn>
            <a:cxn ang="T142">
              <a:pos x="T56" y="T57"/>
            </a:cxn>
            <a:cxn ang="T143">
              <a:pos x="T58" y="T59"/>
            </a:cxn>
            <a:cxn ang="T144">
              <a:pos x="T60" y="T61"/>
            </a:cxn>
            <a:cxn ang="T145">
              <a:pos x="T62" y="T63"/>
            </a:cxn>
            <a:cxn ang="T146">
              <a:pos x="T64" y="T65"/>
            </a:cxn>
            <a:cxn ang="T147">
              <a:pos x="T66" y="T67"/>
            </a:cxn>
            <a:cxn ang="T148">
              <a:pos x="T68" y="T69"/>
            </a:cxn>
            <a:cxn ang="T149">
              <a:pos x="T70" y="T71"/>
            </a:cxn>
            <a:cxn ang="T150">
              <a:pos x="T72" y="T73"/>
            </a:cxn>
            <a:cxn ang="T151">
              <a:pos x="T74" y="T75"/>
            </a:cxn>
            <a:cxn ang="T152">
              <a:pos x="T76" y="T77"/>
            </a:cxn>
            <a:cxn ang="T153">
              <a:pos x="T78" y="T79"/>
            </a:cxn>
            <a:cxn ang="T154">
              <a:pos x="T80" y="T81"/>
            </a:cxn>
            <a:cxn ang="T155">
              <a:pos x="T82" y="T83"/>
            </a:cxn>
            <a:cxn ang="T156">
              <a:pos x="T84" y="T85"/>
            </a:cxn>
            <a:cxn ang="T157">
              <a:pos x="T86" y="T87"/>
            </a:cxn>
            <a:cxn ang="T158">
              <a:pos x="T88" y="T89"/>
            </a:cxn>
            <a:cxn ang="T159">
              <a:pos x="T90" y="T91"/>
            </a:cxn>
            <a:cxn ang="T160">
              <a:pos x="T92" y="T93"/>
            </a:cxn>
            <a:cxn ang="T161">
              <a:pos x="T94" y="T95"/>
            </a:cxn>
            <a:cxn ang="T162">
              <a:pos x="T96" y="T97"/>
            </a:cxn>
            <a:cxn ang="T163">
              <a:pos x="T98" y="T99"/>
            </a:cxn>
            <a:cxn ang="T164">
              <a:pos x="T100" y="T101"/>
            </a:cxn>
            <a:cxn ang="T165">
              <a:pos x="T102" y="T103"/>
            </a:cxn>
            <a:cxn ang="T166">
              <a:pos x="T104" y="T105"/>
            </a:cxn>
            <a:cxn ang="T167">
              <a:pos x="T106" y="T107"/>
            </a:cxn>
            <a:cxn ang="T168">
              <a:pos x="T108" y="T109"/>
            </a:cxn>
            <a:cxn ang="T169">
              <a:pos x="T110" y="T111"/>
            </a:cxn>
            <a:cxn ang="T170">
              <a:pos x="T112" y="T113"/>
            </a:cxn>
          </a:cxnLst>
          <a:rect l="T171" t="T172" r="T173" b="T174"/>
          <a:pathLst>
            <a:path w="43" h="86">
              <a:moveTo>
                <a:pt x="0" y="84"/>
              </a:moveTo>
              <a:lnTo>
                <a:pt x="0" y="83"/>
              </a:lnTo>
              <a:lnTo>
                <a:pt x="1" y="83"/>
              </a:lnTo>
              <a:lnTo>
                <a:pt x="1" y="82"/>
              </a:lnTo>
              <a:lnTo>
                <a:pt x="0" y="82"/>
              </a:lnTo>
              <a:lnTo>
                <a:pt x="0" y="81"/>
              </a:lnTo>
              <a:lnTo>
                <a:pt x="0" y="80"/>
              </a:lnTo>
              <a:lnTo>
                <a:pt x="0" y="79"/>
              </a:lnTo>
              <a:lnTo>
                <a:pt x="1" y="79"/>
              </a:lnTo>
              <a:lnTo>
                <a:pt x="1" y="78"/>
              </a:lnTo>
              <a:lnTo>
                <a:pt x="0" y="78"/>
              </a:lnTo>
              <a:lnTo>
                <a:pt x="1" y="77"/>
              </a:lnTo>
              <a:lnTo>
                <a:pt x="1" y="76"/>
              </a:lnTo>
              <a:lnTo>
                <a:pt x="1" y="75"/>
              </a:lnTo>
              <a:lnTo>
                <a:pt x="1" y="74"/>
              </a:lnTo>
              <a:lnTo>
                <a:pt x="1" y="73"/>
              </a:lnTo>
              <a:lnTo>
                <a:pt x="1" y="72"/>
              </a:lnTo>
              <a:lnTo>
                <a:pt x="1" y="71"/>
              </a:lnTo>
              <a:lnTo>
                <a:pt x="0" y="71"/>
              </a:lnTo>
              <a:lnTo>
                <a:pt x="0" y="70"/>
              </a:lnTo>
              <a:lnTo>
                <a:pt x="0" y="69"/>
              </a:lnTo>
              <a:lnTo>
                <a:pt x="0" y="68"/>
              </a:lnTo>
              <a:lnTo>
                <a:pt x="0" y="67"/>
              </a:lnTo>
              <a:lnTo>
                <a:pt x="1" y="66"/>
              </a:lnTo>
              <a:lnTo>
                <a:pt x="1" y="65"/>
              </a:lnTo>
              <a:lnTo>
                <a:pt x="2" y="65"/>
              </a:lnTo>
              <a:lnTo>
                <a:pt x="3" y="64"/>
              </a:lnTo>
              <a:lnTo>
                <a:pt x="3" y="63"/>
              </a:lnTo>
              <a:lnTo>
                <a:pt x="4" y="62"/>
              </a:lnTo>
              <a:lnTo>
                <a:pt x="4" y="61"/>
              </a:lnTo>
              <a:lnTo>
                <a:pt x="4" y="60"/>
              </a:lnTo>
              <a:lnTo>
                <a:pt x="5" y="60"/>
              </a:lnTo>
              <a:lnTo>
                <a:pt x="5" y="59"/>
              </a:lnTo>
              <a:lnTo>
                <a:pt x="5" y="58"/>
              </a:lnTo>
              <a:lnTo>
                <a:pt x="5" y="57"/>
              </a:lnTo>
              <a:lnTo>
                <a:pt x="5" y="56"/>
              </a:lnTo>
              <a:lnTo>
                <a:pt x="5" y="55"/>
              </a:lnTo>
              <a:lnTo>
                <a:pt x="5" y="54"/>
              </a:lnTo>
              <a:lnTo>
                <a:pt x="5" y="53"/>
              </a:lnTo>
              <a:lnTo>
                <a:pt x="5" y="52"/>
              </a:lnTo>
              <a:lnTo>
                <a:pt x="5" y="51"/>
              </a:lnTo>
              <a:lnTo>
                <a:pt x="6" y="51"/>
              </a:lnTo>
              <a:lnTo>
                <a:pt x="6" y="50"/>
              </a:lnTo>
              <a:lnTo>
                <a:pt x="6" y="49"/>
              </a:lnTo>
              <a:lnTo>
                <a:pt x="7" y="49"/>
              </a:lnTo>
              <a:lnTo>
                <a:pt x="8" y="49"/>
              </a:lnTo>
              <a:lnTo>
                <a:pt x="8" y="48"/>
              </a:lnTo>
              <a:lnTo>
                <a:pt x="9" y="48"/>
              </a:lnTo>
              <a:lnTo>
                <a:pt x="10" y="48"/>
              </a:lnTo>
              <a:lnTo>
                <a:pt x="10" y="47"/>
              </a:lnTo>
              <a:lnTo>
                <a:pt x="10" y="46"/>
              </a:lnTo>
              <a:lnTo>
                <a:pt x="10" y="45"/>
              </a:lnTo>
              <a:lnTo>
                <a:pt x="10" y="44"/>
              </a:lnTo>
              <a:lnTo>
                <a:pt x="9" y="44"/>
              </a:lnTo>
              <a:lnTo>
                <a:pt x="9" y="43"/>
              </a:lnTo>
              <a:lnTo>
                <a:pt x="9" y="42"/>
              </a:lnTo>
              <a:lnTo>
                <a:pt x="9" y="41"/>
              </a:lnTo>
              <a:lnTo>
                <a:pt x="8" y="41"/>
              </a:lnTo>
              <a:lnTo>
                <a:pt x="9" y="41"/>
              </a:lnTo>
              <a:lnTo>
                <a:pt x="8" y="41"/>
              </a:lnTo>
              <a:lnTo>
                <a:pt x="8" y="40"/>
              </a:lnTo>
              <a:lnTo>
                <a:pt x="8" y="39"/>
              </a:lnTo>
              <a:lnTo>
                <a:pt x="7" y="38"/>
              </a:lnTo>
              <a:lnTo>
                <a:pt x="6" y="39"/>
              </a:lnTo>
              <a:lnTo>
                <a:pt x="6" y="38"/>
              </a:lnTo>
              <a:lnTo>
                <a:pt x="5" y="38"/>
              </a:lnTo>
              <a:lnTo>
                <a:pt x="6" y="38"/>
              </a:lnTo>
              <a:lnTo>
                <a:pt x="6" y="37"/>
              </a:lnTo>
              <a:lnTo>
                <a:pt x="7" y="37"/>
              </a:lnTo>
              <a:lnTo>
                <a:pt x="6" y="36"/>
              </a:lnTo>
              <a:lnTo>
                <a:pt x="6" y="35"/>
              </a:lnTo>
              <a:lnTo>
                <a:pt x="5" y="35"/>
              </a:lnTo>
              <a:lnTo>
                <a:pt x="5" y="34"/>
              </a:lnTo>
              <a:lnTo>
                <a:pt x="7" y="32"/>
              </a:lnTo>
              <a:lnTo>
                <a:pt x="7" y="31"/>
              </a:lnTo>
              <a:lnTo>
                <a:pt x="8" y="31"/>
              </a:lnTo>
              <a:lnTo>
                <a:pt x="8" y="30"/>
              </a:lnTo>
              <a:lnTo>
                <a:pt x="9" y="29"/>
              </a:lnTo>
              <a:lnTo>
                <a:pt x="9" y="28"/>
              </a:lnTo>
              <a:lnTo>
                <a:pt x="9" y="27"/>
              </a:lnTo>
              <a:lnTo>
                <a:pt x="9" y="26"/>
              </a:lnTo>
              <a:lnTo>
                <a:pt x="9" y="25"/>
              </a:lnTo>
              <a:lnTo>
                <a:pt x="9" y="24"/>
              </a:lnTo>
              <a:lnTo>
                <a:pt x="9" y="23"/>
              </a:lnTo>
              <a:lnTo>
                <a:pt x="9" y="22"/>
              </a:lnTo>
              <a:lnTo>
                <a:pt x="9" y="21"/>
              </a:lnTo>
              <a:lnTo>
                <a:pt x="9" y="20"/>
              </a:lnTo>
              <a:lnTo>
                <a:pt x="9" y="19"/>
              </a:lnTo>
              <a:lnTo>
                <a:pt x="9" y="18"/>
              </a:lnTo>
              <a:lnTo>
                <a:pt x="9" y="17"/>
              </a:lnTo>
              <a:lnTo>
                <a:pt x="9" y="16"/>
              </a:lnTo>
              <a:lnTo>
                <a:pt x="10" y="16"/>
              </a:lnTo>
              <a:lnTo>
                <a:pt x="10" y="15"/>
              </a:lnTo>
              <a:lnTo>
                <a:pt x="10" y="14"/>
              </a:lnTo>
              <a:lnTo>
                <a:pt x="10" y="13"/>
              </a:lnTo>
              <a:lnTo>
                <a:pt x="10" y="12"/>
              </a:lnTo>
              <a:lnTo>
                <a:pt x="10" y="11"/>
              </a:lnTo>
              <a:lnTo>
                <a:pt x="9" y="11"/>
              </a:lnTo>
              <a:lnTo>
                <a:pt x="9" y="10"/>
              </a:lnTo>
              <a:lnTo>
                <a:pt x="8" y="10"/>
              </a:lnTo>
              <a:lnTo>
                <a:pt x="8" y="9"/>
              </a:lnTo>
              <a:lnTo>
                <a:pt x="7" y="9"/>
              </a:lnTo>
              <a:lnTo>
                <a:pt x="7" y="8"/>
              </a:lnTo>
              <a:lnTo>
                <a:pt x="6" y="8"/>
              </a:lnTo>
              <a:lnTo>
                <a:pt x="6" y="7"/>
              </a:lnTo>
              <a:lnTo>
                <a:pt x="7" y="6"/>
              </a:lnTo>
              <a:lnTo>
                <a:pt x="8" y="5"/>
              </a:lnTo>
              <a:lnTo>
                <a:pt x="9" y="6"/>
              </a:lnTo>
              <a:lnTo>
                <a:pt x="10" y="6"/>
              </a:lnTo>
              <a:lnTo>
                <a:pt x="10" y="5"/>
              </a:lnTo>
              <a:lnTo>
                <a:pt x="11" y="6"/>
              </a:lnTo>
              <a:lnTo>
                <a:pt x="12" y="6"/>
              </a:lnTo>
              <a:lnTo>
                <a:pt x="12" y="5"/>
              </a:lnTo>
              <a:lnTo>
                <a:pt x="12" y="6"/>
              </a:lnTo>
              <a:lnTo>
                <a:pt x="13" y="6"/>
              </a:lnTo>
              <a:lnTo>
                <a:pt x="13" y="7"/>
              </a:lnTo>
              <a:lnTo>
                <a:pt x="14" y="7"/>
              </a:lnTo>
              <a:lnTo>
                <a:pt x="14" y="8"/>
              </a:lnTo>
              <a:lnTo>
                <a:pt x="15" y="8"/>
              </a:lnTo>
              <a:lnTo>
                <a:pt x="15" y="9"/>
              </a:lnTo>
              <a:lnTo>
                <a:pt x="16" y="9"/>
              </a:lnTo>
              <a:lnTo>
                <a:pt x="16" y="8"/>
              </a:lnTo>
              <a:lnTo>
                <a:pt x="16" y="7"/>
              </a:lnTo>
              <a:lnTo>
                <a:pt x="17" y="7"/>
              </a:lnTo>
              <a:lnTo>
                <a:pt x="18" y="8"/>
              </a:lnTo>
              <a:lnTo>
                <a:pt x="18" y="9"/>
              </a:lnTo>
              <a:lnTo>
                <a:pt x="19" y="12"/>
              </a:lnTo>
              <a:lnTo>
                <a:pt x="19" y="14"/>
              </a:lnTo>
              <a:lnTo>
                <a:pt x="20" y="14"/>
              </a:lnTo>
              <a:lnTo>
                <a:pt x="20" y="13"/>
              </a:lnTo>
              <a:lnTo>
                <a:pt x="21" y="13"/>
              </a:lnTo>
              <a:lnTo>
                <a:pt x="22" y="12"/>
              </a:lnTo>
              <a:lnTo>
                <a:pt x="24" y="10"/>
              </a:lnTo>
              <a:lnTo>
                <a:pt x="24" y="9"/>
              </a:lnTo>
              <a:lnTo>
                <a:pt x="25" y="9"/>
              </a:lnTo>
              <a:lnTo>
                <a:pt x="25" y="8"/>
              </a:lnTo>
              <a:lnTo>
                <a:pt x="26" y="8"/>
              </a:lnTo>
              <a:lnTo>
                <a:pt x="26" y="7"/>
              </a:lnTo>
              <a:lnTo>
                <a:pt x="27" y="6"/>
              </a:lnTo>
              <a:lnTo>
                <a:pt x="28" y="5"/>
              </a:lnTo>
              <a:lnTo>
                <a:pt x="29" y="5"/>
              </a:lnTo>
              <a:lnTo>
                <a:pt x="29" y="4"/>
              </a:lnTo>
              <a:lnTo>
                <a:pt x="30" y="3"/>
              </a:lnTo>
              <a:lnTo>
                <a:pt x="31" y="3"/>
              </a:lnTo>
              <a:lnTo>
                <a:pt x="32" y="2"/>
              </a:lnTo>
              <a:lnTo>
                <a:pt x="33" y="2"/>
              </a:lnTo>
              <a:lnTo>
                <a:pt x="33" y="1"/>
              </a:lnTo>
              <a:lnTo>
                <a:pt x="34" y="1"/>
              </a:lnTo>
              <a:lnTo>
                <a:pt x="35" y="0"/>
              </a:lnTo>
              <a:lnTo>
                <a:pt x="35" y="1"/>
              </a:lnTo>
              <a:lnTo>
                <a:pt x="35" y="2"/>
              </a:lnTo>
              <a:lnTo>
                <a:pt x="36" y="2"/>
              </a:lnTo>
              <a:lnTo>
                <a:pt x="36" y="3"/>
              </a:lnTo>
              <a:lnTo>
                <a:pt x="36" y="4"/>
              </a:lnTo>
              <a:lnTo>
                <a:pt x="36" y="5"/>
              </a:lnTo>
              <a:lnTo>
                <a:pt x="35" y="5"/>
              </a:lnTo>
              <a:lnTo>
                <a:pt x="35" y="6"/>
              </a:lnTo>
              <a:lnTo>
                <a:pt x="35" y="7"/>
              </a:lnTo>
              <a:lnTo>
                <a:pt x="35" y="8"/>
              </a:lnTo>
              <a:lnTo>
                <a:pt x="36" y="9"/>
              </a:lnTo>
              <a:lnTo>
                <a:pt x="35" y="10"/>
              </a:lnTo>
              <a:lnTo>
                <a:pt x="35" y="11"/>
              </a:lnTo>
              <a:lnTo>
                <a:pt x="36" y="11"/>
              </a:lnTo>
              <a:lnTo>
                <a:pt x="36" y="12"/>
              </a:lnTo>
              <a:lnTo>
                <a:pt x="36" y="13"/>
              </a:lnTo>
              <a:lnTo>
                <a:pt x="37" y="13"/>
              </a:lnTo>
              <a:lnTo>
                <a:pt x="37" y="14"/>
              </a:lnTo>
              <a:lnTo>
                <a:pt x="37" y="15"/>
              </a:lnTo>
              <a:lnTo>
                <a:pt x="37" y="16"/>
              </a:lnTo>
              <a:lnTo>
                <a:pt x="37" y="17"/>
              </a:lnTo>
              <a:lnTo>
                <a:pt x="37" y="18"/>
              </a:lnTo>
              <a:lnTo>
                <a:pt x="38" y="19"/>
              </a:lnTo>
              <a:lnTo>
                <a:pt x="38" y="21"/>
              </a:lnTo>
              <a:lnTo>
                <a:pt x="38" y="22"/>
              </a:lnTo>
              <a:lnTo>
                <a:pt x="38" y="23"/>
              </a:lnTo>
              <a:lnTo>
                <a:pt x="39" y="23"/>
              </a:lnTo>
              <a:lnTo>
                <a:pt x="39" y="24"/>
              </a:lnTo>
              <a:lnTo>
                <a:pt x="39" y="25"/>
              </a:lnTo>
              <a:lnTo>
                <a:pt x="40" y="25"/>
              </a:lnTo>
              <a:lnTo>
                <a:pt x="40" y="26"/>
              </a:lnTo>
              <a:lnTo>
                <a:pt x="39" y="27"/>
              </a:lnTo>
              <a:lnTo>
                <a:pt x="39" y="28"/>
              </a:lnTo>
              <a:lnTo>
                <a:pt x="39" y="29"/>
              </a:lnTo>
              <a:lnTo>
                <a:pt x="39" y="30"/>
              </a:lnTo>
              <a:lnTo>
                <a:pt x="38" y="30"/>
              </a:lnTo>
              <a:lnTo>
                <a:pt x="39" y="31"/>
              </a:lnTo>
              <a:lnTo>
                <a:pt x="39" y="32"/>
              </a:lnTo>
              <a:lnTo>
                <a:pt x="40" y="32"/>
              </a:lnTo>
              <a:lnTo>
                <a:pt x="40" y="33"/>
              </a:lnTo>
              <a:lnTo>
                <a:pt x="41" y="33"/>
              </a:lnTo>
              <a:lnTo>
                <a:pt x="41" y="34"/>
              </a:lnTo>
              <a:lnTo>
                <a:pt x="42" y="34"/>
              </a:lnTo>
              <a:lnTo>
                <a:pt x="42" y="35"/>
              </a:lnTo>
              <a:lnTo>
                <a:pt x="42" y="36"/>
              </a:lnTo>
              <a:lnTo>
                <a:pt x="42" y="37"/>
              </a:lnTo>
              <a:lnTo>
                <a:pt x="42" y="38"/>
              </a:lnTo>
              <a:lnTo>
                <a:pt x="43" y="38"/>
              </a:lnTo>
              <a:lnTo>
                <a:pt x="43" y="39"/>
              </a:lnTo>
              <a:lnTo>
                <a:pt x="42" y="39"/>
              </a:lnTo>
              <a:lnTo>
                <a:pt x="42" y="40"/>
              </a:lnTo>
              <a:lnTo>
                <a:pt x="41" y="40"/>
              </a:lnTo>
              <a:lnTo>
                <a:pt x="41" y="41"/>
              </a:lnTo>
              <a:lnTo>
                <a:pt x="41" y="42"/>
              </a:lnTo>
              <a:lnTo>
                <a:pt x="40" y="41"/>
              </a:lnTo>
              <a:lnTo>
                <a:pt x="40" y="42"/>
              </a:lnTo>
              <a:lnTo>
                <a:pt x="40" y="43"/>
              </a:lnTo>
              <a:lnTo>
                <a:pt x="40" y="44"/>
              </a:lnTo>
              <a:lnTo>
                <a:pt x="39" y="44"/>
              </a:lnTo>
              <a:lnTo>
                <a:pt x="38" y="44"/>
              </a:lnTo>
              <a:lnTo>
                <a:pt x="37" y="44"/>
              </a:lnTo>
              <a:lnTo>
                <a:pt x="37" y="45"/>
              </a:lnTo>
              <a:lnTo>
                <a:pt x="36" y="45"/>
              </a:lnTo>
              <a:lnTo>
                <a:pt x="35" y="45"/>
              </a:lnTo>
              <a:lnTo>
                <a:pt x="34" y="45"/>
              </a:lnTo>
              <a:lnTo>
                <a:pt x="33" y="45"/>
              </a:lnTo>
              <a:lnTo>
                <a:pt x="33" y="44"/>
              </a:lnTo>
              <a:lnTo>
                <a:pt x="32" y="44"/>
              </a:lnTo>
              <a:lnTo>
                <a:pt x="32" y="45"/>
              </a:lnTo>
              <a:lnTo>
                <a:pt x="32" y="46"/>
              </a:lnTo>
              <a:lnTo>
                <a:pt x="31" y="46"/>
              </a:lnTo>
              <a:lnTo>
                <a:pt x="31" y="47"/>
              </a:lnTo>
              <a:lnTo>
                <a:pt x="30" y="48"/>
              </a:lnTo>
              <a:lnTo>
                <a:pt x="29" y="49"/>
              </a:lnTo>
              <a:lnTo>
                <a:pt x="28" y="49"/>
              </a:lnTo>
              <a:lnTo>
                <a:pt x="28" y="50"/>
              </a:lnTo>
              <a:lnTo>
                <a:pt x="27" y="50"/>
              </a:lnTo>
              <a:lnTo>
                <a:pt x="26" y="50"/>
              </a:lnTo>
              <a:lnTo>
                <a:pt x="26" y="51"/>
              </a:lnTo>
              <a:lnTo>
                <a:pt x="26" y="52"/>
              </a:lnTo>
              <a:lnTo>
                <a:pt x="25" y="52"/>
              </a:lnTo>
              <a:lnTo>
                <a:pt x="25" y="53"/>
              </a:lnTo>
              <a:lnTo>
                <a:pt x="24" y="53"/>
              </a:lnTo>
              <a:lnTo>
                <a:pt x="23" y="53"/>
              </a:lnTo>
              <a:lnTo>
                <a:pt x="23" y="54"/>
              </a:lnTo>
              <a:lnTo>
                <a:pt x="23" y="55"/>
              </a:lnTo>
              <a:lnTo>
                <a:pt x="22" y="55"/>
              </a:lnTo>
              <a:lnTo>
                <a:pt x="22" y="56"/>
              </a:lnTo>
              <a:lnTo>
                <a:pt x="21" y="56"/>
              </a:lnTo>
              <a:lnTo>
                <a:pt x="21" y="57"/>
              </a:lnTo>
              <a:lnTo>
                <a:pt x="20" y="57"/>
              </a:lnTo>
              <a:lnTo>
                <a:pt x="20" y="58"/>
              </a:lnTo>
              <a:lnTo>
                <a:pt x="21" y="58"/>
              </a:lnTo>
              <a:lnTo>
                <a:pt x="21" y="59"/>
              </a:lnTo>
              <a:lnTo>
                <a:pt x="20" y="60"/>
              </a:lnTo>
              <a:lnTo>
                <a:pt x="19" y="61"/>
              </a:lnTo>
              <a:lnTo>
                <a:pt x="19" y="62"/>
              </a:lnTo>
              <a:lnTo>
                <a:pt x="18" y="62"/>
              </a:lnTo>
              <a:lnTo>
                <a:pt x="18" y="63"/>
              </a:lnTo>
              <a:lnTo>
                <a:pt x="18" y="64"/>
              </a:lnTo>
              <a:lnTo>
                <a:pt x="18" y="65"/>
              </a:lnTo>
              <a:lnTo>
                <a:pt x="17" y="66"/>
              </a:lnTo>
              <a:lnTo>
                <a:pt x="16" y="67"/>
              </a:lnTo>
              <a:lnTo>
                <a:pt x="15" y="68"/>
              </a:lnTo>
              <a:lnTo>
                <a:pt x="15" y="69"/>
              </a:lnTo>
              <a:lnTo>
                <a:pt x="14" y="69"/>
              </a:lnTo>
              <a:lnTo>
                <a:pt x="14" y="70"/>
              </a:lnTo>
              <a:lnTo>
                <a:pt x="14" y="71"/>
              </a:lnTo>
              <a:lnTo>
                <a:pt x="13" y="71"/>
              </a:lnTo>
              <a:lnTo>
                <a:pt x="13" y="72"/>
              </a:lnTo>
              <a:lnTo>
                <a:pt x="12" y="72"/>
              </a:lnTo>
              <a:lnTo>
                <a:pt x="12" y="73"/>
              </a:lnTo>
              <a:lnTo>
                <a:pt x="12" y="74"/>
              </a:lnTo>
              <a:lnTo>
                <a:pt x="12" y="75"/>
              </a:lnTo>
              <a:lnTo>
                <a:pt x="12" y="76"/>
              </a:lnTo>
              <a:lnTo>
                <a:pt x="12" y="77"/>
              </a:lnTo>
              <a:lnTo>
                <a:pt x="12" y="78"/>
              </a:lnTo>
              <a:lnTo>
                <a:pt x="12" y="79"/>
              </a:lnTo>
              <a:lnTo>
                <a:pt x="11" y="79"/>
              </a:lnTo>
              <a:lnTo>
                <a:pt x="10" y="80"/>
              </a:lnTo>
              <a:lnTo>
                <a:pt x="10" y="81"/>
              </a:lnTo>
              <a:lnTo>
                <a:pt x="9" y="81"/>
              </a:lnTo>
              <a:lnTo>
                <a:pt x="8" y="81"/>
              </a:lnTo>
              <a:lnTo>
                <a:pt x="8" y="82"/>
              </a:lnTo>
              <a:lnTo>
                <a:pt x="7" y="82"/>
              </a:lnTo>
              <a:lnTo>
                <a:pt x="7" y="83"/>
              </a:lnTo>
              <a:lnTo>
                <a:pt x="6" y="84"/>
              </a:lnTo>
              <a:lnTo>
                <a:pt x="5" y="84"/>
              </a:lnTo>
              <a:lnTo>
                <a:pt x="5" y="85"/>
              </a:lnTo>
              <a:lnTo>
                <a:pt x="4" y="85"/>
              </a:lnTo>
              <a:lnTo>
                <a:pt x="3" y="85"/>
              </a:lnTo>
              <a:lnTo>
                <a:pt x="2" y="85"/>
              </a:lnTo>
              <a:lnTo>
                <a:pt x="1" y="86"/>
              </a:lnTo>
              <a:lnTo>
                <a:pt x="1" y="85"/>
              </a:lnTo>
              <a:lnTo>
                <a:pt x="0" y="85"/>
              </a:lnTo>
              <a:lnTo>
                <a:pt x="0" y="84"/>
              </a:lnTo>
              <a:close/>
            </a:path>
          </a:pathLst>
        </a:custGeom>
        <a:solidFill>
          <a:srgbClr val="F8F8F8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7</xdr:col>
      <xdr:colOff>514350</xdr:colOff>
      <xdr:row>23</xdr:row>
      <xdr:rowOff>85725</xdr:rowOff>
    </xdr:from>
    <xdr:to>
      <xdr:col>9</xdr:col>
      <xdr:colOff>314325</xdr:colOff>
      <xdr:row>32</xdr:row>
      <xdr:rowOff>76200</xdr:rowOff>
    </xdr:to>
    <xdr:sp macro="" textlink="">
      <xdr:nvSpPr>
        <xdr:cNvPr id="848661" name="Freeform 4"/>
        <xdr:cNvSpPr>
          <a:spLocks/>
        </xdr:cNvSpPr>
      </xdr:nvSpPr>
      <xdr:spPr bwMode="auto">
        <a:xfrm>
          <a:off x="8458200" y="3829050"/>
          <a:ext cx="1019175" cy="1362075"/>
        </a:xfrm>
        <a:custGeom>
          <a:avLst/>
          <a:gdLst>
            <a:gd name="T0" fmla="*/ 2147483647 w 78"/>
            <a:gd name="T1" fmla="*/ 2147483647 h 104"/>
            <a:gd name="T2" fmla="*/ 2147483647 w 78"/>
            <a:gd name="T3" fmla="*/ 2147483647 h 104"/>
            <a:gd name="T4" fmla="*/ 2147483647 w 78"/>
            <a:gd name="T5" fmla="*/ 2147483647 h 104"/>
            <a:gd name="T6" fmla="*/ 2147483647 w 78"/>
            <a:gd name="T7" fmla="*/ 2147483647 h 104"/>
            <a:gd name="T8" fmla="*/ 2147483647 w 78"/>
            <a:gd name="T9" fmla="*/ 2147483647 h 104"/>
            <a:gd name="T10" fmla="*/ 2147483647 w 78"/>
            <a:gd name="T11" fmla="*/ 2147483647 h 104"/>
            <a:gd name="T12" fmla="*/ 2147483647 w 78"/>
            <a:gd name="T13" fmla="*/ 2147483647 h 104"/>
            <a:gd name="T14" fmla="*/ 2147483647 w 78"/>
            <a:gd name="T15" fmla="*/ 2147483647 h 104"/>
            <a:gd name="T16" fmla="*/ 2147483647 w 78"/>
            <a:gd name="T17" fmla="*/ 2147483647 h 104"/>
            <a:gd name="T18" fmla="*/ 2147483647 w 78"/>
            <a:gd name="T19" fmla="*/ 2147483647 h 104"/>
            <a:gd name="T20" fmla="*/ 2147483647 w 78"/>
            <a:gd name="T21" fmla="*/ 2147483647 h 104"/>
            <a:gd name="T22" fmla="*/ 2147483647 w 78"/>
            <a:gd name="T23" fmla="*/ 2147483647 h 104"/>
            <a:gd name="T24" fmla="*/ 2147483647 w 78"/>
            <a:gd name="T25" fmla="*/ 2147483647 h 104"/>
            <a:gd name="T26" fmla="*/ 2147483647 w 78"/>
            <a:gd name="T27" fmla="*/ 2147483647 h 104"/>
            <a:gd name="T28" fmla="*/ 2147483647 w 78"/>
            <a:gd name="T29" fmla="*/ 2147483647 h 104"/>
            <a:gd name="T30" fmla="*/ 2147483647 w 78"/>
            <a:gd name="T31" fmla="*/ 2147483647 h 104"/>
            <a:gd name="T32" fmla="*/ 2147483647 w 78"/>
            <a:gd name="T33" fmla="*/ 0 h 104"/>
            <a:gd name="T34" fmla="*/ 2147483647 w 78"/>
            <a:gd name="T35" fmla="*/ 2147483647 h 104"/>
            <a:gd name="T36" fmla="*/ 2147483647 w 78"/>
            <a:gd name="T37" fmla="*/ 2147483647 h 104"/>
            <a:gd name="T38" fmla="*/ 2147483647 w 78"/>
            <a:gd name="T39" fmla="*/ 2147483647 h 104"/>
            <a:gd name="T40" fmla="*/ 2147483647 w 78"/>
            <a:gd name="T41" fmla="*/ 2147483647 h 104"/>
            <a:gd name="T42" fmla="*/ 2147483647 w 78"/>
            <a:gd name="T43" fmla="*/ 2147483647 h 104"/>
            <a:gd name="T44" fmla="*/ 2147483647 w 78"/>
            <a:gd name="T45" fmla="*/ 2147483647 h 104"/>
            <a:gd name="T46" fmla="*/ 2147483647 w 78"/>
            <a:gd name="T47" fmla="*/ 2147483647 h 104"/>
            <a:gd name="T48" fmla="*/ 2147483647 w 78"/>
            <a:gd name="T49" fmla="*/ 2147483647 h 104"/>
            <a:gd name="T50" fmla="*/ 2147483647 w 78"/>
            <a:gd name="T51" fmla="*/ 2147483647 h 104"/>
            <a:gd name="T52" fmla="*/ 2147483647 w 78"/>
            <a:gd name="T53" fmla="*/ 2147483647 h 104"/>
            <a:gd name="T54" fmla="*/ 2147483647 w 78"/>
            <a:gd name="T55" fmla="*/ 2147483647 h 104"/>
            <a:gd name="T56" fmla="*/ 2147483647 w 78"/>
            <a:gd name="T57" fmla="*/ 2147483647 h 104"/>
            <a:gd name="T58" fmla="*/ 2147483647 w 78"/>
            <a:gd name="T59" fmla="*/ 2147483647 h 104"/>
            <a:gd name="T60" fmla="*/ 2147483647 w 78"/>
            <a:gd name="T61" fmla="*/ 2147483647 h 104"/>
            <a:gd name="T62" fmla="*/ 2147483647 w 78"/>
            <a:gd name="T63" fmla="*/ 2147483647 h 104"/>
            <a:gd name="T64" fmla="*/ 2147483647 w 78"/>
            <a:gd name="T65" fmla="*/ 2147483647 h 104"/>
            <a:gd name="T66" fmla="*/ 2147483647 w 78"/>
            <a:gd name="T67" fmla="*/ 2147483647 h 104"/>
            <a:gd name="T68" fmla="*/ 2147483647 w 78"/>
            <a:gd name="T69" fmla="*/ 2147483647 h 104"/>
            <a:gd name="T70" fmla="*/ 2147483647 w 78"/>
            <a:gd name="T71" fmla="*/ 2147483647 h 104"/>
            <a:gd name="T72" fmla="*/ 2147483647 w 78"/>
            <a:gd name="T73" fmla="*/ 2147483647 h 104"/>
            <a:gd name="T74" fmla="*/ 2147483647 w 78"/>
            <a:gd name="T75" fmla="*/ 2147483647 h 104"/>
            <a:gd name="T76" fmla="*/ 2147483647 w 78"/>
            <a:gd name="T77" fmla="*/ 2147483647 h 104"/>
            <a:gd name="T78" fmla="*/ 2147483647 w 78"/>
            <a:gd name="T79" fmla="*/ 2147483647 h 104"/>
            <a:gd name="T80" fmla="*/ 2147483647 w 78"/>
            <a:gd name="T81" fmla="*/ 2147483647 h 104"/>
            <a:gd name="T82" fmla="*/ 2147483647 w 78"/>
            <a:gd name="T83" fmla="*/ 2147483647 h 104"/>
            <a:gd name="T84" fmla="*/ 2147483647 w 78"/>
            <a:gd name="T85" fmla="*/ 2147483647 h 104"/>
            <a:gd name="T86" fmla="*/ 2147483647 w 78"/>
            <a:gd name="T87" fmla="*/ 2147483647 h 104"/>
            <a:gd name="T88" fmla="*/ 2147483647 w 78"/>
            <a:gd name="T89" fmla="*/ 2147483647 h 104"/>
            <a:gd name="T90" fmla="*/ 2147483647 w 78"/>
            <a:gd name="T91" fmla="*/ 2147483647 h 104"/>
            <a:gd name="T92" fmla="*/ 2147483647 w 78"/>
            <a:gd name="T93" fmla="*/ 2147483647 h 104"/>
            <a:gd name="T94" fmla="*/ 2147483647 w 78"/>
            <a:gd name="T95" fmla="*/ 2147483647 h 104"/>
            <a:gd name="T96" fmla="*/ 2147483647 w 78"/>
            <a:gd name="T97" fmla="*/ 2147483647 h 104"/>
            <a:gd name="T98" fmla="*/ 2147483647 w 78"/>
            <a:gd name="T99" fmla="*/ 2147483647 h 104"/>
            <a:gd name="T100" fmla="*/ 2147483647 w 78"/>
            <a:gd name="T101" fmla="*/ 2147483647 h 104"/>
            <a:gd name="T102" fmla="*/ 2147483647 w 78"/>
            <a:gd name="T103" fmla="*/ 2147483647 h 104"/>
            <a:gd name="T104" fmla="*/ 2147483647 w 78"/>
            <a:gd name="T105" fmla="*/ 2147483647 h 104"/>
            <a:gd name="T106" fmla="*/ 2147483647 w 78"/>
            <a:gd name="T107" fmla="*/ 2147483647 h 104"/>
            <a:gd name="T108" fmla="*/ 2147483647 w 78"/>
            <a:gd name="T109" fmla="*/ 2147483647 h 104"/>
            <a:gd name="T110" fmla="*/ 2147483647 w 78"/>
            <a:gd name="T111" fmla="*/ 2147483647 h 104"/>
            <a:gd name="T112" fmla="*/ 2147483647 w 78"/>
            <a:gd name="T113" fmla="*/ 2147483647 h 104"/>
            <a:gd name="T114" fmla="*/ 2147483647 w 78"/>
            <a:gd name="T115" fmla="*/ 2147483647 h 104"/>
            <a:gd name="T116" fmla="*/ 0 w 78"/>
            <a:gd name="T117" fmla="*/ 2147483647 h 104"/>
            <a:gd name="T118" fmla="*/ 2147483647 w 78"/>
            <a:gd name="T119" fmla="*/ 2147483647 h 104"/>
            <a:gd name="T120" fmla="*/ 2147483647 w 78"/>
            <a:gd name="T121" fmla="*/ 2147483647 h 104"/>
            <a:gd name="T122" fmla="*/ 2147483647 w 78"/>
            <a:gd name="T123" fmla="*/ 2147483647 h 104"/>
            <a:gd name="T124" fmla="*/ 2147483647 w 78"/>
            <a:gd name="T125" fmla="*/ 2147483647 h 104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60000 65536"/>
            <a:gd name="T178" fmla="*/ 0 60000 65536"/>
            <a:gd name="T179" fmla="*/ 0 60000 65536"/>
            <a:gd name="T180" fmla="*/ 0 60000 65536"/>
            <a:gd name="T181" fmla="*/ 0 60000 65536"/>
            <a:gd name="T182" fmla="*/ 0 60000 65536"/>
            <a:gd name="T183" fmla="*/ 0 60000 65536"/>
            <a:gd name="T184" fmla="*/ 0 60000 65536"/>
            <a:gd name="T185" fmla="*/ 0 60000 65536"/>
            <a:gd name="T186" fmla="*/ 0 60000 65536"/>
            <a:gd name="T187" fmla="*/ 0 60000 65536"/>
            <a:gd name="T188" fmla="*/ 0 60000 65536"/>
            <a:gd name="T189" fmla="*/ 0 w 78"/>
            <a:gd name="T190" fmla="*/ 0 h 104"/>
            <a:gd name="T191" fmla="*/ 78 w 78"/>
            <a:gd name="T192" fmla="*/ 104 h 104"/>
          </a:gdLst>
          <a:ahLst/>
          <a:cxnLst>
            <a:cxn ang="T126">
              <a:pos x="T0" y="T1"/>
            </a:cxn>
            <a:cxn ang="T127">
              <a:pos x="T2" y="T3"/>
            </a:cxn>
            <a:cxn ang="T128">
              <a:pos x="T4" y="T5"/>
            </a:cxn>
            <a:cxn ang="T129">
              <a:pos x="T6" y="T7"/>
            </a:cxn>
            <a:cxn ang="T130">
              <a:pos x="T8" y="T9"/>
            </a:cxn>
            <a:cxn ang="T131">
              <a:pos x="T10" y="T11"/>
            </a:cxn>
            <a:cxn ang="T132">
              <a:pos x="T12" y="T13"/>
            </a:cxn>
            <a:cxn ang="T133">
              <a:pos x="T14" y="T15"/>
            </a:cxn>
            <a:cxn ang="T134">
              <a:pos x="T16" y="T17"/>
            </a:cxn>
            <a:cxn ang="T135">
              <a:pos x="T18" y="T19"/>
            </a:cxn>
            <a:cxn ang="T136">
              <a:pos x="T20" y="T21"/>
            </a:cxn>
            <a:cxn ang="T137">
              <a:pos x="T22" y="T23"/>
            </a:cxn>
            <a:cxn ang="T138">
              <a:pos x="T24" y="T25"/>
            </a:cxn>
            <a:cxn ang="T139">
              <a:pos x="T26" y="T27"/>
            </a:cxn>
            <a:cxn ang="T140">
              <a:pos x="T28" y="T29"/>
            </a:cxn>
            <a:cxn ang="T141">
              <a:pos x="T30" y="T31"/>
            </a:cxn>
            <a:cxn ang="T142">
              <a:pos x="T32" y="T33"/>
            </a:cxn>
            <a:cxn ang="T143">
              <a:pos x="T34" y="T35"/>
            </a:cxn>
            <a:cxn ang="T144">
              <a:pos x="T36" y="T37"/>
            </a:cxn>
            <a:cxn ang="T145">
              <a:pos x="T38" y="T39"/>
            </a:cxn>
            <a:cxn ang="T146">
              <a:pos x="T40" y="T41"/>
            </a:cxn>
            <a:cxn ang="T147">
              <a:pos x="T42" y="T43"/>
            </a:cxn>
            <a:cxn ang="T148">
              <a:pos x="T44" y="T45"/>
            </a:cxn>
            <a:cxn ang="T149">
              <a:pos x="T46" y="T47"/>
            </a:cxn>
            <a:cxn ang="T150">
              <a:pos x="T48" y="T49"/>
            </a:cxn>
            <a:cxn ang="T151">
              <a:pos x="T50" y="T51"/>
            </a:cxn>
            <a:cxn ang="T152">
              <a:pos x="T52" y="T53"/>
            </a:cxn>
            <a:cxn ang="T153">
              <a:pos x="T54" y="T55"/>
            </a:cxn>
            <a:cxn ang="T154">
              <a:pos x="T56" y="T57"/>
            </a:cxn>
            <a:cxn ang="T155">
              <a:pos x="T58" y="T59"/>
            </a:cxn>
            <a:cxn ang="T156">
              <a:pos x="T60" y="T61"/>
            </a:cxn>
            <a:cxn ang="T157">
              <a:pos x="T62" y="T63"/>
            </a:cxn>
            <a:cxn ang="T158">
              <a:pos x="T64" y="T65"/>
            </a:cxn>
            <a:cxn ang="T159">
              <a:pos x="T66" y="T67"/>
            </a:cxn>
            <a:cxn ang="T160">
              <a:pos x="T68" y="T69"/>
            </a:cxn>
            <a:cxn ang="T161">
              <a:pos x="T70" y="T71"/>
            </a:cxn>
            <a:cxn ang="T162">
              <a:pos x="T72" y="T73"/>
            </a:cxn>
            <a:cxn ang="T163">
              <a:pos x="T74" y="T75"/>
            </a:cxn>
            <a:cxn ang="T164">
              <a:pos x="T76" y="T77"/>
            </a:cxn>
            <a:cxn ang="T165">
              <a:pos x="T78" y="T79"/>
            </a:cxn>
            <a:cxn ang="T166">
              <a:pos x="T80" y="T81"/>
            </a:cxn>
            <a:cxn ang="T167">
              <a:pos x="T82" y="T83"/>
            </a:cxn>
            <a:cxn ang="T168">
              <a:pos x="T84" y="T85"/>
            </a:cxn>
            <a:cxn ang="T169">
              <a:pos x="T86" y="T87"/>
            </a:cxn>
            <a:cxn ang="T170">
              <a:pos x="T88" y="T89"/>
            </a:cxn>
            <a:cxn ang="T171">
              <a:pos x="T90" y="T91"/>
            </a:cxn>
            <a:cxn ang="T172">
              <a:pos x="T92" y="T93"/>
            </a:cxn>
            <a:cxn ang="T173">
              <a:pos x="T94" y="T95"/>
            </a:cxn>
            <a:cxn ang="T174">
              <a:pos x="T96" y="T97"/>
            </a:cxn>
            <a:cxn ang="T175">
              <a:pos x="T98" y="T99"/>
            </a:cxn>
            <a:cxn ang="T176">
              <a:pos x="T100" y="T101"/>
            </a:cxn>
            <a:cxn ang="T177">
              <a:pos x="T102" y="T103"/>
            </a:cxn>
            <a:cxn ang="T178">
              <a:pos x="T104" y="T105"/>
            </a:cxn>
            <a:cxn ang="T179">
              <a:pos x="T106" y="T107"/>
            </a:cxn>
            <a:cxn ang="T180">
              <a:pos x="T108" y="T109"/>
            </a:cxn>
            <a:cxn ang="T181">
              <a:pos x="T110" y="T111"/>
            </a:cxn>
            <a:cxn ang="T182">
              <a:pos x="T112" y="T113"/>
            </a:cxn>
            <a:cxn ang="T183">
              <a:pos x="T114" y="T115"/>
            </a:cxn>
            <a:cxn ang="T184">
              <a:pos x="T116" y="T117"/>
            </a:cxn>
            <a:cxn ang="T185">
              <a:pos x="T118" y="T119"/>
            </a:cxn>
            <a:cxn ang="T186">
              <a:pos x="T120" y="T121"/>
            </a:cxn>
            <a:cxn ang="T187">
              <a:pos x="T122" y="T123"/>
            </a:cxn>
            <a:cxn ang="T188">
              <a:pos x="T124" y="T125"/>
            </a:cxn>
          </a:cxnLst>
          <a:rect l="T189" t="T190" r="T191" b="T192"/>
          <a:pathLst>
            <a:path w="78" h="104">
              <a:moveTo>
                <a:pt x="8" y="64"/>
              </a:moveTo>
              <a:lnTo>
                <a:pt x="8" y="63"/>
              </a:lnTo>
              <a:lnTo>
                <a:pt x="7" y="63"/>
              </a:lnTo>
              <a:lnTo>
                <a:pt x="8" y="62"/>
              </a:lnTo>
              <a:lnTo>
                <a:pt x="9" y="62"/>
              </a:lnTo>
              <a:lnTo>
                <a:pt x="9" y="61"/>
              </a:lnTo>
              <a:lnTo>
                <a:pt x="10" y="61"/>
              </a:lnTo>
              <a:lnTo>
                <a:pt x="11" y="60"/>
              </a:lnTo>
              <a:lnTo>
                <a:pt x="11" y="61"/>
              </a:lnTo>
              <a:lnTo>
                <a:pt x="12" y="61"/>
              </a:lnTo>
              <a:lnTo>
                <a:pt x="13" y="61"/>
              </a:lnTo>
              <a:lnTo>
                <a:pt x="13" y="60"/>
              </a:lnTo>
              <a:lnTo>
                <a:pt x="14" y="60"/>
              </a:lnTo>
              <a:lnTo>
                <a:pt x="14" y="59"/>
              </a:lnTo>
              <a:lnTo>
                <a:pt x="15" y="59"/>
              </a:lnTo>
              <a:lnTo>
                <a:pt x="15" y="58"/>
              </a:lnTo>
              <a:lnTo>
                <a:pt x="16" y="58"/>
              </a:lnTo>
              <a:lnTo>
                <a:pt x="16" y="59"/>
              </a:lnTo>
              <a:lnTo>
                <a:pt x="16" y="60"/>
              </a:lnTo>
              <a:lnTo>
                <a:pt x="17" y="60"/>
              </a:lnTo>
              <a:lnTo>
                <a:pt x="19" y="60"/>
              </a:lnTo>
              <a:lnTo>
                <a:pt x="20" y="60"/>
              </a:lnTo>
              <a:lnTo>
                <a:pt x="20" y="59"/>
              </a:lnTo>
              <a:lnTo>
                <a:pt x="20" y="60"/>
              </a:lnTo>
              <a:lnTo>
                <a:pt x="20" y="59"/>
              </a:lnTo>
              <a:lnTo>
                <a:pt x="21" y="59"/>
              </a:lnTo>
              <a:lnTo>
                <a:pt x="20" y="59"/>
              </a:lnTo>
              <a:lnTo>
                <a:pt x="20" y="58"/>
              </a:lnTo>
              <a:lnTo>
                <a:pt x="20" y="57"/>
              </a:lnTo>
              <a:lnTo>
                <a:pt x="20" y="56"/>
              </a:lnTo>
              <a:lnTo>
                <a:pt x="20" y="55"/>
              </a:lnTo>
              <a:lnTo>
                <a:pt x="19" y="54"/>
              </a:lnTo>
              <a:lnTo>
                <a:pt x="19" y="53"/>
              </a:lnTo>
              <a:lnTo>
                <a:pt x="19" y="52"/>
              </a:lnTo>
              <a:lnTo>
                <a:pt x="18" y="52"/>
              </a:lnTo>
              <a:lnTo>
                <a:pt x="18" y="50"/>
              </a:lnTo>
              <a:lnTo>
                <a:pt x="17" y="51"/>
              </a:lnTo>
              <a:lnTo>
                <a:pt x="17" y="50"/>
              </a:lnTo>
              <a:lnTo>
                <a:pt x="17" y="49"/>
              </a:lnTo>
              <a:lnTo>
                <a:pt x="18" y="49"/>
              </a:lnTo>
              <a:lnTo>
                <a:pt x="17" y="49"/>
              </a:lnTo>
              <a:lnTo>
                <a:pt x="18" y="49"/>
              </a:lnTo>
              <a:lnTo>
                <a:pt x="18" y="48"/>
              </a:lnTo>
              <a:lnTo>
                <a:pt x="18" y="47"/>
              </a:lnTo>
              <a:lnTo>
                <a:pt x="18" y="46"/>
              </a:lnTo>
              <a:lnTo>
                <a:pt x="18" y="45"/>
              </a:lnTo>
              <a:lnTo>
                <a:pt x="17" y="45"/>
              </a:lnTo>
              <a:lnTo>
                <a:pt x="17" y="44"/>
              </a:lnTo>
              <a:lnTo>
                <a:pt x="18" y="44"/>
              </a:lnTo>
              <a:lnTo>
                <a:pt x="18" y="43"/>
              </a:lnTo>
              <a:lnTo>
                <a:pt x="17" y="43"/>
              </a:lnTo>
              <a:lnTo>
                <a:pt x="17" y="42"/>
              </a:lnTo>
              <a:lnTo>
                <a:pt x="17" y="41"/>
              </a:lnTo>
              <a:lnTo>
                <a:pt x="17" y="40"/>
              </a:lnTo>
              <a:lnTo>
                <a:pt x="17" y="39"/>
              </a:lnTo>
              <a:lnTo>
                <a:pt x="16" y="39"/>
              </a:lnTo>
              <a:lnTo>
                <a:pt x="16" y="38"/>
              </a:lnTo>
              <a:lnTo>
                <a:pt x="15" y="37"/>
              </a:lnTo>
              <a:lnTo>
                <a:pt x="16" y="37"/>
              </a:lnTo>
              <a:lnTo>
                <a:pt x="16" y="36"/>
              </a:lnTo>
              <a:lnTo>
                <a:pt x="15" y="36"/>
              </a:lnTo>
              <a:lnTo>
                <a:pt x="15" y="35"/>
              </a:lnTo>
              <a:lnTo>
                <a:pt x="15" y="34"/>
              </a:lnTo>
              <a:lnTo>
                <a:pt x="15" y="33"/>
              </a:lnTo>
              <a:lnTo>
                <a:pt x="14" y="32"/>
              </a:lnTo>
              <a:lnTo>
                <a:pt x="14" y="31"/>
              </a:lnTo>
              <a:lnTo>
                <a:pt x="14" y="30"/>
              </a:lnTo>
              <a:lnTo>
                <a:pt x="14" y="29"/>
              </a:lnTo>
              <a:lnTo>
                <a:pt x="13" y="29"/>
              </a:lnTo>
              <a:lnTo>
                <a:pt x="14" y="28"/>
              </a:lnTo>
              <a:lnTo>
                <a:pt x="13" y="27"/>
              </a:lnTo>
              <a:lnTo>
                <a:pt x="12" y="27"/>
              </a:lnTo>
              <a:lnTo>
                <a:pt x="12" y="26"/>
              </a:lnTo>
              <a:lnTo>
                <a:pt x="12" y="25"/>
              </a:lnTo>
              <a:lnTo>
                <a:pt x="11" y="25"/>
              </a:lnTo>
              <a:lnTo>
                <a:pt x="12" y="25"/>
              </a:lnTo>
              <a:lnTo>
                <a:pt x="12" y="24"/>
              </a:lnTo>
              <a:lnTo>
                <a:pt x="13" y="24"/>
              </a:lnTo>
              <a:lnTo>
                <a:pt x="14" y="23"/>
              </a:lnTo>
              <a:lnTo>
                <a:pt x="14" y="22"/>
              </a:lnTo>
              <a:lnTo>
                <a:pt x="15" y="22"/>
              </a:lnTo>
              <a:lnTo>
                <a:pt x="15" y="21"/>
              </a:lnTo>
              <a:lnTo>
                <a:pt x="16" y="20"/>
              </a:lnTo>
              <a:lnTo>
                <a:pt x="16" y="19"/>
              </a:lnTo>
              <a:lnTo>
                <a:pt x="15" y="19"/>
              </a:lnTo>
              <a:lnTo>
                <a:pt x="16" y="19"/>
              </a:lnTo>
              <a:lnTo>
                <a:pt x="15" y="19"/>
              </a:lnTo>
              <a:lnTo>
                <a:pt x="15" y="18"/>
              </a:lnTo>
              <a:lnTo>
                <a:pt x="14" y="17"/>
              </a:lnTo>
              <a:lnTo>
                <a:pt x="14" y="16"/>
              </a:lnTo>
              <a:lnTo>
                <a:pt x="13" y="16"/>
              </a:lnTo>
              <a:lnTo>
                <a:pt x="13" y="15"/>
              </a:lnTo>
              <a:lnTo>
                <a:pt x="12" y="14"/>
              </a:lnTo>
              <a:lnTo>
                <a:pt x="13" y="14"/>
              </a:lnTo>
              <a:lnTo>
                <a:pt x="12" y="14"/>
              </a:lnTo>
              <a:lnTo>
                <a:pt x="12" y="13"/>
              </a:lnTo>
              <a:lnTo>
                <a:pt x="12" y="12"/>
              </a:lnTo>
              <a:lnTo>
                <a:pt x="12" y="11"/>
              </a:lnTo>
              <a:lnTo>
                <a:pt x="13" y="11"/>
              </a:lnTo>
              <a:lnTo>
                <a:pt x="14" y="11"/>
              </a:lnTo>
              <a:lnTo>
                <a:pt x="14" y="10"/>
              </a:lnTo>
              <a:lnTo>
                <a:pt x="14" y="9"/>
              </a:lnTo>
              <a:lnTo>
                <a:pt x="15" y="8"/>
              </a:lnTo>
              <a:lnTo>
                <a:pt x="15" y="9"/>
              </a:lnTo>
              <a:lnTo>
                <a:pt x="15" y="8"/>
              </a:lnTo>
              <a:lnTo>
                <a:pt x="16" y="8"/>
              </a:lnTo>
              <a:lnTo>
                <a:pt x="16" y="7"/>
              </a:lnTo>
              <a:lnTo>
                <a:pt x="17" y="7"/>
              </a:lnTo>
              <a:lnTo>
                <a:pt x="17" y="6"/>
              </a:lnTo>
              <a:lnTo>
                <a:pt x="17" y="5"/>
              </a:lnTo>
              <a:lnTo>
                <a:pt x="18" y="5"/>
              </a:lnTo>
              <a:lnTo>
                <a:pt x="18" y="4"/>
              </a:lnTo>
              <a:lnTo>
                <a:pt x="18" y="3"/>
              </a:lnTo>
              <a:lnTo>
                <a:pt x="19" y="3"/>
              </a:lnTo>
              <a:lnTo>
                <a:pt x="20" y="3"/>
              </a:lnTo>
              <a:lnTo>
                <a:pt x="20" y="2"/>
              </a:lnTo>
              <a:lnTo>
                <a:pt x="20" y="1"/>
              </a:lnTo>
              <a:lnTo>
                <a:pt x="21" y="1"/>
              </a:lnTo>
              <a:lnTo>
                <a:pt x="21" y="0"/>
              </a:lnTo>
              <a:lnTo>
                <a:pt x="22" y="0"/>
              </a:lnTo>
              <a:lnTo>
                <a:pt x="23" y="0"/>
              </a:lnTo>
              <a:lnTo>
                <a:pt x="23" y="1"/>
              </a:lnTo>
              <a:lnTo>
                <a:pt x="24" y="1"/>
              </a:lnTo>
              <a:lnTo>
                <a:pt x="25" y="1"/>
              </a:lnTo>
              <a:lnTo>
                <a:pt x="27" y="1"/>
              </a:lnTo>
              <a:lnTo>
                <a:pt x="28" y="1"/>
              </a:lnTo>
              <a:lnTo>
                <a:pt x="29" y="1"/>
              </a:lnTo>
              <a:lnTo>
                <a:pt x="29" y="0"/>
              </a:lnTo>
              <a:lnTo>
                <a:pt x="30" y="0"/>
              </a:lnTo>
              <a:lnTo>
                <a:pt x="30" y="1"/>
              </a:lnTo>
              <a:lnTo>
                <a:pt x="31" y="1"/>
              </a:lnTo>
              <a:lnTo>
                <a:pt x="32" y="1"/>
              </a:lnTo>
              <a:lnTo>
                <a:pt x="32" y="2"/>
              </a:lnTo>
              <a:lnTo>
                <a:pt x="33" y="2"/>
              </a:lnTo>
              <a:lnTo>
                <a:pt x="33" y="3"/>
              </a:lnTo>
              <a:lnTo>
                <a:pt x="34" y="3"/>
              </a:lnTo>
              <a:lnTo>
                <a:pt x="35" y="3"/>
              </a:lnTo>
              <a:lnTo>
                <a:pt x="36" y="3"/>
              </a:lnTo>
              <a:lnTo>
                <a:pt x="37" y="3"/>
              </a:lnTo>
              <a:lnTo>
                <a:pt x="37" y="2"/>
              </a:lnTo>
              <a:lnTo>
                <a:pt x="37" y="3"/>
              </a:lnTo>
              <a:lnTo>
                <a:pt x="37" y="4"/>
              </a:lnTo>
              <a:lnTo>
                <a:pt x="36" y="4"/>
              </a:lnTo>
              <a:lnTo>
                <a:pt x="36" y="5"/>
              </a:lnTo>
              <a:lnTo>
                <a:pt x="36" y="6"/>
              </a:lnTo>
              <a:lnTo>
                <a:pt x="37" y="6"/>
              </a:lnTo>
              <a:lnTo>
                <a:pt x="38" y="6"/>
              </a:lnTo>
              <a:lnTo>
                <a:pt x="38" y="7"/>
              </a:lnTo>
              <a:lnTo>
                <a:pt x="39" y="7"/>
              </a:lnTo>
              <a:lnTo>
                <a:pt x="40" y="7"/>
              </a:lnTo>
              <a:lnTo>
                <a:pt x="40" y="8"/>
              </a:lnTo>
              <a:lnTo>
                <a:pt x="40" y="9"/>
              </a:lnTo>
              <a:lnTo>
                <a:pt x="40" y="10"/>
              </a:lnTo>
              <a:lnTo>
                <a:pt x="40" y="11"/>
              </a:lnTo>
              <a:lnTo>
                <a:pt x="41" y="11"/>
              </a:lnTo>
              <a:lnTo>
                <a:pt x="41" y="12"/>
              </a:lnTo>
              <a:lnTo>
                <a:pt x="42" y="13"/>
              </a:lnTo>
              <a:lnTo>
                <a:pt x="42" y="14"/>
              </a:lnTo>
              <a:lnTo>
                <a:pt x="42" y="15"/>
              </a:lnTo>
              <a:lnTo>
                <a:pt x="43" y="15"/>
              </a:lnTo>
              <a:lnTo>
                <a:pt x="44" y="15"/>
              </a:lnTo>
              <a:lnTo>
                <a:pt x="44" y="16"/>
              </a:lnTo>
              <a:lnTo>
                <a:pt x="45" y="16"/>
              </a:lnTo>
              <a:lnTo>
                <a:pt x="44" y="16"/>
              </a:lnTo>
              <a:lnTo>
                <a:pt x="45" y="16"/>
              </a:lnTo>
              <a:lnTo>
                <a:pt x="46" y="16"/>
              </a:lnTo>
              <a:lnTo>
                <a:pt x="46" y="17"/>
              </a:lnTo>
              <a:lnTo>
                <a:pt x="47" y="18"/>
              </a:lnTo>
              <a:lnTo>
                <a:pt x="46" y="18"/>
              </a:lnTo>
              <a:lnTo>
                <a:pt x="47" y="18"/>
              </a:lnTo>
              <a:lnTo>
                <a:pt x="48" y="17"/>
              </a:lnTo>
              <a:lnTo>
                <a:pt x="49" y="17"/>
              </a:lnTo>
              <a:lnTo>
                <a:pt x="49" y="16"/>
              </a:lnTo>
              <a:lnTo>
                <a:pt x="50" y="16"/>
              </a:lnTo>
              <a:lnTo>
                <a:pt x="50" y="17"/>
              </a:lnTo>
              <a:lnTo>
                <a:pt x="51" y="17"/>
              </a:lnTo>
              <a:lnTo>
                <a:pt x="51" y="18"/>
              </a:lnTo>
              <a:lnTo>
                <a:pt x="50" y="19"/>
              </a:lnTo>
              <a:lnTo>
                <a:pt x="51" y="19"/>
              </a:lnTo>
              <a:lnTo>
                <a:pt x="51" y="20"/>
              </a:lnTo>
              <a:lnTo>
                <a:pt x="50" y="21"/>
              </a:lnTo>
              <a:lnTo>
                <a:pt x="50" y="22"/>
              </a:lnTo>
              <a:lnTo>
                <a:pt x="51" y="22"/>
              </a:lnTo>
              <a:lnTo>
                <a:pt x="52" y="22"/>
              </a:lnTo>
              <a:lnTo>
                <a:pt x="53" y="23"/>
              </a:lnTo>
              <a:lnTo>
                <a:pt x="54" y="24"/>
              </a:lnTo>
              <a:lnTo>
                <a:pt x="55" y="25"/>
              </a:lnTo>
              <a:lnTo>
                <a:pt x="56" y="25"/>
              </a:lnTo>
              <a:lnTo>
                <a:pt x="56" y="26"/>
              </a:lnTo>
              <a:lnTo>
                <a:pt x="57" y="26"/>
              </a:lnTo>
              <a:lnTo>
                <a:pt x="58" y="26"/>
              </a:lnTo>
              <a:lnTo>
                <a:pt x="58" y="27"/>
              </a:lnTo>
              <a:lnTo>
                <a:pt x="58" y="28"/>
              </a:lnTo>
              <a:lnTo>
                <a:pt x="58" y="29"/>
              </a:lnTo>
              <a:lnTo>
                <a:pt x="58" y="30"/>
              </a:lnTo>
              <a:lnTo>
                <a:pt x="58" y="31"/>
              </a:lnTo>
              <a:lnTo>
                <a:pt x="58" y="32"/>
              </a:lnTo>
              <a:lnTo>
                <a:pt x="58" y="33"/>
              </a:lnTo>
              <a:lnTo>
                <a:pt x="58" y="35"/>
              </a:lnTo>
              <a:lnTo>
                <a:pt x="59" y="35"/>
              </a:lnTo>
              <a:lnTo>
                <a:pt x="60" y="35"/>
              </a:lnTo>
              <a:lnTo>
                <a:pt x="60" y="34"/>
              </a:lnTo>
              <a:lnTo>
                <a:pt x="61" y="34"/>
              </a:lnTo>
              <a:lnTo>
                <a:pt x="62" y="34"/>
              </a:lnTo>
              <a:lnTo>
                <a:pt x="62" y="33"/>
              </a:lnTo>
              <a:lnTo>
                <a:pt x="63" y="33"/>
              </a:lnTo>
              <a:lnTo>
                <a:pt x="63" y="34"/>
              </a:lnTo>
              <a:lnTo>
                <a:pt x="63" y="35"/>
              </a:lnTo>
              <a:lnTo>
                <a:pt x="64" y="35"/>
              </a:lnTo>
              <a:lnTo>
                <a:pt x="64" y="36"/>
              </a:lnTo>
              <a:lnTo>
                <a:pt x="64" y="37"/>
              </a:lnTo>
              <a:lnTo>
                <a:pt x="64" y="38"/>
              </a:lnTo>
              <a:lnTo>
                <a:pt x="65" y="38"/>
              </a:lnTo>
              <a:lnTo>
                <a:pt x="65" y="39"/>
              </a:lnTo>
              <a:lnTo>
                <a:pt x="64" y="39"/>
              </a:lnTo>
              <a:lnTo>
                <a:pt x="65" y="39"/>
              </a:lnTo>
              <a:lnTo>
                <a:pt x="65" y="40"/>
              </a:lnTo>
              <a:lnTo>
                <a:pt x="65" y="41"/>
              </a:lnTo>
              <a:lnTo>
                <a:pt x="65" y="42"/>
              </a:lnTo>
              <a:lnTo>
                <a:pt x="64" y="42"/>
              </a:lnTo>
              <a:lnTo>
                <a:pt x="65" y="43"/>
              </a:lnTo>
              <a:lnTo>
                <a:pt x="66" y="43"/>
              </a:lnTo>
              <a:lnTo>
                <a:pt x="66" y="44"/>
              </a:lnTo>
              <a:lnTo>
                <a:pt x="67" y="44"/>
              </a:lnTo>
              <a:lnTo>
                <a:pt x="67" y="45"/>
              </a:lnTo>
              <a:lnTo>
                <a:pt x="67" y="46"/>
              </a:lnTo>
              <a:lnTo>
                <a:pt x="68" y="47"/>
              </a:lnTo>
              <a:lnTo>
                <a:pt x="68" y="48"/>
              </a:lnTo>
              <a:lnTo>
                <a:pt x="69" y="48"/>
              </a:lnTo>
              <a:lnTo>
                <a:pt x="69" y="49"/>
              </a:lnTo>
              <a:lnTo>
                <a:pt x="70" y="49"/>
              </a:lnTo>
              <a:lnTo>
                <a:pt x="71" y="49"/>
              </a:lnTo>
              <a:lnTo>
                <a:pt x="71" y="50"/>
              </a:lnTo>
              <a:lnTo>
                <a:pt x="72" y="50"/>
              </a:lnTo>
              <a:lnTo>
                <a:pt x="72" y="51"/>
              </a:lnTo>
              <a:lnTo>
                <a:pt x="73" y="51"/>
              </a:lnTo>
              <a:lnTo>
                <a:pt x="73" y="52"/>
              </a:lnTo>
              <a:lnTo>
                <a:pt x="74" y="53"/>
              </a:lnTo>
              <a:lnTo>
                <a:pt x="74" y="54"/>
              </a:lnTo>
              <a:lnTo>
                <a:pt x="74" y="55"/>
              </a:lnTo>
              <a:lnTo>
                <a:pt x="74" y="56"/>
              </a:lnTo>
              <a:lnTo>
                <a:pt x="75" y="56"/>
              </a:lnTo>
              <a:lnTo>
                <a:pt x="75" y="57"/>
              </a:lnTo>
              <a:lnTo>
                <a:pt x="75" y="58"/>
              </a:lnTo>
              <a:lnTo>
                <a:pt x="75" y="59"/>
              </a:lnTo>
              <a:lnTo>
                <a:pt x="75" y="60"/>
              </a:lnTo>
              <a:lnTo>
                <a:pt x="76" y="61"/>
              </a:lnTo>
              <a:lnTo>
                <a:pt x="76" y="62"/>
              </a:lnTo>
              <a:lnTo>
                <a:pt x="76" y="63"/>
              </a:lnTo>
              <a:lnTo>
                <a:pt x="76" y="64"/>
              </a:lnTo>
              <a:lnTo>
                <a:pt x="77" y="65"/>
              </a:lnTo>
              <a:lnTo>
                <a:pt x="77" y="66"/>
              </a:lnTo>
              <a:lnTo>
                <a:pt x="77" y="67"/>
              </a:lnTo>
              <a:lnTo>
                <a:pt x="77" y="68"/>
              </a:lnTo>
              <a:lnTo>
                <a:pt x="78" y="68"/>
              </a:lnTo>
              <a:lnTo>
                <a:pt x="78" y="69"/>
              </a:lnTo>
              <a:lnTo>
                <a:pt x="78" y="70"/>
              </a:lnTo>
              <a:lnTo>
                <a:pt x="78" y="71"/>
              </a:lnTo>
              <a:lnTo>
                <a:pt x="77" y="71"/>
              </a:lnTo>
              <a:lnTo>
                <a:pt x="76" y="71"/>
              </a:lnTo>
              <a:lnTo>
                <a:pt x="76" y="70"/>
              </a:lnTo>
              <a:lnTo>
                <a:pt x="76" y="69"/>
              </a:lnTo>
              <a:lnTo>
                <a:pt x="75" y="69"/>
              </a:lnTo>
              <a:lnTo>
                <a:pt x="74" y="68"/>
              </a:lnTo>
              <a:lnTo>
                <a:pt x="73" y="68"/>
              </a:lnTo>
              <a:lnTo>
                <a:pt x="73" y="67"/>
              </a:lnTo>
              <a:lnTo>
                <a:pt x="72" y="67"/>
              </a:lnTo>
              <a:lnTo>
                <a:pt x="71" y="67"/>
              </a:lnTo>
              <a:lnTo>
                <a:pt x="72" y="68"/>
              </a:lnTo>
              <a:lnTo>
                <a:pt x="71" y="68"/>
              </a:lnTo>
              <a:lnTo>
                <a:pt x="70" y="69"/>
              </a:lnTo>
              <a:lnTo>
                <a:pt x="70" y="70"/>
              </a:lnTo>
              <a:lnTo>
                <a:pt x="69" y="70"/>
              </a:lnTo>
              <a:lnTo>
                <a:pt x="69" y="69"/>
              </a:lnTo>
              <a:lnTo>
                <a:pt x="69" y="68"/>
              </a:lnTo>
              <a:lnTo>
                <a:pt x="68" y="68"/>
              </a:lnTo>
              <a:lnTo>
                <a:pt x="68" y="67"/>
              </a:lnTo>
              <a:lnTo>
                <a:pt x="68" y="66"/>
              </a:lnTo>
              <a:lnTo>
                <a:pt x="67" y="66"/>
              </a:lnTo>
              <a:lnTo>
                <a:pt x="67" y="65"/>
              </a:lnTo>
              <a:lnTo>
                <a:pt x="66" y="64"/>
              </a:lnTo>
              <a:lnTo>
                <a:pt x="65" y="64"/>
              </a:lnTo>
              <a:lnTo>
                <a:pt x="64" y="64"/>
              </a:lnTo>
              <a:lnTo>
                <a:pt x="63" y="64"/>
              </a:lnTo>
              <a:lnTo>
                <a:pt x="62" y="64"/>
              </a:lnTo>
              <a:lnTo>
                <a:pt x="62" y="65"/>
              </a:lnTo>
              <a:lnTo>
                <a:pt x="61" y="65"/>
              </a:lnTo>
              <a:lnTo>
                <a:pt x="60" y="65"/>
              </a:lnTo>
              <a:lnTo>
                <a:pt x="60" y="64"/>
              </a:lnTo>
              <a:lnTo>
                <a:pt x="59" y="64"/>
              </a:lnTo>
              <a:lnTo>
                <a:pt x="58" y="64"/>
              </a:lnTo>
              <a:lnTo>
                <a:pt x="58" y="65"/>
              </a:lnTo>
              <a:lnTo>
                <a:pt x="57" y="65"/>
              </a:lnTo>
              <a:lnTo>
                <a:pt x="57" y="66"/>
              </a:lnTo>
              <a:lnTo>
                <a:pt x="57" y="67"/>
              </a:lnTo>
              <a:lnTo>
                <a:pt x="57" y="68"/>
              </a:lnTo>
              <a:lnTo>
                <a:pt x="56" y="68"/>
              </a:lnTo>
              <a:lnTo>
                <a:pt x="55" y="68"/>
              </a:lnTo>
              <a:lnTo>
                <a:pt x="54" y="68"/>
              </a:lnTo>
              <a:lnTo>
                <a:pt x="53" y="68"/>
              </a:lnTo>
              <a:lnTo>
                <a:pt x="53" y="69"/>
              </a:lnTo>
              <a:lnTo>
                <a:pt x="52" y="69"/>
              </a:lnTo>
              <a:lnTo>
                <a:pt x="52" y="70"/>
              </a:lnTo>
              <a:lnTo>
                <a:pt x="53" y="70"/>
              </a:lnTo>
              <a:lnTo>
                <a:pt x="53" y="71"/>
              </a:lnTo>
              <a:lnTo>
                <a:pt x="53" y="72"/>
              </a:lnTo>
              <a:lnTo>
                <a:pt x="54" y="72"/>
              </a:lnTo>
              <a:lnTo>
                <a:pt x="54" y="73"/>
              </a:lnTo>
              <a:lnTo>
                <a:pt x="54" y="74"/>
              </a:lnTo>
              <a:lnTo>
                <a:pt x="53" y="74"/>
              </a:lnTo>
              <a:lnTo>
                <a:pt x="53" y="75"/>
              </a:lnTo>
              <a:lnTo>
                <a:pt x="52" y="75"/>
              </a:lnTo>
              <a:lnTo>
                <a:pt x="52" y="76"/>
              </a:lnTo>
              <a:lnTo>
                <a:pt x="52" y="77"/>
              </a:lnTo>
              <a:lnTo>
                <a:pt x="51" y="77"/>
              </a:lnTo>
              <a:lnTo>
                <a:pt x="50" y="77"/>
              </a:lnTo>
              <a:lnTo>
                <a:pt x="49" y="78"/>
              </a:lnTo>
              <a:lnTo>
                <a:pt x="48" y="78"/>
              </a:lnTo>
              <a:lnTo>
                <a:pt x="48" y="79"/>
              </a:lnTo>
              <a:lnTo>
                <a:pt x="47" y="79"/>
              </a:lnTo>
              <a:lnTo>
                <a:pt x="46" y="79"/>
              </a:lnTo>
              <a:lnTo>
                <a:pt x="45" y="79"/>
              </a:lnTo>
              <a:lnTo>
                <a:pt x="44" y="79"/>
              </a:lnTo>
              <a:lnTo>
                <a:pt x="43" y="78"/>
              </a:lnTo>
              <a:lnTo>
                <a:pt x="42" y="78"/>
              </a:lnTo>
              <a:lnTo>
                <a:pt x="41" y="78"/>
              </a:lnTo>
              <a:lnTo>
                <a:pt x="41" y="79"/>
              </a:lnTo>
              <a:lnTo>
                <a:pt x="40" y="79"/>
              </a:lnTo>
              <a:lnTo>
                <a:pt x="39" y="79"/>
              </a:lnTo>
              <a:lnTo>
                <a:pt x="39" y="80"/>
              </a:lnTo>
              <a:lnTo>
                <a:pt x="38" y="81"/>
              </a:lnTo>
              <a:lnTo>
                <a:pt x="37" y="81"/>
              </a:lnTo>
              <a:lnTo>
                <a:pt x="37" y="82"/>
              </a:lnTo>
              <a:lnTo>
                <a:pt x="37" y="83"/>
              </a:lnTo>
              <a:lnTo>
                <a:pt x="38" y="84"/>
              </a:lnTo>
              <a:lnTo>
                <a:pt x="38" y="85"/>
              </a:lnTo>
              <a:lnTo>
                <a:pt x="38" y="86"/>
              </a:lnTo>
              <a:lnTo>
                <a:pt x="37" y="86"/>
              </a:lnTo>
              <a:lnTo>
                <a:pt x="36" y="87"/>
              </a:lnTo>
              <a:lnTo>
                <a:pt x="35" y="88"/>
              </a:lnTo>
              <a:lnTo>
                <a:pt x="35" y="89"/>
              </a:lnTo>
              <a:lnTo>
                <a:pt x="35" y="90"/>
              </a:lnTo>
              <a:lnTo>
                <a:pt x="34" y="91"/>
              </a:lnTo>
              <a:lnTo>
                <a:pt x="34" y="92"/>
              </a:lnTo>
              <a:lnTo>
                <a:pt x="34" y="93"/>
              </a:lnTo>
              <a:lnTo>
                <a:pt x="33" y="93"/>
              </a:lnTo>
              <a:lnTo>
                <a:pt x="32" y="94"/>
              </a:lnTo>
              <a:lnTo>
                <a:pt x="32" y="93"/>
              </a:lnTo>
              <a:lnTo>
                <a:pt x="31" y="93"/>
              </a:lnTo>
              <a:lnTo>
                <a:pt x="31" y="94"/>
              </a:lnTo>
              <a:lnTo>
                <a:pt x="32" y="94"/>
              </a:lnTo>
              <a:lnTo>
                <a:pt x="31" y="96"/>
              </a:lnTo>
              <a:lnTo>
                <a:pt x="30" y="96"/>
              </a:lnTo>
              <a:lnTo>
                <a:pt x="30" y="97"/>
              </a:lnTo>
              <a:lnTo>
                <a:pt x="29" y="97"/>
              </a:lnTo>
              <a:lnTo>
                <a:pt x="28" y="97"/>
              </a:lnTo>
              <a:lnTo>
                <a:pt x="27" y="98"/>
              </a:lnTo>
              <a:lnTo>
                <a:pt x="26" y="99"/>
              </a:lnTo>
              <a:lnTo>
                <a:pt x="25" y="99"/>
              </a:lnTo>
              <a:lnTo>
                <a:pt x="25" y="100"/>
              </a:lnTo>
              <a:lnTo>
                <a:pt x="24" y="100"/>
              </a:lnTo>
              <a:lnTo>
                <a:pt x="23" y="100"/>
              </a:lnTo>
              <a:lnTo>
                <a:pt x="23" y="101"/>
              </a:lnTo>
              <a:lnTo>
                <a:pt x="22" y="101"/>
              </a:lnTo>
              <a:lnTo>
                <a:pt x="22" y="102"/>
              </a:lnTo>
              <a:lnTo>
                <a:pt x="22" y="103"/>
              </a:lnTo>
              <a:lnTo>
                <a:pt x="21" y="103"/>
              </a:lnTo>
              <a:lnTo>
                <a:pt x="21" y="104"/>
              </a:lnTo>
              <a:lnTo>
                <a:pt x="20" y="104"/>
              </a:lnTo>
              <a:lnTo>
                <a:pt x="18" y="104"/>
              </a:lnTo>
              <a:lnTo>
                <a:pt x="17" y="103"/>
              </a:lnTo>
              <a:lnTo>
                <a:pt x="17" y="102"/>
              </a:lnTo>
              <a:lnTo>
                <a:pt x="16" y="101"/>
              </a:lnTo>
              <a:lnTo>
                <a:pt x="16" y="100"/>
              </a:lnTo>
              <a:lnTo>
                <a:pt x="15" y="100"/>
              </a:lnTo>
              <a:lnTo>
                <a:pt x="15" y="99"/>
              </a:lnTo>
              <a:lnTo>
                <a:pt x="15" y="98"/>
              </a:lnTo>
              <a:lnTo>
                <a:pt x="14" y="97"/>
              </a:lnTo>
              <a:lnTo>
                <a:pt x="13" y="96"/>
              </a:lnTo>
              <a:lnTo>
                <a:pt x="12" y="96"/>
              </a:lnTo>
              <a:lnTo>
                <a:pt x="12" y="95"/>
              </a:lnTo>
              <a:lnTo>
                <a:pt x="12" y="94"/>
              </a:lnTo>
              <a:lnTo>
                <a:pt x="11" y="94"/>
              </a:lnTo>
              <a:lnTo>
                <a:pt x="11" y="95"/>
              </a:lnTo>
              <a:lnTo>
                <a:pt x="10" y="95"/>
              </a:lnTo>
              <a:lnTo>
                <a:pt x="9" y="95"/>
              </a:lnTo>
              <a:lnTo>
                <a:pt x="9" y="94"/>
              </a:lnTo>
              <a:lnTo>
                <a:pt x="8" y="94"/>
              </a:lnTo>
              <a:lnTo>
                <a:pt x="8" y="95"/>
              </a:lnTo>
              <a:lnTo>
                <a:pt x="7" y="95"/>
              </a:lnTo>
              <a:lnTo>
                <a:pt x="7" y="94"/>
              </a:lnTo>
              <a:lnTo>
                <a:pt x="6" y="94"/>
              </a:lnTo>
              <a:lnTo>
                <a:pt x="5" y="94"/>
              </a:lnTo>
              <a:lnTo>
                <a:pt x="4" y="94"/>
              </a:lnTo>
              <a:lnTo>
                <a:pt x="4" y="93"/>
              </a:lnTo>
              <a:lnTo>
                <a:pt x="3" y="94"/>
              </a:lnTo>
              <a:lnTo>
                <a:pt x="2" y="92"/>
              </a:lnTo>
              <a:lnTo>
                <a:pt x="2" y="91"/>
              </a:lnTo>
              <a:lnTo>
                <a:pt x="3" y="90"/>
              </a:lnTo>
              <a:lnTo>
                <a:pt x="2" y="90"/>
              </a:lnTo>
              <a:lnTo>
                <a:pt x="2" y="89"/>
              </a:lnTo>
              <a:lnTo>
                <a:pt x="3" y="89"/>
              </a:lnTo>
              <a:lnTo>
                <a:pt x="3" y="88"/>
              </a:lnTo>
              <a:lnTo>
                <a:pt x="3" y="87"/>
              </a:lnTo>
              <a:lnTo>
                <a:pt x="2" y="87"/>
              </a:lnTo>
              <a:lnTo>
                <a:pt x="2" y="86"/>
              </a:lnTo>
              <a:lnTo>
                <a:pt x="2" y="85"/>
              </a:lnTo>
              <a:lnTo>
                <a:pt x="2" y="84"/>
              </a:lnTo>
              <a:lnTo>
                <a:pt x="1" y="83"/>
              </a:lnTo>
              <a:lnTo>
                <a:pt x="1" y="82"/>
              </a:lnTo>
              <a:lnTo>
                <a:pt x="0" y="82"/>
              </a:lnTo>
              <a:lnTo>
                <a:pt x="0" y="81"/>
              </a:lnTo>
              <a:lnTo>
                <a:pt x="0" y="80"/>
              </a:lnTo>
              <a:lnTo>
                <a:pt x="1" y="79"/>
              </a:lnTo>
              <a:lnTo>
                <a:pt x="2" y="78"/>
              </a:lnTo>
              <a:lnTo>
                <a:pt x="3" y="78"/>
              </a:lnTo>
              <a:lnTo>
                <a:pt x="2" y="78"/>
              </a:lnTo>
              <a:lnTo>
                <a:pt x="3" y="78"/>
              </a:lnTo>
              <a:lnTo>
                <a:pt x="4" y="77"/>
              </a:lnTo>
              <a:lnTo>
                <a:pt x="4" y="78"/>
              </a:lnTo>
              <a:lnTo>
                <a:pt x="5" y="78"/>
              </a:lnTo>
              <a:lnTo>
                <a:pt x="6" y="77"/>
              </a:lnTo>
              <a:lnTo>
                <a:pt x="7" y="77"/>
              </a:lnTo>
              <a:lnTo>
                <a:pt x="8" y="76"/>
              </a:lnTo>
              <a:lnTo>
                <a:pt x="8" y="75"/>
              </a:lnTo>
              <a:lnTo>
                <a:pt x="8" y="74"/>
              </a:lnTo>
              <a:lnTo>
                <a:pt x="7" y="74"/>
              </a:lnTo>
              <a:lnTo>
                <a:pt x="6" y="73"/>
              </a:lnTo>
              <a:lnTo>
                <a:pt x="5" y="73"/>
              </a:lnTo>
              <a:lnTo>
                <a:pt x="6" y="73"/>
              </a:lnTo>
              <a:lnTo>
                <a:pt x="6" y="72"/>
              </a:lnTo>
              <a:lnTo>
                <a:pt x="7" y="72"/>
              </a:lnTo>
              <a:lnTo>
                <a:pt x="8" y="71"/>
              </a:lnTo>
              <a:lnTo>
                <a:pt x="7" y="71"/>
              </a:lnTo>
              <a:lnTo>
                <a:pt x="7" y="70"/>
              </a:lnTo>
              <a:lnTo>
                <a:pt x="7" y="69"/>
              </a:lnTo>
              <a:lnTo>
                <a:pt x="7" y="68"/>
              </a:lnTo>
              <a:lnTo>
                <a:pt x="6" y="67"/>
              </a:lnTo>
              <a:lnTo>
                <a:pt x="6" y="66"/>
              </a:lnTo>
              <a:lnTo>
                <a:pt x="6" y="65"/>
              </a:lnTo>
              <a:lnTo>
                <a:pt x="7" y="65"/>
              </a:lnTo>
              <a:lnTo>
                <a:pt x="8" y="64"/>
              </a:lnTo>
              <a:close/>
            </a:path>
          </a:pathLst>
        </a:custGeom>
        <a:solidFill>
          <a:srgbClr val="FF0000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8</xdr:col>
      <xdr:colOff>381000</xdr:colOff>
      <xdr:row>21</xdr:row>
      <xdr:rowOff>152400</xdr:rowOff>
    </xdr:from>
    <xdr:to>
      <xdr:col>11</xdr:col>
      <xdr:colOff>85725</xdr:colOff>
      <xdr:row>32</xdr:row>
      <xdr:rowOff>28575</xdr:rowOff>
    </xdr:to>
    <xdr:sp macro="" textlink="">
      <xdr:nvSpPr>
        <xdr:cNvPr id="848662" name="Freeform 5"/>
        <xdr:cNvSpPr>
          <a:spLocks/>
        </xdr:cNvSpPr>
      </xdr:nvSpPr>
      <xdr:spPr bwMode="auto">
        <a:xfrm>
          <a:off x="8934450" y="3590925"/>
          <a:ext cx="1533525" cy="1552575"/>
        </a:xfrm>
        <a:custGeom>
          <a:avLst/>
          <a:gdLst>
            <a:gd name="T0" fmla="*/ 2147483647 w 117"/>
            <a:gd name="T1" fmla="*/ 2147483647 h 118"/>
            <a:gd name="T2" fmla="*/ 2147483647 w 117"/>
            <a:gd name="T3" fmla="*/ 2147483647 h 118"/>
            <a:gd name="T4" fmla="*/ 2147483647 w 117"/>
            <a:gd name="T5" fmla="*/ 2147483647 h 118"/>
            <a:gd name="T6" fmla="*/ 2147483647 w 117"/>
            <a:gd name="T7" fmla="*/ 2147483647 h 118"/>
            <a:gd name="T8" fmla="*/ 2147483647 w 117"/>
            <a:gd name="T9" fmla="*/ 2147483647 h 118"/>
            <a:gd name="T10" fmla="*/ 2147483647 w 117"/>
            <a:gd name="T11" fmla="*/ 2147483647 h 118"/>
            <a:gd name="T12" fmla="*/ 2147483647 w 117"/>
            <a:gd name="T13" fmla="*/ 2147483647 h 118"/>
            <a:gd name="T14" fmla="*/ 2147483647 w 117"/>
            <a:gd name="T15" fmla="*/ 2147483647 h 118"/>
            <a:gd name="T16" fmla="*/ 2147483647 w 117"/>
            <a:gd name="T17" fmla="*/ 2147483647 h 118"/>
            <a:gd name="T18" fmla="*/ 2147483647 w 117"/>
            <a:gd name="T19" fmla="*/ 2147483647 h 118"/>
            <a:gd name="T20" fmla="*/ 2147483647 w 117"/>
            <a:gd name="T21" fmla="*/ 2147483647 h 118"/>
            <a:gd name="T22" fmla="*/ 2147483647 w 117"/>
            <a:gd name="T23" fmla="*/ 2147483647 h 118"/>
            <a:gd name="T24" fmla="*/ 2147483647 w 117"/>
            <a:gd name="T25" fmla="*/ 2147483647 h 118"/>
            <a:gd name="T26" fmla="*/ 2147483647 w 117"/>
            <a:gd name="T27" fmla="*/ 2147483647 h 118"/>
            <a:gd name="T28" fmla="*/ 2147483647 w 117"/>
            <a:gd name="T29" fmla="*/ 2147483647 h 118"/>
            <a:gd name="T30" fmla="*/ 2147483647 w 117"/>
            <a:gd name="T31" fmla="*/ 2147483647 h 118"/>
            <a:gd name="T32" fmla="*/ 2147483647 w 117"/>
            <a:gd name="T33" fmla="*/ 2147483647 h 118"/>
            <a:gd name="T34" fmla="*/ 2147483647 w 117"/>
            <a:gd name="T35" fmla="*/ 2147483647 h 118"/>
            <a:gd name="T36" fmla="*/ 2147483647 w 117"/>
            <a:gd name="T37" fmla="*/ 2147483647 h 118"/>
            <a:gd name="T38" fmla="*/ 2147483647 w 117"/>
            <a:gd name="T39" fmla="*/ 2147483647 h 118"/>
            <a:gd name="T40" fmla="*/ 2147483647 w 117"/>
            <a:gd name="T41" fmla="*/ 2147483647 h 118"/>
            <a:gd name="T42" fmla="*/ 2147483647 w 117"/>
            <a:gd name="T43" fmla="*/ 2147483647 h 118"/>
            <a:gd name="T44" fmla="*/ 2147483647 w 117"/>
            <a:gd name="T45" fmla="*/ 2147483647 h 118"/>
            <a:gd name="T46" fmla="*/ 2147483647 w 117"/>
            <a:gd name="T47" fmla="*/ 2147483647 h 118"/>
            <a:gd name="T48" fmla="*/ 2147483647 w 117"/>
            <a:gd name="T49" fmla="*/ 2147483647 h 118"/>
            <a:gd name="T50" fmla="*/ 2147483647 w 117"/>
            <a:gd name="T51" fmla="*/ 2147483647 h 118"/>
            <a:gd name="T52" fmla="*/ 2147483647 w 117"/>
            <a:gd name="T53" fmla="*/ 2147483647 h 118"/>
            <a:gd name="T54" fmla="*/ 2147483647 w 117"/>
            <a:gd name="T55" fmla="*/ 2147483647 h 118"/>
            <a:gd name="T56" fmla="*/ 2147483647 w 117"/>
            <a:gd name="T57" fmla="*/ 2147483647 h 118"/>
            <a:gd name="T58" fmla="*/ 2147483647 w 117"/>
            <a:gd name="T59" fmla="*/ 2147483647 h 118"/>
            <a:gd name="T60" fmla="*/ 2147483647 w 117"/>
            <a:gd name="T61" fmla="*/ 2147483647 h 118"/>
            <a:gd name="T62" fmla="*/ 2147483647 w 117"/>
            <a:gd name="T63" fmla="*/ 2147483647 h 118"/>
            <a:gd name="T64" fmla="*/ 2147483647 w 117"/>
            <a:gd name="T65" fmla="*/ 2147483647 h 118"/>
            <a:gd name="T66" fmla="*/ 2147483647 w 117"/>
            <a:gd name="T67" fmla="*/ 2147483647 h 118"/>
            <a:gd name="T68" fmla="*/ 2147483647 w 117"/>
            <a:gd name="T69" fmla="*/ 2147483647 h 118"/>
            <a:gd name="T70" fmla="*/ 2147483647 w 117"/>
            <a:gd name="T71" fmla="*/ 2147483647 h 118"/>
            <a:gd name="T72" fmla="*/ 2147483647 w 117"/>
            <a:gd name="T73" fmla="*/ 2147483647 h 118"/>
            <a:gd name="T74" fmla="*/ 2147483647 w 117"/>
            <a:gd name="T75" fmla="*/ 2147483647 h 118"/>
            <a:gd name="T76" fmla="*/ 2147483647 w 117"/>
            <a:gd name="T77" fmla="*/ 2147483647 h 118"/>
            <a:gd name="T78" fmla="*/ 2147483647 w 117"/>
            <a:gd name="T79" fmla="*/ 2147483647 h 118"/>
            <a:gd name="T80" fmla="*/ 2147483647 w 117"/>
            <a:gd name="T81" fmla="*/ 2147483647 h 118"/>
            <a:gd name="T82" fmla="*/ 2147483647 w 117"/>
            <a:gd name="T83" fmla="*/ 2147483647 h 118"/>
            <a:gd name="T84" fmla="*/ 2147483647 w 117"/>
            <a:gd name="T85" fmla="*/ 2147483647 h 118"/>
            <a:gd name="T86" fmla="*/ 2147483647 w 117"/>
            <a:gd name="T87" fmla="*/ 2147483647 h 118"/>
            <a:gd name="T88" fmla="*/ 2147483647 w 117"/>
            <a:gd name="T89" fmla="*/ 2147483647 h 118"/>
            <a:gd name="T90" fmla="*/ 2147483647 w 117"/>
            <a:gd name="T91" fmla="*/ 2147483647 h 118"/>
            <a:gd name="T92" fmla="*/ 2147483647 w 117"/>
            <a:gd name="T93" fmla="*/ 2147483647 h 118"/>
            <a:gd name="T94" fmla="*/ 2147483647 w 117"/>
            <a:gd name="T95" fmla="*/ 2147483647 h 118"/>
            <a:gd name="T96" fmla="*/ 2147483647 w 117"/>
            <a:gd name="T97" fmla="*/ 2147483647 h 118"/>
            <a:gd name="T98" fmla="*/ 2147483647 w 117"/>
            <a:gd name="T99" fmla="*/ 2147483647 h 118"/>
            <a:gd name="T100" fmla="*/ 2147483647 w 117"/>
            <a:gd name="T101" fmla="*/ 2147483647 h 118"/>
            <a:gd name="T102" fmla="*/ 2147483647 w 117"/>
            <a:gd name="T103" fmla="*/ 2147483647 h 118"/>
            <a:gd name="T104" fmla="*/ 2147483647 w 117"/>
            <a:gd name="T105" fmla="*/ 2147483647 h 118"/>
            <a:gd name="T106" fmla="*/ 2147483647 w 117"/>
            <a:gd name="T107" fmla="*/ 2147483647 h 118"/>
            <a:gd name="T108" fmla="*/ 2147483647 w 117"/>
            <a:gd name="T109" fmla="*/ 2147483647 h 118"/>
            <a:gd name="T110" fmla="*/ 2147483647 w 117"/>
            <a:gd name="T111" fmla="*/ 2147483647 h 118"/>
            <a:gd name="T112" fmla="*/ 2147483647 w 117"/>
            <a:gd name="T113" fmla="*/ 2147483647 h 118"/>
            <a:gd name="T114" fmla="*/ 2147483647 w 117"/>
            <a:gd name="T115" fmla="*/ 2147483647 h 118"/>
            <a:gd name="T116" fmla="*/ 2147483647 w 117"/>
            <a:gd name="T117" fmla="*/ 2147483647 h 118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w 117"/>
            <a:gd name="T178" fmla="*/ 0 h 118"/>
            <a:gd name="T179" fmla="*/ 117 w 117"/>
            <a:gd name="T180" fmla="*/ 118 h 118"/>
          </a:gdLst>
          <a:ahLst/>
          <a:cxnLst>
            <a:cxn ang="T118">
              <a:pos x="T0" y="T1"/>
            </a:cxn>
            <a:cxn ang="T119">
              <a:pos x="T2" y="T3"/>
            </a:cxn>
            <a:cxn ang="T120">
              <a:pos x="T4" y="T5"/>
            </a:cxn>
            <a:cxn ang="T121">
              <a:pos x="T6" y="T7"/>
            </a:cxn>
            <a:cxn ang="T122">
              <a:pos x="T8" y="T9"/>
            </a:cxn>
            <a:cxn ang="T123">
              <a:pos x="T10" y="T11"/>
            </a:cxn>
            <a:cxn ang="T124">
              <a:pos x="T12" y="T13"/>
            </a:cxn>
            <a:cxn ang="T125">
              <a:pos x="T14" y="T15"/>
            </a:cxn>
            <a:cxn ang="T126">
              <a:pos x="T16" y="T17"/>
            </a:cxn>
            <a:cxn ang="T127">
              <a:pos x="T18" y="T19"/>
            </a:cxn>
            <a:cxn ang="T128">
              <a:pos x="T20" y="T21"/>
            </a:cxn>
            <a:cxn ang="T129">
              <a:pos x="T22" y="T23"/>
            </a:cxn>
            <a:cxn ang="T130">
              <a:pos x="T24" y="T25"/>
            </a:cxn>
            <a:cxn ang="T131">
              <a:pos x="T26" y="T27"/>
            </a:cxn>
            <a:cxn ang="T132">
              <a:pos x="T28" y="T29"/>
            </a:cxn>
            <a:cxn ang="T133">
              <a:pos x="T30" y="T31"/>
            </a:cxn>
            <a:cxn ang="T134">
              <a:pos x="T32" y="T33"/>
            </a:cxn>
            <a:cxn ang="T135">
              <a:pos x="T34" y="T35"/>
            </a:cxn>
            <a:cxn ang="T136">
              <a:pos x="T36" y="T37"/>
            </a:cxn>
            <a:cxn ang="T137">
              <a:pos x="T38" y="T39"/>
            </a:cxn>
            <a:cxn ang="T138">
              <a:pos x="T40" y="T41"/>
            </a:cxn>
            <a:cxn ang="T139">
              <a:pos x="T42" y="T43"/>
            </a:cxn>
            <a:cxn ang="T140">
              <a:pos x="T44" y="T45"/>
            </a:cxn>
            <a:cxn ang="T141">
              <a:pos x="T46" y="T47"/>
            </a:cxn>
            <a:cxn ang="T142">
              <a:pos x="T48" y="T49"/>
            </a:cxn>
            <a:cxn ang="T143">
              <a:pos x="T50" y="T51"/>
            </a:cxn>
            <a:cxn ang="T144">
              <a:pos x="T52" y="T53"/>
            </a:cxn>
            <a:cxn ang="T145">
              <a:pos x="T54" y="T55"/>
            </a:cxn>
            <a:cxn ang="T146">
              <a:pos x="T56" y="T57"/>
            </a:cxn>
            <a:cxn ang="T147">
              <a:pos x="T58" y="T59"/>
            </a:cxn>
            <a:cxn ang="T148">
              <a:pos x="T60" y="T61"/>
            </a:cxn>
            <a:cxn ang="T149">
              <a:pos x="T62" y="T63"/>
            </a:cxn>
            <a:cxn ang="T150">
              <a:pos x="T64" y="T65"/>
            </a:cxn>
            <a:cxn ang="T151">
              <a:pos x="T66" y="T67"/>
            </a:cxn>
            <a:cxn ang="T152">
              <a:pos x="T68" y="T69"/>
            </a:cxn>
            <a:cxn ang="T153">
              <a:pos x="T70" y="T71"/>
            </a:cxn>
            <a:cxn ang="T154">
              <a:pos x="T72" y="T73"/>
            </a:cxn>
            <a:cxn ang="T155">
              <a:pos x="T74" y="T75"/>
            </a:cxn>
            <a:cxn ang="T156">
              <a:pos x="T76" y="T77"/>
            </a:cxn>
            <a:cxn ang="T157">
              <a:pos x="T78" y="T79"/>
            </a:cxn>
            <a:cxn ang="T158">
              <a:pos x="T80" y="T81"/>
            </a:cxn>
            <a:cxn ang="T159">
              <a:pos x="T82" y="T83"/>
            </a:cxn>
            <a:cxn ang="T160">
              <a:pos x="T84" y="T85"/>
            </a:cxn>
            <a:cxn ang="T161">
              <a:pos x="T86" y="T87"/>
            </a:cxn>
            <a:cxn ang="T162">
              <a:pos x="T88" y="T89"/>
            </a:cxn>
            <a:cxn ang="T163">
              <a:pos x="T90" y="T91"/>
            </a:cxn>
            <a:cxn ang="T164">
              <a:pos x="T92" y="T93"/>
            </a:cxn>
            <a:cxn ang="T165">
              <a:pos x="T94" y="T95"/>
            </a:cxn>
            <a:cxn ang="T166">
              <a:pos x="T96" y="T97"/>
            </a:cxn>
            <a:cxn ang="T167">
              <a:pos x="T98" y="T99"/>
            </a:cxn>
            <a:cxn ang="T168">
              <a:pos x="T100" y="T101"/>
            </a:cxn>
            <a:cxn ang="T169">
              <a:pos x="T102" y="T103"/>
            </a:cxn>
            <a:cxn ang="T170">
              <a:pos x="T104" y="T105"/>
            </a:cxn>
            <a:cxn ang="T171">
              <a:pos x="T106" y="T107"/>
            </a:cxn>
            <a:cxn ang="T172">
              <a:pos x="T108" y="T109"/>
            </a:cxn>
            <a:cxn ang="T173">
              <a:pos x="T110" y="T111"/>
            </a:cxn>
            <a:cxn ang="T174">
              <a:pos x="T112" y="T113"/>
            </a:cxn>
            <a:cxn ang="T175">
              <a:pos x="T114" y="T115"/>
            </a:cxn>
            <a:cxn ang="T176">
              <a:pos x="T116" y="T117"/>
            </a:cxn>
          </a:cxnLst>
          <a:rect l="T177" t="T178" r="T179" b="T180"/>
          <a:pathLst>
            <a:path w="117" h="118">
              <a:moveTo>
                <a:pt x="47" y="111"/>
              </a:moveTo>
              <a:lnTo>
                <a:pt x="47" y="110"/>
              </a:lnTo>
              <a:lnTo>
                <a:pt x="47" y="109"/>
              </a:lnTo>
              <a:lnTo>
                <a:pt x="47" y="108"/>
              </a:lnTo>
              <a:lnTo>
                <a:pt x="46" y="108"/>
              </a:lnTo>
              <a:lnTo>
                <a:pt x="46" y="107"/>
              </a:lnTo>
              <a:lnTo>
                <a:pt x="46" y="106"/>
              </a:lnTo>
              <a:lnTo>
                <a:pt x="46" y="105"/>
              </a:lnTo>
              <a:lnTo>
                <a:pt x="45" y="104"/>
              </a:lnTo>
              <a:lnTo>
                <a:pt x="45" y="103"/>
              </a:lnTo>
              <a:lnTo>
                <a:pt x="45" y="102"/>
              </a:lnTo>
              <a:lnTo>
                <a:pt x="45" y="101"/>
              </a:lnTo>
              <a:lnTo>
                <a:pt x="46" y="100"/>
              </a:lnTo>
              <a:lnTo>
                <a:pt x="46" y="99"/>
              </a:lnTo>
              <a:lnTo>
                <a:pt x="46" y="98"/>
              </a:lnTo>
              <a:lnTo>
                <a:pt x="45" y="98"/>
              </a:lnTo>
              <a:lnTo>
                <a:pt x="45" y="99"/>
              </a:lnTo>
              <a:lnTo>
                <a:pt x="44" y="99"/>
              </a:lnTo>
              <a:lnTo>
                <a:pt x="44" y="98"/>
              </a:lnTo>
              <a:lnTo>
                <a:pt x="44" y="97"/>
              </a:lnTo>
              <a:lnTo>
                <a:pt x="44" y="96"/>
              </a:lnTo>
              <a:lnTo>
                <a:pt x="43" y="96"/>
              </a:lnTo>
              <a:lnTo>
                <a:pt x="43" y="95"/>
              </a:lnTo>
              <a:lnTo>
                <a:pt x="43" y="94"/>
              </a:lnTo>
              <a:lnTo>
                <a:pt x="43" y="93"/>
              </a:lnTo>
              <a:lnTo>
                <a:pt x="43" y="92"/>
              </a:lnTo>
              <a:lnTo>
                <a:pt x="43" y="91"/>
              </a:lnTo>
              <a:lnTo>
                <a:pt x="42" y="91"/>
              </a:lnTo>
              <a:lnTo>
                <a:pt x="42" y="90"/>
              </a:lnTo>
              <a:lnTo>
                <a:pt x="42" y="89"/>
              </a:lnTo>
              <a:lnTo>
                <a:pt x="42" y="88"/>
              </a:lnTo>
              <a:lnTo>
                <a:pt x="42" y="87"/>
              </a:lnTo>
              <a:lnTo>
                <a:pt x="42" y="86"/>
              </a:lnTo>
              <a:lnTo>
                <a:pt x="41" y="86"/>
              </a:lnTo>
              <a:lnTo>
                <a:pt x="41" y="85"/>
              </a:lnTo>
              <a:lnTo>
                <a:pt x="41" y="84"/>
              </a:lnTo>
              <a:lnTo>
                <a:pt x="41" y="83"/>
              </a:lnTo>
              <a:lnTo>
                <a:pt x="40" y="82"/>
              </a:lnTo>
              <a:lnTo>
                <a:pt x="40" y="81"/>
              </a:lnTo>
              <a:lnTo>
                <a:pt x="40" y="80"/>
              </a:lnTo>
              <a:lnTo>
                <a:pt x="40" y="79"/>
              </a:lnTo>
              <a:lnTo>
                <a:pt x="39" y="78"/>
              </a:lnTo>
              <a:lnTo>
                <a:pt x="39" y="77"/>
              </a:lnTo>
              <a:lnTo>
                <a:pt x="39" y="76"/>
              </a:lnTo>
              <a:lnTo>
                <a:pt x="39" y="75"/>
              </a:lnTo>
              <a:lnTo>
                <a:pt x="39" y="74"/>
              </a:lnTo>
              <a:lnTo>
                <a:pt x="38" y="74"/>
              </a:lnTo>
              <a:lnTo>
                <a:pt x="38" y="73"/>
              </a:lnTo>
              <a:lnTo>
                <a:pt x="38" y="72"/>
              </a:lnTo>
              <a:lnTo>
                <a:pt x="38" y="71"/>
              </a:lnTo>
              <a:lnTo>
                <a:pt x="37" y="70"/>
              </a:lnTo>
              <a:lnTo>
                <a:pt x="37" y="69"/>
              </a:lnTo>
              <a:lnTo>
                <a:pt x="36" y="69"/>
              </a:lnTo>
              <a:lnTo>
                <a:pt x="36" y="68"/>
              </a:lnTo>
              <a:lnTo>
                <a:pt x="35" y="68"/>
              </a:lnTo>
              <a:lnTo>
                <a:pt x="35" y="67"/>
              </a:lnTo>
              <a:lnTo>
                <a:pt x="34" y="67"/>
              </a:lnTo>
              <a:lnTo>
                <a:pt x="33" y="67"/>
              </a:lnTo>
              <a:lnTo>
                <a:pt x="33" y="66"/>
              </a:lnTo>
              <a:lnTo>
                <a:pt x="32" y="66"/>
              </a:lnTo>
              <a:lnTo>
                <a:pt x="32" y="65"/>
              </a:lnTo>
              <a:lnTo>
                <a:pt x="31" y="64"/>
              </a:lnTo>
              <a:lnTo>
                <a:pt x="31" y="63"/>
              </a:lnTo>
              <a:lnTo>
                <a:pt x="31" y="62"/>
              </a:lnTo>
              <a:lnTo>
                <a:pt x="30" y="62"/>
              </a:lnTo>
              <a:lnTo>
                <a:pt x="30" y="61"/>
              </a:lnTo>
              <a:lnTo>
                <a:pt x="29" y="61"/>
              </a:lnTo>
              <a:lnTo>
                <a:pt x="28" y="60"/>
              </a:lnTo>
              <a:lnTo>
                <a:pt x="29" y="60"/>
              </a:lnTo>
              <a:lnTo>
                <a:pt x="29" y="59"/>
              </a:lnTo>
              <a:lnTo>
                <a:pt x="29" y="58"/>
              </a:lnTo>
              <a:lnTo>
                <a:pt x="29" y="57"/>
              </a:lnTo>
              <a:lnTo>
                <a:pt x="28" y="57"/>
              </a:lnTo>
              <a:lnTo>
                <a:pt x="29" y="57"/>
              </a:lnTo>
              <a:lnTo>
                <a:pt x="29" y="56"/>
              </a:lnTo>
              <a:lnTo>
                <a:pt x="28" y="56"/>
              </a:lnTo>
              <a:lnTo>
                <a:pt x="28" y="55"/>
              </a:lnTo>
              <a:lnTo>
                <a:pt x="28" y="54"/>
              </a:lnTo>
              <a:lnTo>
                <a:pt x="28" y="53"/>
              </a:lnTo>
              <a:lnTo>
                <a:pt x="27" y="53"/>
              </a:lnTo>
              <a:lnTo>
                <a:pt x="27" y="52"/>
              </a:lnTo>
              <a:lnTo>
                <a:pt x="27" y="51"/>
              </a:lnTo>
              <a:lnTo>
                <a:pt x="26" y="51"/>
              </a:lnTo>
              <a:lnTo>
                <a:pt x="26" y="52"/>
              </a:lnTo>
              <a:lnTo>
                <a:pt x="25" y="52"/>
              </a:lnTo>
              <a:lnTo>
                <a:pt x="24" y="52"/>
              </a:lnTo>
              <a:lnTo>
                <a:pt x="24" y="53"/>
              </a:lnTo>
              <a:lnTo>
                <a:pt x="23" y="53"/>
              </a:lnTo>
              <a:lnTo>
                <a:pt x="22" y="53"/>
              </a:lnTo>
              <a:lnTo>
                <a:pt x="22" y="51"/>
              </a:lnTo>
              <a:lnTo>
                <a:pt x="22" y="50"/>
              </a:lnTo>
              <a:lnTo>
                <a:pt x="22" y="49"/>
              </a:lnTo>
              <a:lnTo>
                <a:pt x="22" y="48"/>
              </a:lnTo>
              <a:lnTo>
                <a:pt x="22" y="47"/>
              </a:lnTo>
              <a:lnTo>
                <a:pt x="22" y="46"/>
              </a:lnTo>
              <a:lnTo>
                <a:pt x="22" y="45"/>
              </a:lnTo>
              <a:lnTo>
                <a:pt x="22" y="44"/>
              </a:lnTo>
              <a:lnTo>
                <a:pt x="21" y="44"/>
              </a:lnTo>
              <a:lnTo>
                <a:pt x="20" y="44"/>
              </a:lnTo>
              <a:lnTo>
                <a:pt x="20" y="43"/>
              </a:lnTo>
              <a:lnTo>
                <a:pt x="19" y="43"/>
              </a:lnTo>
              <a:lnTo>
                <a:pt x="18" y="42"/>
              </a:lnTo>
              <a:lnTo>
                <a:pt x="17" y="41"/>
              </a:lnTo>
              <a:lnTo>
                <a:pt x="16" y="40"/>
              </a:lnTo>
              <a:lnTo>
                <a:pt x="15" y="40"/>
              </a:lnTo>
              <a:lnTo>
                <a:pt x="14" y="40"/>
              </a:lnTo>
              <a:lnTo>
                <a:pt x="14" y="39"/>
              </a:lnTo>
              <a:lnTo>
                <a:pt x="15" y="38"/>
              </a:lnTo>
              <a:lnTo>
                <a:pt x="15" y="37"/>
              </a:lnTo>
              <a:lnTo>
                <a:pt x="14" y="37"/>
              </a:lnTo>
              <a:lnTo>
                <a:pt x="15" y="36"/>
              </a:lnTo>
              <a:lnTo>
                <a:pt x="15" y="35"/>
              </a:lnTo>
              <a:lnTo>
                <a:pt x="14" y="35"/>
              </a:lnTo>
              <a:lnTo>
                <a:pt x="14" y="34"/>
              </a:lnTo>
              <a:lnTo>
                <a:pt x="13" y="34"/>
              </a:lnTo>
              <a:lnTo>
                <a:pt x="13" y="35"/>
              </a:lnTo>
              <a:lnTo>
                <a:pt x="12" y="35"/>
              </a:lnTo>
              <a:lnTo>
                <a:pt x="11" y="36"/>
              </a:lnTo>
              <a:lnTo>
                <a:pt x="10" y="36"/>
              </a:lnTo>
              <a:lnTo>
                <a:pt x="11" y="36"/>
              </a:lnTo>
              <a:lnTo>
                <a:pt x="10" y="35"/>
              </a:lnTo>
              <a:lnTo>
                <a:pt x="10" y="34"/>
              </a:lnTo>
              <a:lnTo>
                <a:pt x="9" y="34"/>
              </a:lnTo>
              <a:lnTo>
                <a:pt x="8" y="34"/>
              </a:lnTo>
              <a:lnTo>
                <a:pt x="9" y="34"/>
              </a:lnTo>
              <a:lnTo>
                <a:pt x="8" y="34"/>
              </a:lnTo>
              <a:lnTo>
                <a:pt x="8" y="33"/>
              </a:lnTo>
              <a:lnTo>
                <a:pt x="7" y="33"/>
              </a:lnTo>
              <a:lnTo>
                <a:pt x="6" y="33"/>
              </a:lnTo>
              <a:lnTo>
                <a:pt x="6" y="32"/>
              </a:lnTo>
              <a:lnTo>
                <a:pt x="6" y="31"/>
              </a:lnTo>
              <a:lnTo>
                <a:pt x="5" y="30"/>
              </a:lnTo>
              <a:lnTo>
                <a:pt x="5" y="29"/>
              </a:lnTo>
              <a:lnTo>
                <a:pt x="4" y="29"/>
              </a:lnTo>
              <a:lnTo>
                <a:pt x="4" y="28"/>
              </a:lnTo>
              <a:lnTo>
                <a:pt x="4" y="27"/>
              </a:lnTo>
              <a:lnTo>
                <a:pt x="4" y="26"/>
              </a:lnTo>
              <a:lnTo>
                <a:pt x="4" y="25"/>
              </a:lnTo>
              <a:lnTo>
                <a:pt x="3" y="25"/>
              </a:lnTo>
              <a:lnTo>
                <a:pt x="2" y="25"/>
              </a:lnTo>
              <a:lnTo>
                <a:pt x="2" y="24"/>
              </a:lnTo>
              <a:lnTo>
                <a:pt x="1" y="24"/>
              </a:lnTo>
              <a:lnTo>
                <a:pt x="0" y="24"/>
              </a:lnTo>
              <a:lnTo>
                <a:pt x="0" y="23"/>
              </a:lnTo>
              <a:lnTo>
                <a:pt x="0" y="22"/>
              </a:lnTo>
              <a:lnTo>
                <a:pt x="1" y="22"/>
              </a:lnTo>
              <a:lnTo>
                <a:pt x="1" y="21"/>
              </a:lnTo>
              <a:lnTo>
                <a:pt x="1" y="20"/>
              </a:lnTo>
              <a:lnTo>
                <a:pt x="2" y="20"/>
              </a:lnTo>
              <a:lnTo>
                <a:pt x="2" y="19"/>
              </a:lnTo>
              <a:lnTo>
                <a:pt x="2" y="18"/>
              </a:lnTo>
              <a:lnTo>
                <a:pt x="3" y="17"/>
              </a:lnTo>
              <a:lnTo>
                <a:pt x="3" y="16"/>
              </a:lnTo>
              <a:lnTo>
                <a:pt x="4" y="16"/>
              </a:lnTo>
              <a:lnTo>
                <a:pt x="4" y="15"/>
              </a:lnTo>
              <a:lnTo>
                <a:pt x="5" y="15"/>
              </a:lnTo>
              <a:lnTo>
                <a:pt x="5" y="16"/>
              </a:lnTo>
              <a:lnTo>
                <a:pt x="6" y="16"/>
              </a:lnTo>
              <a:lnTo>
                <a:pt x="7" y="16"/>
              </a:lnTo>
              <a:lnTo>
                <a:pt x="8" y="16"/>
              </a:lnTo>
              <a:lnTo>
                <a:pt x="9" y="16"/>
              </a:lnTo>
              <a:lnTo>
                <a:pt x="10" y="17"/>
              </a:lnTo>
              <a:lnTo>
                <a:pt x="9" y="17"/>
              </a:lnTo>
              <a:lnTo>
                <a:pt x="10" y="17"/>
              </a:lnTo>
              <a:lnTo>
                <a:pt x="11" y="18"/>
              </a:lnTo>
              <a:lnTo>
                <a:pt x="12" y="18"/>
              </a:lnTo>
              <a:lnTo>
                <a:pt x="13" y="18"/>
              </a:lnTo>
              <a:lnTo>
                <a:pt x="13" y="17"/>
              </a:lnTo>
              <a:lnTo>
                <a:pt x="14" y="17"/>
              </a:lnTo>
              <a:lnTo>
                <a:pt x="14" y="18"/>
              </a:lnTo>
              <a:lnTo>
                <a:pt x="15" y="18"/>
              </a:lnTo>
              <a:lnTo>
                <a:pt x="16" y="18"/>
              </a:lnTo>
              <a:lnTo>
                <a:pt x="17" y="18"/>
              </a:lnTo>
              <a:lnTo>
                <a:pt x="18" y="18"/>
              </a:lnTo>
              <a:lnTo>
                <a:pt x="18" y="17"/>
              </a:lnTo>
              <a:lnTo>
                <a:pt x="19" y="17"/>
              </a:lnTo>
              <a:lnTo>
                <a:pt x="20" y="17"/>
              </a:lnTo>
              <a:lnTo>
                <a:pt x="21" y="16"/>
              </a:lnTo>
              <a:lnTo>
                <a:pt x="22" y="16"/>
              </a:lnTo>
              <a:lnTo>
                <a:pt x="23" y="16"/>
              </a:lnTo>
              <a:lnTo>
                <a:pt x="24" y="16"/>
              </a:lnTo>
              <a:lnTo>
                <a:pt x="23" y="16"/>
              </a:lnTo>
              <a:lnTo>
                <a:pt x="24" y="15"/>
              </a:lnTo>
              <a:lnTo>
                <a:pt x="25" y="16"/>
              </a:lnTo>
              <a:lnTo>
                <a:pt x="26" y="16"/>
              </a:lnTo>
              <a:lnTo>
                <a:pt x="25" y="16"/>
              </a:lnTo>
              <a:lnTo>
                <a:pt x="26" y="16"/>
              </a:lnTo>
              <a:lnTo>
                <a:pt x="26" y="17"/>
              </a:lnTo>
              <a:lnTo>
                <a:pt x="27" y="17"/>
              </a:lnTo>
              <a:lnTo>
                <a:pt x="27" y="18"/>
              </a:lnTo>
              <a:lnTo>
                <a:pt x="28" y="18"/>
              </a:lnTo>
              <a:lnTo>
                <a:pt x="29" y="19"/>
              </a:lnTo>
              <a:lnTo>
                <a:pt x="29" y="20"/>
              </a:lnTo>
              <a:lnTo>
                <a:pt x="29" y="21"/>
              </a:lnTo>
              <a:lnTo>
                <a:pt x="28" y="21"/>
              </a:lnTo>
              <a:lnTo>
                <a:pt x="28" y="22"/>
              </a:lnTo>
              <a:lnTo>
                <a:pt x="29" y="22"/>
              </a:lnTo>
              <a:lnTo>
                <a:pt x="28" y="22"/>
              </a:lnTo>
              <a:lnTo>
                <a:pt x="29" y="22"/>
              </a:lnTo>
              <a:lnTo>
                <a:pt x="29" y="23"/>
              </a:lnTo>
              <a:lnTo>
                <a:pt x="30" y="23"/>
              </a:lnTo>
              <a:lnTo>
                <a:pt x="31" y="23"/>
              </a:lnTo>
              <a:lnTo>
                <a:pt x="32" y="23"/>
              </a:lnTo>
              <a:lnTo>
                <a:pt x="32" y="24"/>
              </a:lnTo>
              <a:lnTo>
                <a:pt x="33" y="24"/>
              </a:lnTo>
              <a:lnTo>
                <a:pt x="34" y="24"/>
              </a:lnTo>
              <a:lnTo>
                <a:pt x="35" y="24"/>
              </a:lnTo>
              <a:lnTo>
                <a:pt x="36" y="24"/>
              </a:lnTo>
              <a:lnTo>
                <a:pt x="36" y="23"/>
              </a:lnTo>
              <a:lnTo>
                <a:pt x="36" y="22"/>
              </a:lnTo>
              <a:lnTo>
                <a:pt x="36" y="23"/>
              </a:lnTo>
              <a:lnTo>
                <a:pt x="37" y="23"/>
              </a:lnTo>
              <a:lnTo>
                <a:pt x="39" y="22"/>
              </a:lnTo>
              <a:lnTo>
                <a:pt x="39" y="21"/>
              </a:lnTo>
              <a:lnTo>
                <a:pt x="40" y="20"/>
              </a:lnTo>
              <a:lnTo>
                <a:pt x="40" y="21"/>
              </a:lnTo>
              <a:lnTo>
                <a:pt x="41" y="21"/>
              </a:lnTo>
              <a:lnTo>
                <a:pt x="42" y="20"/>
              </a:lnTo>
              <a:lnTo>
                <a:pt x="41" y="20"/>
              </a:lnTo>
              <a:lnTo>
                <a:pt x="42" y="19"/>
              </a:lnTo>
              <a:lnTo>
                <a:pt x="42" y="18"/>
              </a:lnTo>
              <a:lnTo>
                <a:pt x="42" y="17"/>
              </a:lnTo>
              <a:lnTo>
                <a:pt x="43" y="17"/>
              </a:lnTo>
              <a:lnTo>
                <a:pt x="43" y="18"/>
              </a:lnTo>
              <a:lnTo>
                <a:pt x="44" y="17"/>
              </a:lnTo>
              <a:lnTo>
                <a:pt x="44" y="16"/>
              </a:lnTo>
              <a:lnTo>
                <a:pt x="45" y="16"/>
              </a:lnTo>
              <a:lnTo>
                <a:pt x="45" y="15"/>
              </a:lnTo>
              <a:lnTo>
                <a:pt x="46" y="15"/>
              </a:lnTo>
              <a:lnTo>
                <a:pt x="45" y="14"/>
              </a:lnTo>
              <a:lnTo>
                <a:pt x="46" y="14"/>
              </a:lnTo>
              <a:lnTo>
                <a:pt x="47" y="14"/>
              </a:lnTo>
              <a:lnTo>
                <a:pt x="48" y="14"/>
              </a:lnTo>
              <a:lnTo>
                <a:pt x="49" y="14"/>
              </a:lnTo>
              <a:lnTo>
                <a:pt x="49" y="13"/>
              </a:lnTo>
              <a:lnTo>
                <a:pt x="50" y="13"/>
              </a:lnTo>
              <a:lnTo>
                <a:pt x="51" y="12"/>
              </a:lnTo>
              <a:lnTo>
                <a:pt x="51" y="13"/>
              </a:lnTo>
              <a:lnTo>
                <a:pt x="52" y="13"/>
              </a:lnTo>
              <a:lnTo>
                <a:pt x="52" y="14"/>
              </a:lnTo>
              <a:lnTo>
                <a:pt x="53" y="14"/>
              </a:lnTo>
              <a:lnTo>
                <a:pt x="53" y="15"/>
              </a:lnTo>
              <a:lnTo>
                <a:pt x="54" y="15"/>
              </a:lnTo>
              <a:lnTo>
                <a:pt x="54" y="16"/>
              </a:lnTo>
              <a:lnTo>
                <a:pt x="55" y="16"/>
              </a:lnTo>
              <a:lnTo>
                <a:pt x="55" y="17"/>
              </a:lnTo>
              <a:lnTo>
                <a:pt x="56" y="17"/>
              </a:lnTo>
              <a:lnTo>
                <a:pt x="57" y="15"/>
              </a:lnTo>
              <a:lnTo>
                <a:pt x="57" y="14"/>
              </a:lnTo>
              <a:lnTo>
                <a:pt x="57" y="13"/>
              </a:lnTo>
              <a:lnTo>
                <a:pt x="57" y="12"/>
              </a:lnTo>
              <a:lnTo>
                <a:pt x="57" y="11"/>
              </a:lnTo>
              <a:lnTo>
                <a:pt x="57" y="10"/>
              </a:lnTo>
              <a:lnTo>
                <a:pt x="56" y="10"/>
              </a:lnTo>
              <a:lnTo>
                <a:pt x="57" y="10"/>
              </a:lnTo>
              <a:lnTo>
                <a:pt x="56" y="10"/>
              </a:lnTo>
              <a:lnTo>
                <a:pt x="57" y="9"/>
              </a:lnTo>
              <a:lnTo>
                <a:pt x="56" y="9"/>
              </a:lnTo>
              <a:lnTo>
                <a:pt x="55" y="10"/>
              </a:lnTo>
              <a:lnTo>
                <a:pt x="54" y="10"/>
              </a:lnTo>
              <a:lnTo>
                <a:pt x="54" y="9"/>
              </a:lnTo>
              <a:lnTo>
                <a:pt x="53" y="10"/>
              </a:lnTo>
              <a:lnTo>
                <a:pt x="54" y="9"/>
              </a:lnTo>
              <a:lnTo>
                <a:pt x="53" y="9"/>
              </a:lnTo>
              <a:lnTo>
                <a:pt x="52" y="8"/>
              </a:lnTo>
              <a:lnTo>
                <a:pt x="52" y="7"/>
              </a:lnTo>
              <a:lnTo>
                <a:pt x="52" y="6"/>
              </a:lnTo>
              <a:lnTo>
                <a:pt x="51" y="6"/>
              </a:lnTo>
              <a:lnTo>
                <a:pt x="51" y="7"/>
              </a:lnTo>
              <a:lnTo>
                <a:pt x="50" y="6"/>
              </a:lnTo>
              <a:lnTo>
                <a:pt x="50" y="5"/>
              </a:lnTo>
              <a:lnTo>
                <a:pt x="51" y="5"/>
              </a:lnTo>
              <a:lnTo>
                <a:pt x="52" y="5"/>
              </a:lnTo>
              <a:lnTo>
                <a:pt x="52" y="4"/>
              </a:lnTo>
              <a:lnTo>
                <a:pt x="52" y="3"/>
              </a:lnTo>
              <a:lnTo>
                <a:pt x="52" y="2"/>
              </a:lnTo>
              <a:lnTo>
                <a:pt x="53" y="1"/>
              </a:lnTo>
              <a:lnTo>
                <a:pt x="53" y="0"/>
              </a:lnTo>
              <a:lnTo>
                <a:pt x="53" y="1"/>
              </a:lnTo>
              <a:lnTo>
                <a:pt x="54" y="1"/>
              </a:lnTo>
              <a:lnTo>
                <a:pt x="55" y="1"/>
              </a:lnTo>
              <a:lnTo>
                <a:pt x="55" y="2"/>
              </a:lnTo>
              <a:lnTo>
                <a:pt x="56" y="2"/>
              </a:lnTo>
              <a:lnTo>
                <a:pt x="57" y="2"/>
              </a:lnTo>
              <a:lnTo>
                <a:pt x="57" y="3"/>
              </a:lnTo>
              <a:lnTo>
                <a:pt x="58" y="3"/>
              </a:lnTo>
              <a:lnTo>
                <a:pt x="58" y="4"/>
              </a:lnTo>
              <a:lnTo>
                <a:pt x="59" y="4"/>
              </a:lnTo>
              <a:lnTo>
                <a:pt x="59" y="5"/>
              </a:lnTo>
              <a:lnTo>
                <a:pt x="60" y="6"/>
              </a:lnTo>
              <a:lnTo>
                <a:pt x="60" y="7"/>
              </a:lnTo>
              <a:lnTo>
                <a:pt x="61" y="7"/>
              </a:lnTo>
              <a:lnTo>
                <a:pt x="61" y="8"/>
              </a:lnTo>
              <a:lnTo>
                <a:pt x="62" y="9"/>
              </a:lnTo>
              <a:lnTo>
                <a:pt x="63" y="10"/>
              </a:lnTo>
              <a:lnTo>
                <a:pt x="64" y="11"/>
              </a:lnTo>
              <a:lnTo>
                <a:pt x="64" y="12"/>
              </a:lnTo>
              <a:lnTo>
                <a:pt x="65" y="13"/>
              </a:lnTo>
              <a:lnTo>
                <a:pt x="65" y="14"/>
              </a:lnTo>
              <a:lnTo>
                <a:pt x="66" y="14"/>
              </a:lnTo>
              <a:lnTo>
                <a:pt x="66" y="15"/>
              </a:lnTo>
              <a:lnTo>
                <a:pt x="67" y="15"/>
              </a:lnTo>
              <a:lnTo>
                <a:pt x="68" y="15"/>
              </a:lnTo>
              <a:lnTo>
                <a:pt x="68" y="16"/>
              </a:lnTo>
              <a:lnTo>
                <a:pt x="69" y="15"/>
              </a:lnTo>
              <a:lnTo>
                <a:pt x="69" y="14"/>
              </a:lnTo>
              <a:lnTo>
                <a:pt x="70" y="14"/>
              </a:lnTo>
              <a:lnTo>
                <a:pt x="71" y="13"/>
              </a:lnTo>
              <a:lnTo>
                <a:pt x="72" y="12"/>
              </a:lnTo>
              <a:lnTo>
                <a:pt x="73" y="11"/>
              </a:lnTo>
              <a:lnTo>
                <a:pt x="74" y="10"/>
              </a:lnTo>
              <a:lnTo>
                <a:pt x="73" y="10"/>
              </a:lnTo>
              <a:lnTo>
                <a:pt x="74" y="9"/>
              </a:lnTo>
              <a:lnTo>
                <a:pt x="74" y="10"/>
              </a:lnTo>
              <a:lnTo>
                <a:pt x="74" y="9"/>
              </a:lnTo>
              <a:lnTo>
                <a:pt x="75" y="9"/>
              </a:lnTo>
              <a:lnTo>
                <a:pt x="77" y="10"/>
              </a:lnTo>
              <a:lnTo>
                <a:pt x="78" y="10"/>
              </a:lnTo>
              <a:lnTo>
                <a:pt x="78" y="11"/>
              </a:lnTo>
              <a:lnTo>
                <a:pt x="79" y="11"/>
              </a:lnTo>
              <a:lnTo>
                <a:pt x="79" y="12"/>
              </a:lnTo>
              <a:lnTo>
                <a:pt x="80" y="14"/>
              </a:lnTo>
              <a:lnTo>
                <a:pt x="81" y="14"/>
              </a:lnTo>
              <a:lnTo>
                <a:pt x="81" y="15"/>
              </a:lnTo>
              <a:lnTo>
                <a:pt x="82" y="15"/>
              </a:lnTo>
              <a:lnTo>
                <a:pt x="82" y="16"/>
              </a:lnTo>
              <a:lnTo>
                <a:pt x="83" y="17"/>
              </a:lnTo>
              <a:lnTo>
                <a:pt x="84" y="18"/>
              </a:lnTo>
              <a:lnTo>
                <a:pt x="85" y="19"/>
              </a:lnTo>
              <a:lnTo>
                <a:pt x="86" y="19"/>
              </a:lnTo>
              <a:lnTo>
                <a:pt x="86" y="20"/>
              </a:lnTo>
              <a:lnTo>
                <a:pt x="87" y="20"/>
              </a:lnTo>
              <a:lnTo>
                <a:pt x="88" y="21"/>
              </a:lnTo>
              <a:lnTo>
                <a:pt x="89" y="22"/>
              </a:lnTo>
              <a:lnTo>
                <a:pt x="90" y="22"/>
              </a:lnTo>
              <a:lnTo>
                <a:pt x="91" y="23"/>
              </a:lnTo>
              <a:lnTo>
                <a:pt x="92" y="23"/>
              </a:lnTo>
              <a:lnTo>
                <a:pt x="93" y="23"/>
              </a:lnTo>
              <a:lnTo>
                <a:pt x="94" y="23"/>
              </a:lnTo>
              <a:lnTo>
                <a:pt x="95" y="23"/>
              </a:lnTo>
              <a:lnTo>
                <a:pt x="96" y="23"/>
              </a:lnTo>
              <a:lnTo>
                <a:pt x="97" y="22"/>
              </a:lnTo>
              <a:lnTo>
                <a:pt x="98" y="22"/>
              </a:lnTo>
              <a:lnTo>
                <a:pt x="99" y="22"/>
              </a:lnTo>
              <a:lnTo>
                <a:pt x="100" y="22"/>
              </a:lnTo>
              <a:lnTo>
                <a:pt x="100" y="21"/>
              </a:lnTo>
              <a:lnTo>
                <a:pt x="101" y="22"/>
              </a:lnTo>
              <a:lnTo>
                <a:pt x="102" y="22"/>
              </a:lnTo>
              <a:lnTo>
                <a:pt x="103" y="22"/>
              </a:lnTo>
              <a:lnTo>
                <a:pt x="104" y="23"/>
              </a:lnTo>
              <a:lnTo>
                <a:pt x="105" y="23"/>
              </a:lnTo>
              <a:lnTo>
                <a:pt x="105" y="24"/>
              </a:lnTo>
              <a:lnTo>
                <a:pt x="106" y="24"/>
              </a:lnTo>
              <a:lnTo>
                <a:pt x="107" y="25"/>
              </a:lnTo>
              <a:lnTo>
                <a:pt x="108" y="25"/>
              </a:lnTo>
              <a:lnTo>
                <a:pt x="109" y="25"/>
              </a:lnTo>
              <a:lnTo>
                <a:pt x="109" y="26"/>
              </a:lnTo>
              <a:lnTo>
                <a:pt x="110" y="26"/>
              </a:lnTo>
              <a:lnTo>
                <a:pt x="110" y="27"/>
              </a:lnTo>
              <a:lnTo>
                <a:pt x="111" y="27"/>
              </a:lnTo>
              <a:lnTo>
                <a:pt x="111" y="28"/>
              </a:lnTo>
              <a:lnTo>
                <a:pt x="112" y="28"/>
              </a:lnTo>
              <a:lnTo>
                <a:pt x="113" y="29"/>
              </a:lnTo>
              <a:lnTo>
                <a:pt x="113" y="30"/>
              </a:lnTo>
              <a:lnTo>
                <a:pt x="114" y="30"/>
              </a:lnTo>
              <a:lnTo>
                <a:pt x="114" y="31"/>
              </a:lnTo>
              <a:lnTo>
                <a:pt x="114" y="32"/>
              </a:lnTo>
              <a:lnTo>
                <a:pt x="114" y="33"/>
              </a:lnTo>
              <a:lnTo>
                <a:pt x="114" y="34"/>
              </a:lnTo>
              <a:lnTo>
                <a:pt x="115" y="34"/>
              </a:lnTo>
              <a:lnTo>
                <a:pt x="115" y="35"/>
              </a:lnTo>
              <a:lnTo>
                <a:pt x="115" y="36"/>
              </a:lnTo>
              <a:lnTo>
                <a:pt x="116" y="37"/>
              </a:lnTo>
              <a:lnTo>
                <a:pt x="116" y="38"/>
              </a:lnTo>
              <a:lnTo>
                <a:pt x="117" y="38"/>
              </a:lnTo>
              <a:lnTo>
                <a:pt x="116" y="38"/>
              </a:lnTo>
              <a:lnTo>
                <a:pt x="115" y="38"/>
              </a:lnTo>
              <a:lnTo>
                <a:pt x="114" y="38"/>
              </a:lnTo>
              <a:lnTo>
                <a:pt x="113" y="38"/>
              </a:lnTo>
              <a:lnTo>
                <a:pt x="112" y="38"/>
              </a:lnTo>
              <a:lnTo>
                <a:pt x="111" y="38"/>
              </a:lnTo>
              <a:lnTo>
                <a:pt x="110" y="38"/>
              </a:lnTo>
              <a:lnTo>
                <a:pt x="110" y="39"/>
              </a:lnTo>
              <a:lnTo>
                <a:pt x="111" y="39"/>
              </a:lnTo>
              <a:lnTo>
                <a:pt x="111" y="40"/>
              </a:lnTo>
              <a:lnTo>
                <a:pt x="111" y="41"/>
              </a:lnTo>
              <a:lnTo>
                <a:pt x="110" y="41"/>
              </a:lnTo>
              <a:lnTo>
                <a:pt x="111" y="42"/>
              </a:lnTo>
              <a:lnTo>
                <a:pt x="110" y="42"/>
              </a:lnTo>
              <a:lnTo>
                <a:pt x="111" y="42"/>
              </a:lnTo>
              <a:lnTo>
                <a:pt x="111" y="43"/>
              </a:lnTo>
              <a:lnTo>
                <a:pt x="111" y="44"/>
              </a:lnTo>
              <a:lnTo>
                <a:pt x="111" y="45"/>
              </a:lnTo>
              <a:lnTo>
                <a:pt x="111" y="46"/>
              </a:lnTo>
              <a:lnTo>
                <a:pt x="111" y="47"/>
              </a:lnTo>
              <a:lnTo>
                <a:pt x="111" y="48"/>
              </a:lnTo>
              <a:lnTo>
                <a:pt x="112" y="48"/>
              </a:lnTo>
              <a:lnTo>
                <a:pt x="112" y="49"/>
              </a:lnTo>
              <a:lnTo>
                <a:pt x="113" y="49"/>
              </a:lnTo>
              <a:lnTo>
                <a:pt x="113" y="50"/>
              </a:lnTo>
              <a:lnTo>
                <a:pt x="112" y="51"/>
              </a:lnTo>
              <a:lnTo>
                <a:pt x="113" y="51"/>
              </a:lnTo>
              <a:lnTo>
                <a:pt x="112" y="51"/>
              </a:lnTo>
              <a:lnTo>
                <a:pt x="112" y="52"/>
              </a:lnTo>
              <a:lnTo>
                <a:pt x="111" y="52"/>
              </a:lnTo>
              <a:lnTo>
                <a:pt x="111" y="53"/>
              </a:lnTo>
              <a:lnTo>
                <a:pt x="112" y="53"/>
              </a:lnTo>
              <a:lnTo>
                <a:pt x="112" y="54"/>
              </a:lnTo>
              <a:lnTo>
                <a:pt x="112" y="55"/>
              </a:lnTo>
              <a:lnTo>
                <a:pt x="111" y="55"/>
              </a:lnTo>
              <a:lnTo>
                <a:pt x="112" y="55"/>
              </a:lnTo>
              <a:lnTo>
                <a:pt x="112" y="56"/>
              </a:lnTo>
              <a:lnTo>
                <a:pt x="112" y="57"/>
              </a:lnTo>
              <a:lnTo>
                <a:pt x="112" y="56"/>
              </a:lnTo>
              <a:lnTo>
                <a:pt x="111" y="56"/>
              </a:lnTo>
              <a:lnTo>
                <a:pt x="111" y="57"/>
              </a:lnTo>
              <a:lnTo>
                <a:pt x="110" y="58"/>
              </a:lnTo>
              <a:lnTo>
                <a:pt x="111" y="58"/>
              </a:lnTo>
              <a:lnTo>
                <a:pt x="110" y="59"/>
              </a:lnTo>
              <a:lnTo>
                <a:pt x="110" y="60"/>
              </a:lnTo>
              <a:lnTo>
                <a:pt x="109" y="61"/>
              </a:lnTo>
              <a:lnTo>
                <a:pt x="109" y="62"/>
              </a:lnTo>
              <a:lnTo>
                <a:pt x="109" y="63"/>
              </a:lnTo>
              <a:lnTo>
                <a:pt x="109" y="64"/>
              </a:lnTo>
              <a:lnTo>
                <a:pt x="110" y="64"/>
              </a:lnTo>
              <a:lnTo>
                <a:pt x="110" y="65"/>
              </a:lnTo>
              <a:lnTo>
                <a:pt x="109" y="66"/>
              </a:lnTo>
              <a:lnTo>
                <a:pt x="109" y="67"/>
              </a:lnTo>
              <a:lnTo>
                <a:pt x="109" y="68"/>
              </a:lnTo>
              <a:lnTo>
                <a:pt x="108" y="68"/>
              </a:lnTo>
              <a:lnTo>
                <a:pt x="108" y="69"/>
              </a:lnTo>
              <a:lnTo>
                <a:pt x="108" y="70"/>
              </a:lnTo>
              <a:lnTo>
                <a:pt x="108" y="71"/>
              </a:lnTo>
              <a:lnTo>
                <a:pt x="107" y="71"/>
              </a:lnTo>
              <a:lnTo>
                <a:pt x="107" y="72"/>
              </a:lnTo>
              <a:lnTo>
                <a:pt x="107" y="73"/>
              </a:lnTo>
              <a:lnTo>
                <a:pt x="106" y="73"/>
              </a:lnTo>
              <a:lnTo>
                <a:pt x="107" y="73"/>
              </a:lnTo>
              <a:lnTo>
                <a:pt x="106" y="73"/>
              </a:lnTo>
              <a:lnTo>
                <a:pt x="106" y="74"/>
              </a:lnTo>
              <a:lnTo>
                <a:pt x="105" y="74"/>
              </a:lnTo>
              <a:lnTo>
                <a:pt x="106" y="74"/>
              </a:lnTo>
              <a:lnTo>
                <a:pt x="106" y="75"/>
              </a:lnTo>
              <a:lnTo>
                <a:pt x="105" y="75"/>
              </a:lnTo>
              <a:lnTo>
                <a:pt x="104" y="75"/>
              </a:lnTo>
              <a:lnTo>
                <a:pt x="104" y="74"/>
              </a:lnTo>
              <a:lnTo>
                <a:pt x="103" y="74"/>
              </a:lnTo>
              <a:lnTo>
                <a:pt x="103" y="75"/>
              </a:lnTo>
              <a:lnTo>
                <a:pt x="103" y="74"/>
              </a:lnTo>
              <a:lnTo>
                <a:pt x="102" y="74"/>
              </a:lnTo>
              <a:lnTo>
                <a:pt x="101" y="74"/>
              </a:lnTo>
              <a:lnTo>
                <a:pt x="100" y="74"/>
              </a:lnTo>
              <a:lnTo>
                <a:pt x="99" y="74"/>
              </a:lnTo>
              <a:lnTo>
                <a:pt x="99" y="75"/>
              </a:lnTo>
              <a:lnTo>
                <a:pt x="98" y="75"/>
              </a:lnTo>
              <a:lnTo>
                <a:pt x="97" y="75"/>
              </a:lnTo>
              <a:lnTo>
                <a:pt x="97" y="76"/>
              </a:lnTo>
              <a:lnTo>
                <a:pt x="96" y="76"/>
              </a:lnTo>
              <a:lnTo>
                <a:pt x="96" y="77"/>
              </a:lnTo>
              <a:lnTo>
                <a:pt x="96" y="78"/>
              </a:lnTo>
              <a:lnTo>
                <a:pt x="96" y="79"/>
              </a:lnTo>
              <a:lnTo>
                <a:pt x="97" y="79"/>
              </a:lnTo>
              <a:lnTo>
                <a:pt x="97" y="80"/>
              </a:lnTo>
              <a:lnTo>
                <a:pt x="97" y="81"/>
              </a:lnTo>
              <a:lnTo>
                <a:pt x="98" y="82"/>
              </a:lnTo>
              <a:lnTo>
                <a:pt x="98" y="83"/>
              </a:lnTo>
              <a:lnTo>
                <a:pt x="99" y="83"/>
              </a:lnTo>
              <a:lnTo>
                <a:pt x="99" y="84"/>
              </a:lnTo>
              <a:lnTo>
                <a:pt x="98" y="84"/>
              </a:lnTo>
              <a:lnTo>
                <a:pt x="98" y="85"/>
              </a:lnTo>
              <a:lnTo>
                <a:pt x="97" y="85"/>
              </a:lnTo>
              <a:lnTo>
                <a:pt x="97" y="86"/>
              </a:lnTo>
              <a:lnTo>
                <a:pt x="97" y="87"/>
              </a:lnTo>
              <a:lnTo>
                <a:pt x="96" y="86"/>
              </a:lnTo>
              <a:lnTo>
                <a:pt x="96" y="87"/>
              </a:lnTo>
              <a:lnTo>
                <a:pt x="95" y="88"/>
              </a:lnTo>
              <a:lnTo>
                <a:pt x="94" y="88"/>
              </a:lnTo>
              <a:lnTo>
                <a:pt x="93" y="88"/>
              </a:lnTo>
              <a:lnTo>
                <a:pt x="93" y="89"/>
              </a:lnTo>
              <a:lnTo>
                <a:pt x="92" y="89"/>
              </a:lnTo>
              <a:lnTo>
                <a:pt x="92" y="88"/>
              </a:lnTo>
              <a:lnTo>
                <a:pt x="91" y="88"/>
              </a:lnTo>
              <a:lnTo>
                <a:pt x="91" y="89"/>
              </a:lnTo>
              <a:lnTo>
                <a:pt x="90" y="89"/>
              </a:lnTo>
              <a:lnTo>
                <a:pt x="90" y="90"/>
              </a:lnTo>
              <a:lnTo>
                <a:pt x="89" y="90"/>
              </a:lnTo>
              <a:lnTo>
                <a:pt x="89" y="91"/>
              </a:lnTo>
              <a:lnTo>
                <a:pt x="88" y="91"/>
              </a:lnTo>
              <a:lnTo>
                <a:pt x="88" y="92"/>
              </a:lnTo>
              <a:lnTo>
                <a:pt x="87" y="93"/>
              </a:lnTo>
              <a:lnTo>
                <a:pt x="86" y="94"/>
              </a:lnTo>
              <a:lnTo>
                <a:pt x="85" y="94"/>
              </a:lnTo>
              <a:lnTo>
                <a:pt x="85" y="95"/>
              </a:lnTo>
              <a:lnTo>
                <a:pt x="84" y="95"/>
              </a:lnTo>
              <a:lnTo>
                <a:pt x="83" y="95"/>
              </a:lnTo>
              <a:lnTo>
                <a:pt x="83" y="96"/>
              </a:lnTo>
              <a:lnTo>
                <a:pt x="82" y="97"/>
              </a:lnTo>
              <a:lnTo>
                <a:pt x="82" y="98"/>
              </a:lnTo>
              <a:lnTo>
                <a:pt x="82" y="99"/>
              </a:lnTo>
              <a:lnTo>
                <a:pt x="82" y="100"/>
              </a:lnTo>
              <a:lnTo>
                <a:pt x="81" y="101"/>
              </a:lnTo>
              <a:lnTo>
                <a:pt x="81" y="102"/>
              </a:lnTo>
              <a:lnTo>
                <a:pt x="81" y="103"/>
              </a:lnTo>
              <a:lnTo>
                <a:pt x="82" y="103"/>
              </a:lnTo>
              <a:lnTo>
                <a:pt x="81" y="103"/>
              </a:lnTo>
              <a:lnTo>
                <a:pt x="81" y="104"/>
              </a:lnTo>
              <a:lnTo>
                <a:pt x="82" y="104"/>
              </a:lnTo>
              <a:lnTo>
                <a:pt x="82" y="105"/>
              </a:lnTo>
              <a:lnTo>
                <a:pt x="81" y="105"/>
              </a:lnTo>
              <a:lnTo>
                <a:pt x="81" y="106"/>
              </a:lnTo>
              <a:lnTo>
                <a:pt x="81" y="107"/>
              </a:lnTo>
              <a:lnTo>
                <a:pt x="82" y="107"/>
              </a:lnTo>
              <a:lnTo>
                <a:pt x="82" y="108"/>
              </a:lnTo>
              <a:lnTo>
                <a:pt x="82" y="109"/>
              </a:lnTo>
              <a:lnTo>
                <a:pt x="83" y="109"/>
              </a:lnTo>
              <a:lnTo>
                <a:pt x="83" y="110"/>
              </a:lnTo>
              <a:lnTo>
                <a:pt x="84" y="111"/>
              </a:lnTo>
              <a:lnTo>
                <a:pt x="85" y="112"/>
              </a:lnTo>
              <a:lnTo>
                <a:pt x="84" y="112"/>
              </a:lnTo>
              <a:lnTo>
                <a:pt x="84" y="113"/>
              </a:lnTo>
              <a:lnTo>
                <a:pt x="83" y="114"/>
              </a:lnTo>
              <a:lnTo>
                <a:pt x="83" y="115"/>
              </a:lnTo>
              <a:lnTo>
                <a:pt x="82" y="115"/>
              </a:lnTo>
              <a:lnTo>
                <a:pt x="81" y="115"/>
              </a:lnTo>
              <a:lnTo>
                <a:pt x="81" y="116"/>
              </a:lnTo>
              <a:lnTo>
                <a:pt x="80" y="116"/>
              </a:lnTo>
              <a:lnTo>
                <a:pt x="79" y="116"/>
              </a:lnTo>
              <a:lnTo>
                <a:pt x="78" y="116"/>
              </a:lnTo>
              <a:lnTo>
                <a:pt x="77" y="116"/>
              </a:lnTo>
              <a:lnTo>
                <a:pt x="76" y="116"/>
              </a:lnTo>
              <a:lnTo>
                <a:pt x="76" y="117"/>
              </a:lnTo>
              <a:lnTo>
                <a:pt x="75" y="117"/>
              </a:lnTo>
              <a:lnTo>
                <a:pt x="74" y="117"/>
              </a:lnTo>
              <a:lnTo>
                <a:pt x="73" y="117"/>
              </a:lnTo>
              <a:lnTo>
                <a:pt x="72" y="118"/>
              </a:lnTo>
              <a:lnTo>
                <a:pt x="71" y="118"/>
              </a:lnTo>
              <a:lnTo>
                <a:pt x="70" y="118"/>
              </a:lnTo>
              <a:lnTo>
                <a:pt x="69" y="118"/>
              </a:lnTo>
              <a:lnTo>
                <a:pt x="69" y="117"/>
              </a:lnTo>
              <a:lnTo>
                <a:pt x="69" y="116"/>
              </a:lnTo>
              <a:lnTo>
                <a:pt x="68" y="116"/>
              </a:lnTo>
              <a:lnTo>
                <a:pt x="67" y="116"/>
              </a:lnTo>
              <a:lnTo>
                <a:pt x="67" y="115"/>
              </a:lnTo>
              <a:lnTo>
                <a:pt x="66" y="115"/>
              </a:lnTo>
              <a:lnTo>
                <a:pt x="65" y="115"/>
              </a:lnTo>
              <a:lnTo>
                <a:pt x="64" y="115"/>
              </a:lnTo>
              <a:lnTo>
                <a:pt x="63" y="115"/>
              </a:lnTo>
              <a:lnTo>
                <a:pt x="63" y="116"/>
              </a:lnTo>
              <a:lnTo>
                <a:pt x="62" y="116"/>
              </a:lnTo>
              <a:lnTo>
                <a:pt x="62" y="115"/>
              </a:lnTo>
              <a:lnTo>
                <a:pt x="62" y="114"/>
              </a:lnTo>
              <a:lnTo>
                <a:pt x="62" y="113"/>
              </a:lnTo>
              <a:lnTo>
                <a:pt x="62" y="112"/>
              </a:lnTo>
              <a:lnTo>
                <a:pt x="62" y="111"/>
              </a:lnTo>
              <a:lnTo>
                <a:pt x="62" y="110"/>
              </a:lnTo>
              <a:lnTo>
                <a:pt x="62" y="109"/>
              </a:lnTo>
              <a:lnTo>
                <a:pt x="61" y="109"/>
              </a:lnTo>
              <a:lnTo>
                <a:pt x="61" y="108"/>
              </a:lnTo>
              <a:lnTo>
                <a:pt x="60" y="108"/>
              </a:lnTo>
              <a:lnTo>
                <a:pt x="60" y="107"/>
              </a:lnTo>
              <a:lnTo>
                <a:pt x="59" y="107"/>
              </a:lnTo>
              <a:lnTo>
                <a:pt x="59" y="106"/>
              </a:lnTo>
              <a:lnTo>
                <a:pt x="58" y="106"/>
              </a:lnTo>
              <a:lnTo>
                <a:pt x="58" y="105"/>
              </a:lnTo>
              <a:lnTo>
                <a:pt x="57" y="105"/>
              </a:lnTo>
              <a:lnTo>
                <a:pt x="56" y="105"/>
              </a:lnTo>
              <a:lnTo>
                <a:pt x="56" y="106"/>
              </a:lnTo>
              <a:lnTo>
                <a:pt x="55" y="106"/>
              </a:lnTo>
              <a:lnTo>
                <a:pt x="55" y="107"/>
              </a:lnTo>
              <a:lnTo>
                <a:pt x="54" y="107"/>
              </a:lnTo>
              <a:lnTo>
                <a:pt x="54" y="108"/>
              </a:lnTo>
              <a:lnTo>
                <a:pt x="53" y="109"/>
              </a:lnTo>
              <a:lnTo>
                <a:pt x="53" y="110"/>
              </a:lnTo>
              <a:lnTo>
                <a:pt x="53" y="111"/>
              </a:lnTo>
              <a:lnTo>
                <a:pt x="52" y="111"/>
              </a:lnTo>
              <a:lnTo>
                <a:pt x="52" y="112"/>
              </a:lnTo>
              <a:lnTo>
                <a:pt x="52" y="113"/>
              </a:lnTo>
              <a:lnTo>
                <a:pt x="51" y="113"/>
              </a:lnTo>
              <a:lnTo>
                <a:pt x="51" y="114"/>
              </a:lnTo>
              <a:lnTo>
                <a:pt x="51" y="115"/>
              </a:lnTo>
              <a:lnTo>
                <a:pt x="51" y="116"/>
              </a:lnTo>
              <a:lnTo>
                <a:pt x="51" y="117"/>
              </a:lnTo>
              <a:lnTo>
                <a:pt x="50" y="117"/>
              </a:lnTo>
              <a:lnTo>
                <a:pt x="49" y="117"/>
              </a:lnTo>
              <a:lnTo>
                <a:pt x="48" y="116"/>
              </a:lnTo>
              <a:lnTo>
                <a:pt x="48" y="115"/>
              </a:lnTo>
              <a:lnTo>
                <a:pt x="48" y="114"/>
              </a:lnTo>
              <a:lnTo>
                <a:pt x="48" y="113"/>
              </a:lnTo>
              <a:lnTo>
                <a:pt x="47" y="112"/>
              </a:lnTo>
              <a:lnTo>
                <a:pt x="47" y="111"/>
              </a:lnTo>
              <a:close/>
            </a:path>
          </a:pathLst>
        </a:custGeom>
        <a:solidFill>
          <a:srgbClr val="FF0000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4</xdr:col>
      <xdr:colOff>428625</xdr:colOff>
      <xdr:row>18</xdr:row>
      <xdr:rowOff>85725</xdr:rowOff>
    </xdr:from>
    <xdr:to>
      <xdr:col>6</xdr:col>
      <xdr:colOff>561975</xdr:colOff>
      <xdr:row>24</xdr:row>
      <xdr:rowOff>0</xdr:rowOff>
    </xdr:to>
    <xdr:sp macro="" textlink="">
      <xdr:nvSpPr>
        <xdr:cNvPr id="848663" name="Freeform 6"/>
        <xdr:cNvSpPr>
          <a:spLocks/>
        </xdr:cNvSpPr>
      </xdr:nvSpPr>
      <xdr:spPr bwMode="auto">
        <a:xfrm>
          <a:off x="6543675" y="3067050"/>
          <a:ext cx="1352550" cy="828675"/>
        </a:xfrm>
        <a:custGeom>
          <a:avLst/>
          <a:gdLst>
            <a:gd name="T0" fmla="*/ 2147483647 w 103"/>
            <a:gd name="T1" fmla="*/ 2147483647 h 63"/>
            <a:gd name="T2" fmla="*/ 2147483647 w 103"/>
            <a:gd name="T3" fmla="*/ 2147483647 h 63"/>
            <a:gd name="T4" fmla="*/ 2147483647 w 103"/>
            <a:gd name="T5" fmla="*/ 2147483647 h 63"/>
            <a:gd name="T6" fmla="*/ 2147483647 w 103"/>
            <a:gd name="T7" fmla="*/ 2147483647 h 63"/>
            <a:gd name="T8" fmla="*/ 2147483647 w 103"/>
            <a:gd name="T9" fmla="*/ 2147483647 h 63"/>
            <a:gd name="T10" fmla="*/ 2147483647 w 103"/>
            <a:gd name="T11" fmla="*/ 2147483647 h 63"/>
            <a:gd name="T12" fmla="*/ 2147483647 w 103"/>
            <a:gd name="T13" fmla="*/ 2147483647 h 63"/>
            <a:gd name="T14" fmla="*/ 2147483647 w 103"/>
            <a:gd name="T15" fmla="*/ 2147483647 h 63"/>
            <a:gd name="T16" fmla="*/ 2147483647 w 103"/>
            <a:gd name="T17" fmla="*/ 2147483647 h 63"/>
            <a:gd name="T18" fmla="*/ 2147483647 w 103"/>
            <a:gd name="T19" fmla="*/ 2147483647 h 63"/>
            <a:gd name="T20" fmla="*/ 2147483647 w 103"/>
            <a:gd name="T21" fmla="*/ 2147483647 h 63"/>
            <a:gd name="T22" fmla="*/ 2147483647 w 103"/>
            <a:gd name="T23" fmla="*/ 2147483647 h 63"/>
            <a:gd name="T24" fmla="*/ 2147483647 w 103"/>
            <a:gd name="T25" fmla="*/ 2147483647 h 63"/>
            <a:gd name="T26" fmla="*/ 2147483647 w 103"/>
            <a:gd name="T27" fmla="*/ 2147483647 h 63"/>
            <a:gd name="T28" fmla="*/ 2147483647 w 103"/>
            <a:gd name="T29" fmla="*/ 2147483647 h 63"/>
            <a:gd name="T30" fmla="*/ 2147483647 w 103"/>
            <a:gd name="T31" fmla="*/ 2147483647 h 63"/>
            <a:gd name="T32" fmla="*/ 2147483647 w 103"/>
            <a:gd name="T33" fmla="*/ 2147483647 h 63"/>
            <a:gd name="T34" fmla="*/ 2147483647 w 103"/>
            <a:gd name="T35" fmla="*/ 2147483647 h 63"/>
            <a:gd name="T36" fmla="*/ 2147483647 w 103"/>
            <a:gd name="T37" fmla="*/ 2147483647 h 63"/>
            <a:gd name="T38" fmla="*/ 2147483647 w 103"/>
            <a:gd name="T39" fmla="*/ 2147483647 h 63"/>
            <a:gd name="T40" fmla="*/ 2147483647 w 103"/>
            <a:gd name="T41" fmla="*/ 2147483647 h 63"/>
            <a:gd name="T42" fmla="*/ 2147483647 w 103"/>
            <a:gd name="T43" fmla="*/ 2147483647 h 63"/>
            <a:gd name="T44" fmla="*/ 2147483647 w 103"/>
            <a:gd name="T45" fmla="*/ 2147483647 h 63"/>
            <a:gd name="T46" fmla="*/ 2147483647 w 103"/>
            <a:gd name="T47" fmla="*/ 2147483647 h 63"/>
            <a:gd name="T48" fmla="*/ 2147483647 w 103"/>
            <a:gd name="T49" fmla="*/ 2147483647 h 63"/>
            <a:gd name="T50" fmla="*/ 2147483647 w 103"/>
            <a:gd name="T51" fmla="*/ 2147483647 h 63"/>
            <a:gd name="T52" fmla="*/ 2147483647 w 103"/>
            <a:gd name="T53" fmla="*/ 2147483647 h 63"/>
            <a:gd name="T54" fmla="*/ 2147483647 w 103"/>
            <a:gd name="T55" fmla="*/ 2147483647 h 63"/>
            <a:gd name="T56" fmla="*/ 2147483647 w 103"/>
            <a:gd name="T57" fmla="*/ 2147483647 h 63"/>
            <a:gd name="T58" fmla="*/ 2147483647 w 103"/>
            <a:gd name="T59" fmla="*/ 2147483647 h 63"/>
            <a:gd name="T60" fmla="*/ 2147483647 w 103"/>
            <a:gd name="T61" fmla="*/ 2147483647 h 63"/>
            <a:gd name="T62" fmla="*/ 2147483647 w 103"/>
            <a:gd name="T63" fmla="*/ 2147483647 h 63"/>
            <a:gd name="T64" fmla="*/ 2147483647 w 103"/>
            <a:gd name="T65" fmla="*/ 2147483647 h 63"/>
            <a:gd name="T66" fmla="*/ 2147483647 w 103"/>
            <a:gd name="T67" fmla="*/ 2147483647 h 63"/>
            <a:gd name="T68" fmla="*/ 2147483647 w 103"/>
            <a:gd name="T69" fmla="*/ 2147483647 h 63"/>
            <a:gd name="T70" fmla="*/ 2147483647 w 103"/>
            <a:gd name="T71" fmla="*/ 2147483647 h 63"/>
            <a:gd name="T72" fmla="*/ 2147483647 w 103"/>
            <a:gd name="T73" fmla="*/ 2147483647 h 63"/>
            <a:gd name="T74" fmla="*/ 2147483647 w 103"/>
            <a:gd name="T75" fmla="*/ 2147483647 h 63"/>
            <a:gd name="T76" fmla="*/ 2147483647 w 103"/>
            <a:gd name="T77" fmla="*/ 2147483647 h 63"/>
            <a:gd name="T78" fmla="*/ 2147483647 w 103"/>
            <a:gd name="T79" fmla="*/ 2147483647 h 63"/>
            <a:gd name="T80" fmla="*/ 2147483647 w 103"/>
            <a:gd name="T81" fmla="*/ 2147483647 h 63"/>
            <a:gd name="T82" fmla="*/ 2147483647 w 103"/>
            <a:gd name="T83" fmla="*/ 2147483647 h 63"/>
            <a:gd name="T84" fmla="*/ 2147483647 w 103"/>
            <a:gd name="T85" fmla="*/ 2147483647 h 63"/>
            <a:gd name="T86" fmla="*/ 2147483647 w 103"/>
            <a:gd name="T87" fmla="*/ 2147483647 h 63"/>
            <a:gd name="T88" fmla="*/ 2147483647 w 103"/>
            <a:gd name="T89" fmla="*/ 2147483647 h 63"/>
            <a:gd name="T90" fmla="*/ 2147483647 w 103"/>
            <a:gd name="T91" fmla="*/ 2147483647 h 63"/>
            <a:gd name="T92" fmla="*/ 2147483647 w 103"/>
            <a:gd name="T93" fmla="*/ 2147483647 h 63"/>
            <a:gd name="T94" fmla="*/ 2147483647 w 103"/>
            <a:gd name="T95" fmla="*/ 2147483647 h 63"/>
            <a:gd name="T96" fmla="*/ 2147483647 w 103"/>
            <a:gd name="T97" fmla="*/ 2147483647 h 63"/>
            <a:gd name="T98" fmla="*/ 2147483647 w 103"/>
            <a:gd name="T99" fmla="*/ 2147483647 h 63"/>
            <a:gd name="T100" fmla="*/ 2147483647 w 103"/>
            <a:gd name="T101" fmla="*/ 2147483647 h 63"/>
            <a:gd name="T102" fmla="*/ 2147483647 w 103"/>
            <a:gd name="T103" fmla="*/ 2147483647 h 63"/>
            <a:gd name="T104" fmla="*/ 2147483647 w 103"/>
            <a:gd name="T105" fmla="*/ 2147483647 h 63"/>
            <a:gd name="T106" fmla="*/ 2147483647 w 103"/>
            <a:gd name="T107" fmla="*/ 2147483647 h 63"/>
            <a:gd name="T108" fmla="*/ 2147483647 w 103"/>
            <a:gd name="T109" fmla="*/ 2147483647 h 63"/>
            <a:gd name="T110" fmla="*/ 2147483647 w 103"/>
            <a:gd name="T111" fmla="*/ 2147483647 h 63"/>
            <a:gd name="T112" fmla="*/ 0 w 103"/>
            <a:gd name="T113" fmla="*/ 2147483647 h 63"/>
            <a:gd name="T114" fmla="*/ 2147483647 w 103"/>
            <a:gd name="T115" fmla="*/ 2147483647 h 63"/>
            <a:gd name="T116" fmla="*/ 2147483647 w 103"/>
            <a:gd name="T117" fmla="*/ 2147483647 h 63"/>
            <a:gd name="T118" fmla="*/ 2147483647 w 103"/>
            <a:gd name="T119" fmla="*/ 2147483647 h 63"/>
            <a:gd name="T120" fmla="*/ 2147483647 w 103"/>
            <a:gd name="T121" fmla="*/ 2147483647 h 63"/>
            <a:gd name="T122" fmla="*/ 2147483647 w 103"/>
            <a:gd name="T123" fmla="*/ 2147483647 h 63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60000 65536"/>
            <a:gd name="T178" fmla="*/ 0 60000 65536"/>
            <a:gd name="T179" fmla="*/ 0 60000 65536"/>
            <a:gd name="T180" fmla="*/ 0 60000 65536"/>
            <a:gd name="T181" fmla="*/ 0 60000 65536"/>
            <a:gd name="T182" fmla="*/ 0 60000 65536"/>
            <a:gd name="T183" fmla="*/ 0 60000 65536"/>
            <a:gd name="T184" fmla="*/ 0 60000 65536"/>
            <a:gd name="T185" fmla="*/ 0 60000 65536"/>
            <a:gd name="T186" fmla="*/ 0 w 103"/>
            <a:gd name="T187" fmla="*/ 0 h 63"/>
            <a:gd name="T188" fmla="*/ 103 w 103"/>
            <a:gd name="T189" fmla="*/ 63 h 63"/>
          </a:gdLst>
          <a:ahLst/>
          <a:cxnLst>
            <a:cxn ang="T124">
              <a:pos x="T0" y="T1"/>
            </a:cxn>
            <a:cxn ang="T125">
              <a:pos x="T2" y="T3"/>
            </a:cxn>
            <a:cxn ang="T126">
              <a:pos x="T4" y="T5"/>
            </a:cxn>
            <a:cxn ang="T127">
              <a:pos x="T6" y="T7"/>
            </a:cxn>
            <a:cxn ang="T128">
              <a:pos x="T8" y="T9"/>
            </a:cxn>
            <a:cxn ang="T129">
              <a:pos x="T10" y="T11"/>
            </a:cxn>
            <a:cxn ang="T130">
              <a:pos x="T12" y="T13"/>
            </a:cxn>
            <a:cxn ang="T131">
              <a:pos x="T14" y="T15"/>
            </a:cxn>
            <a:cxn ang="T132">
              <a:pos x="T16" y="T17"/>
            </a:cxn>
            <a:cxn ang="T133">
              <a:pos x="T18" y="T19"/>
            </a:cxn>
            <a:cxn ang="T134">
              <a:pos x="T20" y="T21"/>
            </a:cxn>
            <a:cxn ang="T135">
              <a:pos x="T22" y="T23"/>
            </a:cxn>
            <a:cxn ang="T136">
              <a:pos x="T24" y="T25"/>
            </a:cxn>
            <a:cxn ang="T137">
              <a:pos x="T26" y="T27"/>
            </a:cxn>
            <a:cxn ang="T138">
              <a:pos x="T28" y="T29"/>
            </a:cxn>
            <a:cxn ang="T139">
              <a:pos x="T30" y="T31"/>
            </a:cxn>
            <a:cxn ang="T140">
              <a:pos x="T32" y="T33"/>
            </a:cxn>
            <a:cxn ang="T141">
              <a:pos x="T34" y="T35"/>
            </a:cxn>
            <a:cxn ang="T142">
              <a:pos x="T36" y="T37"/>
            </a:cxn>
            <a:cxn ang="T143">
              <a:pos x="T38" y="T39"/>
            </a:cxn>
            <a:cxn ang="T144">
              <a:pos x="T40" y="T41"/>
            </a:cxn>
            <a:cxn ang="T145">
              <a:pos x="T42" y="T43"/>
            </a:cxn>
            <a:cxn ang="T146">
              <a:pos x="T44" y="T45"/>
            </a:cxn>
            <a:cxn ang="T147">
              <a:pos x="T46" y="T47"/>
            </a:cxn>
            <a:cxn ang="T148">
              <a:pos x="T48" y="T49"/>
            </a:cxn>
            <a:cxn ang="T149">
              <a:pos x="T50" y="T51"/>
            </a:cxn>
            <a:cxn ang="T150">
              <a:pos x="T52" y="T53"/>
            </a:cxn>
            <a:cxn ang="T151">
              <a:pos x="T54" y="T55"/>
            </a:cxn>
            <a:cxn ang="T152">
              <a:pos x="T56" y="T57"/>
            </a:cxn>
            <a:cxn ang="T153">
              <a:pos x="T58" y="T59"/>
            </a:cxn>
            <a:cxn ang="T154">
              <a:pos x="T60" y="T61"/>
            </a:cxn>
            <a:cxn ang="T155">
              <a:pos x="T62" y="T63"/>
            </a:cxn>
            <a:cxn ang="T156">
              <a:pos x="T64" y="T65"/>
            </a:cxn>
            <a:cxn ang="T157">
              <a:pos x="T66" y="T67"/>
            </a:cxn>
            <a:cxn ang="T158">
              <a:pos x="T68" y="T69"/>
            </a:cxn>
            <a:cxn ang="T159">
              <a:pos x="T70" y="T71"/>
            </a:cxn>
            <a:cxn ang="T160">
              <a:pos x="T72" y="T73"/>
            </a:cxn>
            <a:cxn ang="T161">
              <a:pos x="T74" y="T75"/>
            </a:cxn>
            <a:cxn ang="T162">
              <a:pos x="T76" y="T77"/>
            </a:cxn>
            <a:cxn ang="T163">
              <a:pos x="T78" y="T79"/>
            </a:cxn>
            <a:cxn ang="T164">
              <a:pos x="T80" y="T81"/>
            </a:cxn>
            <a:cxn ang="T165">
              <a:pos x="T82" y="T83"/>
            </a:cxn>
            <a:cxn ang="T166">
              <a:pos x="T84" y="T85"/>
            </a:cxn>
            <a:cxn ang="T167">
              <a:pos x="T86" y="T87"/>
            </a:cxn>
            <a:cxn ang="T168">
              <a:pos x="T88" y="T89"/>
            </a:cxn>
            <a:cxn ang="T169">
              <a:pos x="T90" y="T91"/>
            </a:cxn>
            <a:cxn ang="T170">
              <a:pos x="T92" y="T93"/>
            </a:cxn>
            <a:cxn ang="T171">
              <a:pos x="T94" y="T95"/>
            </a:cxn>
            <a:cxn ang="T172">
              <a:pos x="T96" y="T97"/>
            </a:cxn>
            <a:cxn ang="T173">
              <a:pos x="T98" y="T99"/>
            </a:cxn>
            <a:cxn ang="T174">
              <a:pos x="T100" y="T101"/>
            </a:cxn>
            <a:cxn ang="T175">
              <a:pos x="T102" y="T103"/>
            </a:cxn>
            <a:cxn ang="T176">
              <a:pos x="T104" y="T105"/>
            </a:cxn>
            <a:cxn ang="T177">
              <a:pos x="T106" y="T107"/>
            </a:cxn>
            <a:cxn ang="T178">
              <a:pos x="T108" y="T109"/>
            </a:cxn>
            <a:cxn ang="T179">
              <a:pos x="T110" y="T111"/>
            </a:cxn>
            <a:cxn ang="T180">
              <a:pos x="T112" y="T113"/>
            </a:cxn>
            <a:cxn ang="T181">
              <a:pos x="T114" y="T115"/>
            </a:cxn>
            <a:cxn ang="T182">
              <a:pos x="T116" y="T117"/>
            </a:cxn>
            <a:cxn ang="T183">
              <a:pos x="T118" y="T119"/>
            </a:cxn>
            <a:cxn ang="T184">
              <a:pos x="T120" y="T121"/>
            </a:cxn>
            <a:cxn ang="T185">
              <a:pos x="T122" y="T123"/>
            </a:cxn>
          </a:cxnLst>
          <a:rect l="T186" t="T187" r="T188" b="T189"/>
          <a:pathLst>
            <a:path w="103" h="63">
              <a:moveTo>
                <a:pt x="18" y="29"/>
              </a:moveTo>
              <a:lnTo>
                <a:pt x="19" y="29"/>
              </a:lnTo>
              <a:lnTo>
                <a:pt x="19" y="28"/>
              </a:lnTo>
              <a:lnTo>
                <a:pt x="20" y="28"/>
              </a:lnTo>
              <a:lnTo>
                <a:pt x="21" y="27"/>
              </a:lnTo>
              <a:lnTo>
                <a:pt x="22" y="27"/>
              </a:lnTo>
              <a:lnTo>
                <a:pt x="23" y="26"/>
              </a:lnTo>
              <a:lnTo>
                <a:pt x="22" y="25"/>
              </a:lnTo>
              <a:lnTo>
                <a:pt x="22" y="24"/>
              </a:lnTo>
              <a:lnTo>
                <a:pt x="21" y="24"/>
              </a:lnTo>
              <a:lnTo>
                <a:pt x="21" y="23"/>
              </a:lnTo>
              <a:lnTo>
                <a:pt x="21" y="22"/>
              </a:lnTo>
              <a:lnTo>
                <a:pt x="21" y="21"/>
              </a:lnTo>
              <a:lnTo>
                <a:pt x="21" y="20"/>
              </a:lnTo>
              <a:lnTo>
                <a:pt x="21" y="19"/>
              </a:lnTo>
              <a:lnTo>
                <a:pt x="21" y="18"/>
              </a:lnTo>
              <a:lnTo>
                <a:pt x="20" y="18"/>
              </a:lnTo>
              <a:lnTo>
                <a:pt x="20" y="17"/>
              </a:lnTo>
              <a:lnTo>
                <a:pt x="20" y="16"/>
              </a:lnTo>
              <a:lnTo>
                <a:pt x="21" y="16"/>
              </a:lnTo>
              <a:lnTo>
                <a:pt x="21" y="15"/>
              </a:lnTo>
              <a:lnTo>
                <a:pt x="21" y="14"/>
              </a:lnTo>
              <a:lnTo>
                <a:pt x="22" y="14"/>
              </a:lnTo>
              <a:lnTo>
                <a:pt x="21" y="14"/>
              </a:lnTo>
              <a:lnTo>
                <a:pt x="21" y="13"/>
              </a:lnTo>
              <a:lnTo>
                <a:pt x="22" y="13"/>
              </a:lnTo>
              <a:lnTo>
                <a:pt x="22" y="12"/>
              </a:lnTo>
              <a:lnTo>
                <a:pt x="22" y="11"/>
              </a:lnTo>
              <a:lnTo>
                <a:pt x="22" y="9"/>
              </a:lnTo>
              <a:lnTo>
                <a:pt x="23" y="8"/>
              </a:lnTo>
              <a:lnTo>
                <a:pt x="23" y="7"/>
              </a:lnTo>
              <a:lnTo>
                <a:pt x="23" y="6"/>
              </a:lnTo>
              <a:lnTo>
                <a:pt x="23" y="5"/>
              </a:lnTo>
              <a:lnTo>
                <a:pt x="23" y="3"/>
              </a:lnTo>
              <a:lnTo>
                <a:pt x="24" y="3"/>
              </a:lnTo>
              <a:lnTo>
                <a:pt x="25" y="3"/>
              </a:lnTo>
              <a:lnTo>
                <a:pt x="26" y="4"/>
              </a:lnTo>
              <a:lnTo>
                <a:pt x="27" y="4"/>
              </a:lnTo>
              <a:lnTo>
                <a:pt x="28" y="5"/>
              </a:lnTo>
              <a:lnTo>
                <a:pt x="29" y="5"/>
              </a:lnTo>
              <a:lnTo>
                <a:pt x="30" y="5"/>
              </a:lnTo>
              <a:lnTo>
                <a:pt x="31" y="6"/>
              </a:lnTo>
              <a:lnTo>
                <a:pt x="32" y="6"/>
              </a:lnTo>
              <a:lnTo>
                <a:pt x="33" y="7"/>
              </a:lnTo>
              <a:lnTo>
                <a:pt x="34" y="7"/>
              </a:lnTo>
              <a:lnTo>
                <a:pt x="35" y="7"/>
              </a:lnTo>
              <a:lnTo>
                <a:pt x="36" y="7"/>
              </a:lnTo>
              <a:lnTo>
                <a:pt x="37" y="7"/>
              </a:lnTo>
              <a:lnTo>
                <a:pt x="37" y="6"/>
              </a:lnTo>
              <a:lnTo>
                <a:pt x="38" y="6"/>
              </a:lnTo>
              <a:lnTo>
                <a:pt x="39" y="5"/>
              </a:lnTo>
              <a:lnTo>
                <a:pt x="39" y="6"/>
              </a:lnTo>
              <a:lnTo>
                <a:pt x="40" y="6"/>
              </a:lnTo>
              <a:lnTo>
                <a:pt x="40" y="7"/>
              </a:lnTo>
              <a:lnTo>
                <a:pt x="40" y="8"/>
              </a:lnTo>
              <a:lnTo>
                <a:pt x="40" y="9"/>
              </a:lnTo>
              <a:lnTo>
                <a:pt x="41" y="9"/>
              </a:lnTo>
              <a:lnTo>
                <a:pt x="41" y="10"/>
              </a:lnTo>
              <a:lnTo>
                <a:pt x="42" y="10"/>
              </a:lnTo>
              <a:lnTo>
                <a:pt x="43" y="9"/>
              </a:lnTo>
              <a:lnTo>
                <a:pt x="43" y="8"/>
              </a:lnTo>
              <a:lnTo>
                <a:pt x="44" y="8"/>
              </a:lnTo>
              <a:lnTo>
                <a:pt x="45" y="8"/>
              </a:lnTo>
              <a:lnTo>
                <a:pt x="45" y="7"/>
              </a:lnTo>
              <a:lnTo>
                <a:pt x="45" y="6"/>
              </a:lnTo>
              <a:lnTo>
                <a:pt x="46" y="6"/>
              </a:lnTo>
              <a:lnTo>
                <a:pt x="46" y="5"/>
              </a:lnTo>
              <a:lnTo>
                <a:pt x="47" y="5"/>
              </a:lnTo>
              <a:lnTo>
                <a:pt x="48" y="5"/>
              </a:lnTo>
              <a:lnTo>
                <a:pt x="48" y="4"/>
              </a:lnTo>
              <a:lnTo>
                <a:pt x="49" y="4"/>
              </a:lnTo>
              <a:lnTo>
                <a:pt x="50" y="4"/>
              </a:lnTo>
              <a:lnTo>
                <a:pt x="51" y="4"/>
              </a:lnTo>
              <a:lnTo>
                <a:pt x="51" y="3"/>
              </a:lnTo>
              <a:lnTo>
                <a:pt x="52" y="3"/>
              </a:lnTo>
              <a:lnTo>
                <a:pt x="53" y="4"/>
              </a:lnTo>
              <a:lnTo>
                <a:pt x="54" y="4"/>
              </a:lnTo>
              <a:lnTo>
                <a:pt x="54" y="5"/>
              </a:lnTo>
              <a:lnTo>
                <a:pt x="55" y="5"/>
              </a:lnTo>
              <a:lnTo>
                <a:pt x="56" y="5"/>
              </a:lnTo>
              <a:lnTo>
                <a:pt x="56" y="6"/>
              </a:lnTo>
              <a:lnTo>
                <a:pt x="56" y="5"/>
              </a:lnTo>
              <a:lnTo>
                <a:pt x="57" y="5"/>
              </a:lnTo>
              <a:lnTo>
                <a:pt x="58" y="5"/>
              </a:lnTo>
              <a:lnTo>
                <a:pt x="59" y="5"/>
              </a:lnTo>
              <a:lnTo>
                <a:pt x="60" y="5"/>
              </a:lnTo>
              <a:lnTo>
                <a:pt x="60" y="6"/>
              </a:lnTo>
              <a:lnTo>
                <a:pt x="61" y="6"/>
              </a:lnTo>
              <a:lnTo>
                <a:pt x="63" y="5"/>
              </a:lnTo>
              <a:lnTo>
                <a:pt x="63" y="6"/>
              </a:lnTo>
              <a:lnTo>
                <a:pt x="64" y="5"/>
              </a:lnTo>
              <a:lnTo>
                <a:pt x="64" y="6"/>
              </a:lnTo>
              <a:lnTo>
                <a:pt x="64" y="5"/>
              </a:lnTo>
              <a:lnTo>
                <a:pt x="65" y="6"/>
              </a:lnTo>
              <a:lnTo>
                <a:pt x="66" y="6"/>
              </a:lnTo>
              <a:lnTo>
                <a:pt x="67" y="7"/>
              </a:lnTo>
              <a:lnTo>
                <a:pt x="67" y="6"/>
              </a:lnTo>
              <a:lnTo>
                <a:pt x="68" y="6"/>
              </a:lnTo>
              <a:lnTo>
                <a:pt x="68" y="5"/>
              </a:lnTo>
              <a:lnTo>
                <a:pt x="68" y="6"/>
              </a:lnTo>
              <a:lnTo>
                <a:pt x="69" y="6"/>
              </a:lnTo>
              <a:lnTo>
                <a:pt x="69" y="7"/>
              </a:lnTo>
              <a:lnTo>
                <a:pt x="68" y="7"/>
              </a:lnTo>
              <a:lnTo>
                <a:pt x="69" y="7"/>
              </a:lnTo>
              <a:lnTo>
                <a:pt x="70" y="8"/>
              </a:lnTo>
              <a:lnTo>
                <a:pt x="71" y="7"/>
              </a:lnTo>
              <a:lnTo>
                <a:pt x="72" y="7"/>
              </a:lnTo>
              <a:lnTo>
                <a:pt x="72" y="6"/>
              </a:lnTo>
              <a:lnTo>
                <a:pt x="73" y="6"/>
              </a:lnTo>
              <a:lnTo>
                <a:pt x="73" y="5"/>
              </a:lnTo>
              <a:lnTo>
                <a:pt x="74" y="5"/>
              </a:lnTo>
              <a:lnTo>
                <a:pt x="75" y="6"/>
              </a:lnTo>
              <a:lnTo>
                <a:pt x="76" y="6"/>
              </a:lnTo>
              <a:lnTo>
                <a:pt x="77" y="6"/>
              </a:lnTo>
              <a:lnTo>
                <a:pt x="77" y="5"/>
              </a:lnTo>
              <a:lnTo>
                <a:pt x="76" y="5"/>
              </a:lnTo>
              <a:lnTo>
                <a:pt x="76" y="4"/>
              </a:lnTo>
              <a:lnTo>
                <a:pt x="76" y="3"/>
              </a:lnTo>
              <a:lnTo>
                <a:pt x="75" y="3"/>
              </a:lnTo>
              <a:lnTo>
                <a:pt x="76" y="2"/>
              </a:lnTo>
              <a:lnTo>
                <a:pt x="77" y="2"/>
              </a:lnTo>
              <a:lnTo>
                <a:pt x="77" y="1"/>
              </a:lnTo>
              <a:lnTo>
                <a:pt x="78" y="1"/>
              </a:lnTo>
              <a:lnTo>
                <a:pt x="79" y="1"/>
              </a:lnTo>
              <a:lnTo>
                <a:pt x="80" y="1"/>
              </a:lnTo>
              <a:lnTo>
                <a:pt x="81" y="1"/>
              </a:lnTo>
              <a:lnTo>
                <a:pt x="82" y="1"/>
              </a:lnTo>
              <a:lnTo>
                <a:pt x="83" y="1"/>
              </a:lnTo>
              <a:lnTo>
                <a:pt x="84" y="0"/>
              </a:lnTo>
              <a:lnTo>
                <a:pt x="85" y="0"/>
              </a:lnTo>
              <a:lnTo>
                <a:pt x="85" y="1"/>
              </a:lnTo>
              <a:lnTo>
                <a:pt x="86" y="1"/>
              </a:lnTo>
              <a:lnTo>
                <a:pt x="86" y="2"/>
              </a:lnTo>
              <a:lnTo>
                <a:pt x="86" y="3"/>
              </a:lnTo>
              <a:lnTo>
                <a:pt x="87" y="3"/>
              </a:lnTo>
              <a:lnTo>
                <a:pt x="88" y="4"/>
              </a:lnTo>
              <a:lnTo>
                <a:pt x="89" y="5"/>
              </a:lnTo>
              <a:lnTo>
                <a:pt x="89" y="6"/>
              </a:lnTo>
              <a:lnTo>
                <a:pt x="90" y="6"/>
              </a:lnTo>
              <a:lnTo>
                <a:pt x="91" y="6"/>
              </a:lnTo>
              <a:lnTo>
                <a:pt x="93" y="6"/>
              </a:lnTo>
              <a:lnTo>
                <a:pt x="94" y="6"/>
              </a:lnTo>
              <a:lnTo>
                <a:pt x="95" y="6"/>
              </a:lnTo>
              <a:lnTo>
                <a:pt x="96" y="6"/>
              </a:lnTo>
              <a:lnTo>
                <a:pt x="96" y="5"/>
              </a:lnTo>
              <a:lnTo>
                <a:pt x="97" y="5"/>
              </a:lnTo>
              <a:lnTo>
                <a:pt x="97" y="4"/>
              </a:lnTo>
              <a:lnTo>
                <a:pt x="97" y="3"/>
              </a:lnTo>
              <a:lnTo>
                <a:pt x="98" y="2"/>
              </a:lnTo>
              <a:lnTo>
                <a:pt x="98" y="1"/>
              </a:lnTo>
              <a:lnTo>
                <a:pt x="98" y="0"/>
              </a:lnTo>
              <a:lnTo>
                <a:pt x="98" y="1"/>
              </a:lnTo>
              <a:lnTo>
                <a:pt x="99" y="2"/>
              </a:lnTo>
              <a:lnTo>
                <a:pt x="99" y="3"/>
              </a:lnTo>
              <a:lnTo>
                <a:pt x="100" y="4"/>
              </a:lnTo>
              <a:lnTo>
                <a:pt x="100" y="3"/>
              </a:lnTo>
              <a:lnTo>
                <a:pt x="101" y="3"/>
              </a:lnTo>
              <a:lnTo>
                <a:pt x="102" y="3"/>
              </a:lnTo>
              <a:lnTo>
                <a:pt x="102" y="4"/>
              </a:lnTo>
              <a:lnTo>
                <a:pt x="102" y="5"/>
              </a:lnTo>
              <a:lnTo>
                <a:pt x="102" y="6"/>
              </a:lnTo>
              <a:lnTo>
                <a:pt x="102" y="7"/>
              </a:lnTo>
              <a:lnTo>
                <a:pt x="102" y="8"/>
              </a:lnTo>
              <a:lnTo>
                <a:pt x="102" y="9"/>
              </a:lnTo>
              <a:lnTo>
                <a:pt x="102" y="10"/>
              </a:lnTo>
              <a:lnTo>
                <a:pt x="103" y="11"/>
              </a:lnTo>
              <a:lnTo>
                <a:pt x="102" y="11"/>
              </a:lnTo>
              <a:lnTo>
                <a:pt x="101" y="12"/>
              </a:lnTo>
              <a:lnTo>
                <a:pt x="100" y="13"/>
              </a:lnTo>
              <a:lnTo>
                <a:pt x="100" y="14"/>
              </a:lnTo>
              <a:lnTo>
                <a:pt x="100" y="15"/>
              </a:lnTo>
              <a:lnTo>
                <a:pt x="99" y="15"/>
              </a:lnTo>
              <a:lnTo>
                <a:pt x="99" y="16"/>
              </a:lnTo>
              <a:lnTo>
                <a:pt x="99" y="17"/>
              </a:lnTo>
              <a:lnTo>
                <a:pt x="100" y="17"/>
              </a:lnTo>
              <a:lnTo>
                <a:pt x="99" y="17"/>
              </a:lnTo>
              <a:lnTo>
                <a:pt x="99" y="18"/>
              </a:lnTo>
              <a:lnTo>
                <a:pt x="99" y="19"/>
              </a:lnTo>
              <a:lnTo>
                <a:pt x="99" y="20"/>
              </a:lnTo>
              <a:lnTo>
                <a:pt x="99" y="21"/>
              </a:lnTo>
              <a:lnTo>
                <a:pt x="98" y="22"/>
              </a:lnTo>
              <a:lnTo>
                <a:pt x="98" y="23"/>
              </a:lnTo>
              <a:lnTo>
                <a:pt x="97" y="23"/>
              </a:lnTo>
              <a:lnTo>
                <a:pt x="96" y="23"/>
              </a:lnTo>
              <a:lnTo>
                <a:pt x="96" y="24"/>
              </a:lnTo>
              <a:lnTo>
                <a:pt x="95" y="24"/>
              </a:lnTo>
              <a:lnTo>
                <a:pt x="94" y="24"/>
              </a:lnTo>
              <a:lnTo>
                <a:pt x="93" y="24"/>
              </a:lnTo>
              <a:lnTo>
                <a:pt x="92" y="23"/>
              </a:lnTo>
              <a:lnTo>
                <a:pt x="91" y="23"/>
              </a:lnTo>
              <a:lnTo>
                <a:pt x="91" y="22"/>
              </a:lnTo>
              <a:lnTo>
                <a:pt x="90" y="22"/>
              </a:lnTo>
              <a:lnTo>
                <a:pt x="90" y="21"/>
              </a:lnTo>
              <a:lnTo>
                <a:pt x="89" y="21"/>
              </a:lnTo>
              <a:lnTo>
                <a:pt x="89" y="20"/>
              </a:lnTo>
              <a:lnTo>
                <a:pt x="88" y="19"/>
              </a:lnTo>
              <a:lnTo>
                <a:pt x="87" y="16"/>
              </a:lnTo>
              <a:lnTo>
                <a:pt x="87" y="15"/>
              </a:lnTo>
              <a:lnTo>
                <a:pt x="86" y="15"/>
              </a:lnTo>
              <a:lnTo>
                <a:pt x="86" y="14"/>
              </a:lnTo>
              <a:lnTo>
                <a:pt x="85" y="14"/>
              </a:lnTo>
              <a:lnTo>
                <a:pt x="84" y="13"/>
              </a:lnTo>
              <a:lnTo>
                <a:pt x="83" y="12"/>
              </a:lnTo>
              <a:lnTo>
                <a:pt x="82" y="12"/>
              </a:lnTo>
              <a:lnTo>
                <a:pt x="81" y="12"/>
              </a:lnTo>
              <a:lnTo>
                <a:pt x="80" y="12"/>
              </a:lnTo>
              <a:lnTo>
                <a:pt x="79" y="12"/>
              </a:lnTo>
              <a:lnTo>
                <a:pt x="78" y="13"/>
              </a:lnTo>
              <a:lnTo>
                <a:pt x="77" y="13"/>
              </a:lnTo>
              <a:lnTo>
                <a:pt x="77" y="14"/>
              </a:lnTo>
              <a:lnTo>
                <a:pt x="76" y="15"/>
              </a:lnTo>
              <a:lnTo>
                <a:pt x="76" y="16"/>
              </a:lnTo>
              <a:lnTo>
                <a:pt x="75" y="16"/>
              </a:lnTo>
              <a:lnTo>
                <a:pt x="75" y="17"/>
              </a:lnTo>
              <a:lnTo>
                <a:pt x="74" y="18"/>
              </a:lnTo>
              <a:lnTo>
                <a:pt x="74" y="19"/>
              </a:lnTo>
              <a:lnTo>
                <a:pt x="73" y="19"/>
              </a:lnTo>
              <a:lnTo>
                <a:pt x="73" y="20"/>
              </a:lnTo>
              <a:lnTo>
                <a:pt x="73" y="21"/>
              </a:lnTo>
              <a:lnTo>
                <a:pt x="72" y="21"/>
              </a:lnTo>
              <a:lnTo>
                <a:pt x="71" y="22"/>
              </a:lnTo>
              <a:lnTo>
                <a:pt x="70" y="22"/>
              </a:lnTo>
              <a:lnTo>
                <a:pt x="70" y="23"/>
              </a:lnTo>
              <a:lnTo>
                <a:pt x="69" y="23"/>
              </a:lnTo>
              <a:lnTo>
                <a:pt x="68" y="23"/>
              </a:lnTo>
              <a:lnTo>
                <a:pt x="68" y="24"/>
              </a:lnTo>
              <a:lnTo>
                <a:pt x="67" y="24"/>
              </a:lnTo>
              <a:lnTo>
                <a:pt x="67" y="25"/>
              </a:lnTo>
              <a:lnTo>
                <a:pt x="67" y="26"/>
              </a:lnTo>
              <a:lnTo>
                <a:pt x="67" y="27"/>
              </a:lnTo>
              <a:lnTo>
                <a:pt x="67" y="28"/>
              </a:lnTo>
              <a:lnTo>
                <a:pt x="66" y="28"/>
              </a:lnTo>
              <a:lnTo>
                <a:pt x="66" y="29"/>
              </a:lnTo>
              <a:lnTo>
                <a:pt x="65" y="29"/>
              </a:lnTo>
              <a:lnTo>
                <a:pt x="64" y="29"/>
              </a:lnTo>
              <a:lnTo>
                <a:pt x="64" y="30"/>
              </a:lnTo>
              <a:lnTo>
                <a:pt x="64" y="31"/>
              </a:lnTo>
              <a:lnTo>
                <a:pt x="63" y="32"/>
              </a:lnTo>
              <a:lnTo>
                <a:pt x="64" y="32"/>
              </a:lnTo>
              <a:lnTo>
                <a:pt x="64" y="33"/>
              </a:lnTo>
              <a:lnTo>
                <a:pt x="64" y="34"/>
              </a:lnTo>
              <a:lnTo>
                <a:pt x="64" y="35"/>
              </a:lnTo>
              <a:lnTo>
                <a:pt x="63" y="35"/>
              </a:lnTo>
              <a:lnTo>
                <a:pt x="63" y="34"/>
              </a:lnTo>
              <a:lnTo>
                <a:pt x="62" y="34"/>
              </a:lnTo>
              <a:lnTo>
                <a:pt x="62" y="35"/>
              </a:lnTo>
              <a:lnTo>
                <a:pt x="61" y="35"/>
              </a:lnTo>
              <a:lnTo>
                <a:pt x="61" y="36"/>
              </a:lnTo>
              <a:lnTo>
                <a:pt x="60" y="36"/>
              </a:lnTo>
              <a:lnTo>
                <a:pt x="59" y="36"/>
              </a:lnTo>
              <a:lnTo>
                <a:pt x="59" y="37"/>
              </a:lnTo>
              <a:lnTo>
                <a:pt x="58" y="37"/>
              </a:lnTo>
              <a:lnTo>
                <a:pt x="58" y="36"/>
              </a:lnTo>
              <a:lnTo>
                <a:pt x="57" y="36"/>
              </a:lnTo>
              <a:lnTo>
                <a:pt x="57" y="35"/>
              </a:lnTo>
              <a:lnTo>
                <a:pt x="57" y="34"/>
              </a:lnTo>
              <a:lnTo>
                <a:pt x="57" y="33"/>
              </a:lnTo>
              <a:lnTo>
                <a:pt x="56" y="34"/>
              </a:lnTo>
              <a:lnTo>
                <a:pt x="55" y="34"/>
              </a:lnTo>
              <a:lnTo>
                <a:pt x="55" y="35"/>
              </a:lnTo>
              <a:lnTo>
                <a:pt x="54" y="35"/>
              </a:lnTo>
              <a:lnTo>
                <a:pt x="53" y="35"/>
              </a:lnTo>
              <a:lnTo>
                <a:pt x="53" y="36"/>
              </a:lnTo>
              <a:lnTo>
                <a:pt x="52" y="36"/>
              </a:lnTo>
              <a:lnTo>
                <a:pt x="51" y="35"/>
              </a:lnTo>
              <a:lnTo>
                <a:pt x="51" y="34"/>
              </a:lnTo>
              <a:lnTo>
                <a:pt x="50" y="34"/>
              </a:lnTo>
              <a:lnTo>
                <a:pt x="49" y="34"/>
              </a:lnTo>
              <a:lnTo>
                <a:pt x="48" y="34"/>
              </a:lnTo>
              <a:lnTo>
                <a:pt x="47" y="35"/>
              </a:lnTo>
              <a:lnTo>
                <a:pt x="46" y="35"/>
              </a:lnTo>
              <a:lnTo>
                <a:pt x="45" y="35"/>
              </a:lnTo>
              <a:lnTo>
                <a:pt x="44" y="35"/>
              </a:lnTo>
              <a:lnTo>
                <a:pt x="44" y="36"/>
              </a:lnTo>
              <a:lnTo>
                <a:pt x="43" y="36"/>
              </a:lnTo>
              <a:lnTo>
                <a:pt x="42" y="35"/>
              </a:lnTo>
              <a:lnTo>
                <a:pt x="42" y="36"/>
              </a:lnTo>
              <a:lnTo>
                <a:pt x="42" y="35"/>
              </a:lnTo>
              <a:lnTo>
                <a:pt x="41" y="35"/>
              </a:lnTo>
              <a:lnTo>
                <a:pt x="41" y="36"/>
              </a:lnTo>
              <a:lnTo>
                <a:pt x="40" y="36"/>
              </a:lnTo>
              <a:lnTo>
                <a:pt x="40" y="37"/>
              </a:lnTo>
              <a:lnTo>
                <a:pt x="39" y="38"/>
              </a:lnTo>
              <a:lnTo>
                <a:pt x="38" y="39"/>
              </a:lnTo>
              <a:lnTo>
                <a:pt x="37" y="40"/>
              </a:lnTo>
              <a:lnTo>
                <a:pt x="37" y="41"/>
              </a:lnTo>
              <a:lnTo>
                <a:pt x="36" y="41"/>
              </a:lnTo>
              <a:lnTo>
                <a:pt x="35" y="41"/>
              </a:lnTo>
              <a:lnTo>
                <a:pt x="35" y="42"/>
              </a:lnTo>
              <a:lnTo>
                <a:pt x="35" y="43"/>
              </a:lnTo>
              <a:lnTo>
                <a:pt x="35" y="44"/>
              </a:lnTo>
              <a:lnTo>
                <a:pt x="36" y="44"/>
              </a:lnTo>
              <a:lnTo>
                <a:pt x="37" y="44"/>
              </a:lnTo>
              <a:lnTo>
                <a:pt x="37" y="45"/>
              </a:lnTo>
              <a:lnTo>
                <a:pt x="38" y="45"/>
              </a:lnTo>
              <a:lnTo>
                <a:pt x="39" y="45"/>
              </a:lnTo>
              <a:lnTo>
                <a:pt x="39" y="46"/>
              </a:lnTo>
              <a:lnTo>
                <a:pt x="39" y="47"/>
              </a:lnTo>
              <a:lnTo>
                <a:pt x="40" y="47"/>
              </a:lnTo>
              <a:lnTo>
                <a:pt x="40" y="46"/>
              </a:lnTo>
              <a:lnTo>
                <a:pt x="41" y="46"/>
              </a:lnTo>
              <a:lnTo>
                <a:pt x="42" y="46"/>
              </a:lnTo>
              <a:lnTo>
                <a:pt x="43" y="46"/>
              </a:lnTo>
              <a:lnTo>
                <a:pt x="43" y="47"/>
              </a:lnTo>
              <a:lnTo>
                <a:pt x="44" y="47"/>
              </a:lnTo>
              <a:lnTo>
                <a:pt x="45" y="47"/>
              </a:lnTo>
              <a:lnTo>
                <a:pt x="43" y="48"/>
              </a:lnTo>
              <a:lnTo>
                <a:pt x="41" y="50"/>
              </a:lnTo>
              <a:lnTo>
                <a:pt x="40" y="51"/>
              </a:lnTo>
              <a:lnTo>
                <a:pt x="40" y="52"/>
              </a:lnTo>
              <a:lnTo>
                <a:pt x="39" y="53"/>
              </a:lnTo>
              <a:lnTo>
                <a:pt x="38" y="54"/>
              </a:lnTo>
              <a:lnTo>
                <a:pt x="37" y="54"/>
              </a:lnTo>
              <a:lnTo>
                <a:pt x="37" y="55"/>
              </a:lnTo>
              <a:lnTo>
                <a:pt x="36" y="55"/>
              </a:lnTo>
              <a:lnTo>
                <a:pt x="36" y="56"/>
              </a:lnTo>
              <a:lnTo>
                <a:pt x="35" y="56"/>
              </a:lnTo>
              <a:lnTo>
                <a:pt x="35" y="57"/>
              </a:lnTo>
              <a:lnTo>
                <a:pt x="35" y="58"/>
              </a:lnTo>
              <a:lnTo>
                <a:pt x="35" y="59"/>
              </a:lnTo>
              <a:lnTo>
                <a:pt x="36" y="59"/>
              </a:lnTo>
              <a:lnTo>
                <a:pt x="36" y="60"/>
              </a:lnTo>
              <a:lnTo>
                <a:pt x="36" y="61"/>
              </a:lnTo>
              <a:lnTo>
                <a:pt x="37" y="61"/>
              </a:lnTo>
              <a:lnTo>
                <a:pt x="37" y="62"/>
              </a:lnTo>
              <a:lnTo>
                <a:pt x="37" y="63"/>
              </a:lnTo>
              <a:lnTo>
                <a:pt x="36" y="63"/>
              </a:lnTo>
              <a:lnTo>
                <a:pt x="35" y="63"/>
              </a:lnTo>
              <a:lnTo>
                <a:pt x="35" y="62"/>
              </a:lnTo>
              <a:lnTo>
                <a:pt x="34" y="62"/>
              </a:lnTo>
              <a:lnTo>
                <a:pt x="33" y="62"/>
              </a:lnTo>
              <a:lnTo>
                <a:pt x="33" y="61"/>
              </a:lnTo>
              <a:lnTo>
                <a:pt x="33" y="62"/>
              </a:lnTo>
              <a:lnTo>
                <a:pt x="32" y="62"/>
              </a:lnTo>
              <a:lnTo>
                <a:pt x="32" y="61"/>
              </a:lnTo>
              <a:lnTo>
                <a:pt x="31" y="61"/>
              </a:lnTo>
              <a:lnTo>
                <a:pt x="30" y="61"/>
              </a:lnTo>
              <a:lnTo>
                <a:pt x="29" y="61"/>
              </a:lnTo>
              <a:lnTo>
                <a:pt x="28" y="62"/>
              </a:lnTo>
              <a:lnTo>
                <a:pt x="27" y="62"/>
              </a:lnTo>
              <a:lnTo>
                <a:pt x="26" y="62"/>
              </a:lnTo>
              <a:lnTo>
                <a:pt x="26" y="61"/>
              </a:lnTo>
              <a:lnTo>
                <a:pt x="25" y="61"/>
              </a:lnTo>
              <a:lnTo>
                <a:pt x="25" y="60"/>
              </a:lnTo>
              <a:lnTo>
                <a:pt x="24" y="59"/>
              </a:lnTo>
              <a:lnTo>
                <a:pt x="24" y="58"/>
              </a:lnTo>
              <a:lnTo>
                <a:pt x="23" y="58"/>
              </a:lnTo>
              <a:lnTo>
                <a:pt x="23" y="57"/>
              </a:lnTo>
              <a:lnTo>
                <a:pt x="22" y="57"/>
              </a:lnTo>
              <a:lnTo>
                <a:pt x="23" y="57"/>
              </a:lnTo>
              <a:lnTo>
                <a:pt x="21" y="56"/>
              </a:lnTo>
              <a:lnTo>
                <a:pt x="21" y="55"/>
              </a:lnTo>
              <a:lnTo>
                <a:pt x="20" y="55"/>
              </a:lnTo>
              <a:lnTo>
                <a:pt x="19" y="55"/>
              </a:lnTo>
              <a:lnTo>
                <a:pt x="18" y="55"/>
              </a:lnTo>
              <a:lnTo>
                <a:pt x="18" y="56"/>
              </a:lnTo>
              <a:lnTo>
                <a:pt x="17" y="56"/>
              </a:lnTo>
              <a:lnTo>
                <a:pt x="16" y="56"/>
              </a:lnTo>
              <a:lnTo>
                <a:pt x="16" y="57"/>
              </a:lnTo>
              <a:lnTo>
                <a:pt x="15" y="57"/>
              </a:lnTo>
              <a:lnTo>
                <a:pt x="15" y="58"/>
              </a:lnTo>
              <a:lnTo>
                <a:pt x="14" y="58"/>
              </a:lnTo>
              <a:lnTo>
                <a:pt x="13" y="57"/>
              </a:lnTo>
              <a:lnTo>
                <a:pt x="12" y="57"/>
              </a:lnTo>
              <a:lnTo>
                <a:pt x="11" y="57"/>
              </a:lnTo>
              <a:lnTo>
                <a:pt x="10" y="56"/>
              </a:lnTo>
              <a:lnTo>
                <a:pt x="10" y="55"/>
              </a:lnTo>
              <a:lnTo>
                <a:pt x="10" y="54"/>
              </a:lnTo>
              <a:lnTo>
                <a:pt x="10" y="53"/>
              </a:lnTo>
              <a:lnTo>
                <a:pt x="9" y="53"/>
              </a:lnTo>
              <a:lnTo>
                <a:pt x="8" y="53"/>
              </a:lnTo>
              <a:lnTo>
                <a:pt x="7" y="53"/>
              </a:lnTo>
              <a:lnTo>
                <a:pt x="6" y="53"/>
              </a:lnTo>
              <a:lnTo>
                <a:pt x="6" y="52"/>
              </a:lnTo>
              <a:lnTo>
                <a:pt x="7" y="52"/>
              </a:lnTo>
              <a:lnTo>
                <a:pt x="7" y="51"/>
              </a:lnTo>
              <a:lnTo>
                <a:pt x="7" y="50"/>
              </a:lnTo>
              <a:lnTo>
                <a:pt x="7" y="49"/>
              </a:lnTo>
              <a:lnTo>
                <a:pt x="6" y="50"/>
              </a:lnTo>
              <a:lnTo>
                <a:pt x="5" y="50"/>
              </a:lnTo>
              <a:lnTo>
                <a:pt x="4" y="50"/>
              </a:lnTo>
              <a:lnTo>
                <a:pt x="3" y="50"/>
              </a:lnTo>
              <a:lnTo>
                <a:pt x="3" y="51"/>
              </a:lnTo>
              <a:lnTo>
                <a:pt x="2" y="51"/>
              </a:lnTo>
              <a:lnTo>
                <a:pt x="2" y="50"/>
              </a:lnTo>
              <a:lnTo>
                <a:pt x="2" y="49"/>
              </a:lnTo>
              <a:lnTo>
                <a:pt x="2" y="48"/>
              </a:lnTo>
              <a:lnTo>
                <a:pt x="3" y="48"/>
              </a:lnTo>
              <a:lnTo>
                <a:pt x="2" y="48"/>
              </a:lnTo>
              <a:lnTo>
                <a:pt x="2" y="47"/>
              </a:lnTo>
              <a:lnTo>
                <a:pt x="2" y="46"/>
              </a:lnTo>
              <a:lnTo>
                <a:pt x="2" y="45"/>
              </a:lnTo>
              <a:lnTo>
                <a:pt x="1" y="44"/>
              </a:lnTo>
              <a:lnTo>
                <a:pt x="1" y="43"/>
              </a:lnTo>
              <a:lnTo>
                <a:pt x="1" y="42"/>
              </a:lnTo>
              <a:lnTo>
                <a:pt x="0" y="42"/>
              </a:lnTo>
              <a:lnTo>
                <a:pt x="0" y="43"/>
              </a:lnTo>
              <a:lnTo>
                <a:pt x="0" y="42"/>
              </a:lnTo>
              <a:lnTo>
                <a:pt x="0" y="41"/>
              </a:lnTo>
              <a:lnTo>
                <a:pt x="0" y="40"/>
              </a:lnTo>
              <a:lnTo>
                <a:pt x="1" y="40"/>
              </a:lnTo>
              <a:lnTo>
                <a:pt x="1" y="39"/>
              </a:lnTo>
              <a:lnTo>
                <a:pt x="1" y="38"/>
              </a:lnTo>
              <a:lnTo>
                <a:pt x="1" y="37"/>
              </a:lnTo>
              <a:lnTo>
                <a:pt x="2" y="38"/>
              </a:lnTo>
              <a:lnTo>
                <a:pt x="2" y="37"/>
              </a:lnTo>
              <a:lnTo>
                <a:pt x="3" y="37"/>
              </a:lnTo>
              <a:lnTo>
                <a:pt x="3" y="38"/>
              </a:lnTo>
              <a:lnTo>
                <a:pt x="4" y="38"/>
              </a:lnTo>
              <a:lnTo>
                <a:pt x="5" y="39"/>
              </a:lnTo>
              <a:lnTo>
                <a:pt x="6" y="39"/>
              </a:lnTo>
              <a:lnTo>
                <a:pt x="7" y="39"/>
              </a:lnTo>
              <a:lnTo>
                <a:pt x="8" y="39"/>
              </a:lnTo>
              <a:lnTo>
                <a:pt x="8" y="38"/>
              </a:lnTo>
              <a:lnTo>
                <a:pt x="9" y="37"/>
              </a:lnTo>
              <a:lnTo>
                <a:pt x="9" y="36"/>
              </a:lnTo>
              <a:lnTo>
                <a:pt x="10" y="37"/>
              </a:lnTo>
              <a:lnTo>
                <a:pt x="10" y="36"/>
              </a:lnTo>
              <a:lnTo>
                <a:pt x="11" y="36"/>
              </a:lnTo>
              <a:lnTo>
                <a:pt x="12" y="36"/>
              </a:lnTo>
              <a:lnTo>
                <a:pt x="11" y="36"/>
              </a:lnTo>
              <a:lnTo>
                <a:pt x="11" y="35"/>
              </a:lnTo>
              <a:lnTo>
                <a:pt x="12" y="35"/>
              </a:lnTo>
              <a:lnTo>
                <a:pt x="12" y="34"/>
              </a:lnTo>
              <a:lnTo>
                <a:pt x="12" y="33"/>
              </a:lnTo>
              <a:lnTo>
                <a:pt x="13" y="33"/>
              </a:lnTo>
              <a:lnTo>
                <a:pt x="13" y="32"/>
              </a:lnTo>
              <a:lnTo>
                <a:pt x="14" y="32"/>
              </a:lnTo>
              <a:lnTo>
                <a:pt x="14" y="31"/>
              </a:lnTo>
              <a:lnTo>
                <a:pt x="15" y="31"/>
              </a:lnTo>
              <a:lnTo>
                <a:pt x="16" y="30"/>
              </a:lnTo>
              <a:lnTo>
                <a:pt x="17" y="30"/>
              </a:lnTo>
              <a:lnTo>
                <a:pt x="17" y="29"/>
              </a:lnTo>
              <a:lnTo>
                <a:pt x="18" y="29"/>
              </a:lnTo>
              <a:close/>
            </a:path>
          </a:pathLst>
        </a:custGeom>
        <a:solidFill>
          <a:srgbClr val="F2E20E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5</xdr:col>
      <xdr:colOff>57150</xdr:colOff>
      <xdr:row>14</xdr:row>
      <xdr:rowOff>133350</xdr:rowOff>
    </xdr:from>
    <xdr:to>
      <xdr:col>6</xdr:col>
      <xdr:colOff>552450</xdr:colOff>
      <xdr:row>19</xdr:row>
      <xdr:rowOff>66675</xdr:rowOff>
    </xdr:to>
    <xdr:sp macro="" textlink="">
      <xdr:nvSpPr>
        <xdr:cNvPr id="848664" name="Freeform 7"/>
        <xdr:cNvSpPr>
          <a:spLocks/>
        </xdr:cNvSpPr>
      </xdr:nvSpPr>
      <xdr:spPr bwMode="auto">
        <a:xfrm>
          <a:off x="6781800" y="2505075"/>
          <a:ext cx="1104900" cy="695325"/>
        </a:xfrm>
        <a:custGeom>
          <a:avLst/>
          <a:gdLst>
            <a:gd name="T0" fmla="*/ 2147483647 w 84"/>
            <a:gd name="T1" fmla="*/ 2147483647 h 53"/>
            <a:gd name="T2" fmla="*/ 2147483647 w 84"/>
            <a:gd name="T3" fmla="*/ 2147483647 h 53"/>
            <a:gd name="T4" fmla="*/ 2147483647 w 84"/>
            <a:gd name="T5" fmla="*/ 2147483647 h 53"/>
            <a:gd name="T6" fmla="*/ 2147483647 w 84"/>
            <a:gd name="T7" fmla="*/ 2147483647 h 53"/>
            <a:gd name="T8" fmla="*/ 2147483647 w 84"/>
            <a:gd name="T9" fmla="*/ 2147483647 h 53"/>
            <a:gd name="T10" fmla="*/ 2147483647 w 84"/>
            <a:gd name="T11" fmla="*/ 2147483647 h 53"/>
            <a:gd name="T12" fmla="*/ 2147483647 w 84"/>
            <a:gd name="T13" fmla="*/ 2147483647 h 53"/>
            <a:gd name="T14" fmla="*/ 2147483647 w 84"/>
            <a:gd name="T15" fmla="*/ 2147483647 h 53"/>
            <a:gd name="T16" fmla="*/ 2147483647 w 84"/>
            <a:gd name="T17" fmla="*/ 2147483647 h 53"/>
            <a:gd name="T18" fmla="*/ 2147483647 w 84"/>
            <a:gd name="T19" fmla="*/ 2147483647 h 53"/>
            <a:gd name="T20" fmla="*/ 2147483647 w 84"/>
            <a:gd name="T21" fmla="*/ 2147483647 h 53"/>
            <a:gd name="T22" fmla="*/ 2147483647 w 84"/>
            <a:gd name="T23" fmla="*/ 2147483647 h 53"/>
            <a:gd name="T24" fmla="*/ 2147483647 w 84"/>
            <a:gd name="T25" fmla="*/ 2147483647 h 53"/>
            <a:gd name="T26" fmla="*/ 2147483647 w 84"/>
            <a:gd name="T27" fmla="*/ 2147483647 h 53"/>
            <a:gd name="T28" fmla="*/ 2147483647 w 84"/>
            <a:gd name="T29" fmla="*/ 2147483647 h 53"/>
            <a:gd name="T30" fmla="*/ 2147483647 w 84"/>
            <a:gd name="T31" fmla="*/ 2147483647 h 53"/>
            <a:gd name="T32" fmla="*/ 2147483647 w 84"/>
            <a:gd name="T33" fmla="*/ 2147483647 h 53"/>
            <a:gd name="T34" fmla="*/ 0 w 84"/>
            <a:gd name="T35" fmla="*/ 2147483647 h 53"/>
            <a:gd name="T36" fmla="*/ 2147483647 w 84"/>
            <a:gd name="T37" fmla="*/ 2147483647 h 53"/>
            <a:gd name="T38" fmla="*/ 2147483647 w 84"/>
            <a:gd name="T39" fmla="*/ 2147483647 h 53"/>
            <a:gd name="T40" fmla="*/ 2147483647 w 84"/>
            <a:gd name="T41" fmla="*/ 2147483647 h 53"/>
            <a:gd name="T42" fmla="*/ 2147483647 w 84"/>
            <a:gd name="T43" fmla="*/ 2147483647 h 53"/>
            <a:gd name="T44" fmla="*/ 2147483647 w 84"/>
            <a:gd name="T45" fmla="*/ 2147483647 h 53"/>
            <a:gd name="T46" fmla="*/ 2147483647 w 84"/>
            <a:gd name="T47" fmla="*/ 2147483647 h 53"/>
            <a:gd name="T48" fmla="*/ 2147483647 w 84"/>
            <a:gd name="T49" fmla="*/ 2147483647 h 53"/>
            <a:gd name="T50" fmla="*/ 2147483647 w 84"/>
            <a:gd name="T51" fmla="*/ 0 h 53"/>
            <a:gd name="T52" fmla="*/ 2147483647 w 84"/>
            <a:gd name="T53" fmla="*/ 2147483647 h 53"/>
            <a:gd name="T54" fmla="*/ 2147483647 w 84"/>
            <a:gd name="T55" fmla="*/ 2147483647 h 53"/>
            <a:gd name="T56" fmla="*/ 2147483647 w 84"/>
            <a:gd name="T57" fmla="*/ 2147483647 h 53"/>
            <a:gd name="T58" fmla="*/ 2147483647 w 84"/>
            <a:gd name="T59" fmla="*/ 2147483647 h 53"/>
            <a:gd name="T60" fmla="*/ 2147483647 w 84"/>
            <a:gd name="T61" fmla="*/ 2147483647 h 53"/>
            <a:gd name="T62" fmla="*/ 2147483647 w 84"/>
            <a:gd name="T63" fmla="*/ 2147483647 h 53"/>
            <a:gd name="T64" fmla="*/ 2147483647 w 84"/>
            <a:gd name="T65" fmla="*/ 2147483647 h 53"/>
            <a:gd name="T66" fmla="*/ 2147483647 w 84"/>
            <a:gd name="T67" fmla="*/ 2147483647 h 53"/>
            <a:gd name="T68" fmla="*/ 2147483647 w 84"/>
            <a:gd name="T69" fmla="*/ 2147483647 h 53"/>
            <a:gd name="T70" fmla="*/ 2147483647 w 84"/>
            <a:gd name="T71" fmla="*/ 2147483647 h 53"/>
            <a:gd name="T72" fmla="*/ 2147483647 w 84"/>
            <a:gd name="T73" fmla="*/ 2147483647 h 53"/>
            <a:gd name="T74" fmla="*/ 2147483647 w 84"/>
            <a:gd name="T75" fmla="*/ 2147483647 h 53"/>
            <a:gd name="T76" fmla="*/ 2147483647 w 84"/>
            <a:gd name="T77" fmla="*/ 2147483647 h 53"/>
            <a:gd name="T78" fmla="*/ 2147483647 w 84"/>
            <a:gd name="T79" fmla="*/ 2147483647 h 53"/>
            <a:gd name="T80" fmla="*/ 2147483647 w 84"/>
            <a:gd name="T81" fmla="*/ 2147483647 h 53"/>
            <a:gd name="T82" fmla="*/ 2147483647 w 84"/>
            <a:gd name="T83" fmla="*/ 2147483647 h 53"/>
            <a:gd name="T84" fmla="*/ 2147483647 w 84"/>
            <a:gd name="T85" fmla="*/ 2147483647 h 53"/>
            <a:gd name="T86" fmla="*/ 2147483647 w 84"/>
            <a:gd name="T87" fmla="*/ 2147483647 h 53"/>
            <a:gd name="T88" fmla="*/ 2147483647 w 84"/>
            <a:gd name="T89" fmla="*/ 2147483647 h 53"/>
            <a:gd name="T90" fmla="*/ 2147483647 w 84"/>
            <a:gd name="T91" fmla="*/ 2147483647 h 53"/>
            <a:gd name="T92" fmla="*/ 2147483647 w 84"/>
            <a:gd name="T93" fmla="*/ 2147483647 h 53"/>
            <a:gd name="T94" fmla="*/ 2147483647 w 84"/>
            <a:gd name="T95" fmla="*/ 2147483647 h 53"/>
            <a:gd name="T96" fmla="*/ 2147483647 w 84"/>
            <a:gd name="T97" fmla="*/ 2147483647 h 53"/>
            <a:gd name="T98" fmla="*/ 2147483647 w 84"/>
            <a:gd name="T99" fmla="*/ 2147483647 h 53"/>
            <a:gd name="T100" fmla="*/ 2147483647 w 84"/>
            <a:gd name="T101" fmla="*/ 2147483647 h 53"/>
            <a:gd name="T102" fmla="*/ 2147483647 w 84"/>
            <a:gd name="T103" fmla="*/ 2147483647 h 53"/>
            <a:gd name="T104" fmla="*/ 2147483647 w 84"/>
            <a:gd name="T105" fmla="*/ 2147483647 h 53"/>
            <a:gd name="T106" fmla="*/ 2147483647 w 84"/>
            <a:gd name="T107" fmla="*/ 2147483647 h 53"/>
            <a:gd name="T108" fmla="*/ 2147483647 w 84"/>
            <a:gd name="T109" fmla="*/ 2147483647 h 53"/>
            <a:gd name="T110" fmla="*/ 2147483647 w 84"/>
            <a:gd name="T111" fmla="*/ 2147483647 h 53"/>
            <a:gd name="T112" fmla="*/ 2147483647 w 84"/>
            <a:gd name="T113" fmla="*/ 2147483647 h 53"/>
            <a:gd name="T114" fmla="*/ 2147483647 w 84"/>
            <a:gd name="T115" fmla="*/ 2147483647 h 53"/>
            <a:gd name="T116" fmla="*/ 2147483647 w 84"/>
            <a:gd name="T117" fmla="*/ 2147483647 h 53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w 84"/>
            <a:gd name="T178" fmla="*/ 0 h 53"/>
            <a:gd name="T179" fmla="*/ 84 w 84"/>
            <a:gd name="T180" fmla="*/ 53 h 53"/>
          </a:gdLst>
          <a:ahLst/>
          <a:cxnLst>
            <a:cxn ang="T118">
              <a:pos x="T0" y="T1"/>
            </a:cxn>
            <a:cxn ang="T119">
              <a:pos x="T2" y="T3"/>
            </a:cxn>
            <a:cxn ang="T120">
              <a:pos x="T4" y="T5"/>
            </a:cxn>
            <a:cxn ang="T121">
              <a:pos x="T6" y="T7"/>
            </a:cxn>
            <a:cxn ang="T122">
              <a:pos x="T8" y="T9"/>
            </a:cxn>
            <a:cxn ang="T123">
              <a:pos x="T10" y="T11"/>
            </a:cxn>
            <a:cxn ang="T124">
              <a:pos x="T12" y="T13"/>
            </a:cxn>
            <a:cxn ang="T125">
              <a:pos x="T14" y="T15"/>
            </a:cxn>
            <a:cxn ang="T126">
              <a:pos x="T16" y="T17"/>
            </a:cxn>
            <a:cxn ang="T127">
              <a:pos x="T18" y="T19"/>
            </a:cxn>
            <a:cxn ang="T128">
              <a:pos x="T20" y="T21"/>
            </a:cxn>
            <a:cxn ang="T129">
              <a:pos x="T22" y="T23"/>
            </a:cxn>
            <a:cxn ang="T130">
              <a:pos x="T24" y="T25"/>
            </a:cxn>
            <a:cxn ang="T131">
              <a:pos x="T26" y="T27"/>
            </a:cxn>
            <a:cxn ang="T132">
              <a:pos x="T28" y="T29"/>
            </a:cxn>
            <a:cxn ang="T133">
              <a:pos x="T30" y="T31"/>
            </a:cxn>
            <a:cxn ang="T134">
              <a:pos x="T32" y="T33"/>
            </a:cxn>
            <a:cxn ang="T135">
              <a:pos x="T34" y="T35"/>
            </a:cxn>
            <a:cxn ang="T136">
              <a:pos x="T36" y="T37"/>
            </a:cxn>
            <a:cxn ang="T137">
              <a:pos x="T38" y="T39"/>
            </a:cxn>
            <a:cxn ang="T138">
              <a:pos x="T40" y="T41"/>
            </a:cxn>
            <a:cxn ang="T139">
              <a:pos x="T42" y="T43"/>
            </a:cxn>
            <a:cxn ang="T140">
              <a:pos x="T44" y="T45"/>
            </a:cxn>
            <a:cxn ang="T141">
              <a:pos x="T46" y="T47"/>
            </a:cxn>
            <a:cxn ang="T142">
              <a:pos x="T48" y="T49"/>
            </a:cxn>
            <a:cxn ang="T143">
              <a:pos x="T50" y="T51"/>
            </a:cxn>
            <a:cxn ang="T144">
              <a:pos x="T52" y="T53"/>
            </a:cxn>
            <a:cxn ang="T145">
              <a:pos x="T54" y="T55"/>
            </a:cxn>
            <a:cxn ang="T146">
              <a:pos x="T56" y="T57"/>
            </a:cxn>
            <a:cxn ang="T147">
              <a:pos x="T58" y="T59"/>
            </a:cxn>
            <a:cxn ang="T148">
              <a:pos x="T60" y="T61"/>
            </a:cxn>
            <a:cxn ang="T149">
              <a:pos x="T62" y="T63"/>
            </a:cxn>
            <a:cxn ang="T150">
              <a:pos x="T64" y="T65"/>
            </a:cxn>
            <a:cxn ang="T151">
              <a:pos x="T66" y="T67"/>
            </a:cxn>
            <a:cxn ang="T152">
              <a:pos x="T68" y="T69"/>
            </a:cxn>
            <a:cxn ang="T153">
              <a:pos x="T70" y="T71"/>
            </a:cxn>
            <a:cxn ang="T154">
              <a:pos x="T72" y="T73"/>
            </a:cxn>
            <a:cxn ang="T155">
              <a:pos x="T74" y="T75"/>
            </a:cxn>
            <a:cxn ang="T156">
              <a:pos x="T76" y="T77"/>
            </a:cxn>
            <a:cxn ang="T157">
              <a:pos x="T78" y="T79"/>
            </a:cxn>
            <a:cxn ang="T158">
              <a:pos x="T80" y="T81"/>
            </a:cxn>
            <a:cxn ang="T159">
              <a:pos x="T82" y="T83"/>
            </a:cxn>
            <a:cxn ang="T160">
              <a:pos x="T84" y="T85"/>
            </a:cxn>
            <a:cxn ang="T161">
              <a:pos x="T86" y="T87"/>
            </a:cxn>
            <a:cxn ang="T162">
              <a:pos x="T88" y="T89"/>
            </a:cxn>
            <a:cxn ang="T163">
              <a:pos x="T90" y="T91"/>
            </a:cxn>
            <a:cxn ang="T164">
              <a:pos x="T92" y="T93"/>
            </a:cxn>
            <a:cxn ang="T165">
              <a:pos x="T94" y="T95"/>
            </a:cxn>
            <a:cxn ang="T166">
              <a:pos x="T96" y="T97"/>
            </a:cxn>
            <a:cxn ang="T167">
              <a:pos x="T98" y="T99"/>
            </a:cxn>
            <a:cxn ang="T168">
              <a:pos x="T100" y="T101"/>
            </a:cxn>
            <a:cxn ang="T169">
              <a:pos x="T102" y="T103"/>
            </a:cxn>
            <a:cxn ang="T170">
              <a:pos x="T104" y="T105"/>
            </a:cxn>
            <a:cxn ang="T171">
              <a:pos x="T106" y="T107"/>
            </a:cxn>
            <a:cxn ang="T172">
              <a:pos x="T108" y="T109"/>
            </a:cxn>
            <a:cxn ang="T173">
              <a:pos x="T110" y="T111"/>
            </a:cxn>
            <a:cxn ang="T174">
              <a:pos x="T112" y="T113"/>
            </a:cxn>
            <a:cxn ang="T175">
              <a:pos x="T114" y="T115"/>
            </a:cxn>
            <a:cxn ang="T176">
              <a:pos x="T116" y="T117"/>
            </a:cxn>
          </a:cxnLst>
          <a:rect l="T177" t="T178" r="T179" b="T180"/>
          <a:pathLst>
            <a:path w="84" h="53">
              <a:moveTo>
                <a:pt x="41" y="48"/>
              </a:moveTo>
              <a:lnTo>
                <a:pt x="40" y="48"/>
              </a:lnTo>
              <a:lnTo>
                <a:pt x="39" y="48"/>
              </a:lnTo>
              <a:lnTo>
                <a:pt x="38" y="48"/>
              </a:lnTo>
              <a:lnTo>
                <a:pt x="38" y="49"/>
              </a:lnTo>
              <a:lnTo>
                <a:pt x="38" y="48"/>
              </a:lnTo>
              <a:lnTo>
                <a:pt x="37" y="48"/>
              </a:lnTo>
              <a:lnTo>
                <a:pt x="36" y="48"/>
              </a:lnTo>
              <a:lnTo>
                <a:pt x="36" y="47"/>
              </a:lnTo>
              <a:lnTo>
                <a:pt x="35" y="47"/>
              </a:lnTo>
              <a:lnTo>
                <a:pt x="34" y="46"/>
              </a:lnTo>
              <a:lnTo>
                <a:pt x="33" y="46"/>
              </a:lnTo>
              <a:lnTo>
                <a:pt x="33" y="47"/>
              </a:lnTo>
              <a:lnTo>
                <a:pt x="32" y="47"/>
              </a:lnTo>
              <a:lnTo>
                <a:pt x="31" y="47"/>
              </a:lnTo>
              <a:lnTo>
                <a:pt x="30" y="47"/>
              </a:lnTo>
              <a:lnTo>
                <a:pt x="30" y="48"/>
              </a:lnTo>
              <a:lnTo>
                <a:pt x="29" y="48"/>
              </a:lnTo>
              <a:lnTo>
                <a:pt x="28" y="48"/>
              </a:lnTo>
              <a:lnTo>
                <a:pt x="28" y="49"/>
              </a:lnTo>
              <a:lnTo>
                <a:pt x="27" y="49"/>
              </a:lnTo>
              <a:lnTo>
                <a:pt x="27" y="50"/>
              </a:lnTo>
              <a:lnTo>
                <a:pt x="27" y="51"/>
              </a:lnTo>
              <a:lnTo>
                <a:pt x="26" y="51"/>
              </a:lnTo>
              <a:lnTo>
                <a:pt x="25" y="51"/>
              </a:lnTo>
              <a:lnTo>
                <a:pt x="25" y="52"/>
              </a:lnTo>
              <a:lnTo>
                <a:pt x="24" y="53"/>
              </a:lnTo>
              <a:lnTo>
                <a:pt x="23" y="53"/>
              </a:lnTo>
              <a:lnTo>
                <a:pt x="23" y="52"/>
              </a:lnTo>
              <a:lnTo>
                <a:pt x="22" y="52"/>
              </a:lnTo>
              <a:lnTo>
                <a:pt x="22" y="51"/>
              </a:lnTo>
              <a:lnTo>
                <a:pt x="22" y="50"/>
              </a:lnTo>
              <a:lnTo>
                <a:pt x="22" y="49"/>
              </a:lnTo>
              <a:lnTo>
                <a:pt x="21" y="49"/>
              </a:lnTo>
              <a:lnTo>
                <a:pt x="21" y="48"/>
              </a:lnTo>
              <a:lnTo>
                <a:pt x="20" y="49"/>
              </a:lnTo>
              <a:lnTo>
                <a:pt x="19" y="49"/>
              </a:lnTo>
              <a:lnTo>
                <a:pt x="19" y="50"/>
              </a:lnTo>
              <a:lnTo>
                <a:pt x="18" y="50"/>
              </a:lnTo>
              <a:lnTo>
                <a:pt x="17" y="50"/>
              </a:lnTo>
              <a:lnTo>
                <a:pt x="16" y="50"/>
              </a:lnTo>
              <a:lnTo>
                <a:pt x="15" y="50"/>
              </a:lnTo>
              <a:lnTo>
                <a:pt x="14" y="49"/>
              </a:lnTo>
              <a:lnTo>
                <a:pt x="13" y="49"/>
              </a:lnTo>
              <a:lnTo>
                <a:pt x="12" y="48"/>
              </a:lnTo>
              <a:lnTo>
                <a:pt x="11" y="48"/>
              </a:lnTo>
              <a:lnTo>
                <a:pt x="10" y="48"/>
              </a:lnTo>
              <a:lnTo>
                <a:pt x="9" y="47"/>
              </a:lnTo>
              <a:lnTo>
                <a:pt x="8" y="47"/>
              </a:lnTo>
              <a:lnTo>
                <a:pt x="7" y="46"/>
              </a:lnTo>
              <a:lnTo>
                <a:pt x="8" y="45"/>
              </a:lnTo>
              <a:lnTo>
                <a:pt x="8" y="44"/>
              </a:lnTo>
              <a:lnTo>
                <a:pt x="8" y="43"/>
              </a:lnTo>
              <a:lnTo>
                <a:pt x="9" y="43"/>
              </a:lnTo>
              <a:lnTo>
                <a:pt x="10" y="43"/>
              </a:lnTo>
              <a:lnTo>
                <a:pt x="10" y="42"/>
              </a:lnTo>
              <a:lnTo>
                <a:pt x="11" y="42"/>
              </a:lnTo>
              <a:lnTo>
                <a:pt x="12" y="42"/>
              </a:lnTo>
              <a:lnTo>
                <a:pt x="12" y="41"/>
              </a:lnTo>
              <a:lnTo>
                <a:pt x="13" y="41"/>
              </a:lnTo>
              <a:lnTo>
                <a:pt x="13" y="40"/>
              </a:lnTo>
              <a:lnTo>
                <a:pt x="14" y="39"/>
              </a:lnTo>
              <a:lnTo>
                <a:pt x="14" y="38"/>
              </a:lnTo>
              <a:lnTo>
                <a:pt x="14" y="36"/>
              </a:lnTo>
              <a:lnTo>
                <a:pt x="14" y="35"/>
              </a:lnTo>
              <a:lnTo>
                <a:pt x="15" y="35"/>
              </a:lnTo>
              <a:lnTo>
                <a:pt x="16" y="34"/>
              </a:lnTo>
              <a:lnTo>
                <a:pt x="17" y="33"/>
              </a:lnTo>
              <a:lnTo>
                <a:pt x="18" y="33"/>
              </a:lnTo>
              <a:lnTo>
                <a:pt x="18" y="32"/>
              </a:lnTo>
              <a:lnTo>
                <a:pt x="19" y="31"/>
              </a:lnTo>
              <a:lnTo>
                <a:pt x="19" y="30"/>
              </a:lnTo>
              <a:lnTo>
                <a:pt x="20" y="29"/>
              </a:lnTo>
              <a:lnTo>
                <a:pt x="21" y="27"/>
              </a:lnTo>
              <a:lnTo>
                <a:pt x="21" y="26"/>
              </a:lnTo>
              <a:lnTo>
                <a:pt x="21" y="25"/>
              </a:lnTo>
              <a:lnTo>
                <a:pt x="21" y="24"/>
              </a:lnTo>
              <a:lnTo>
                <a:pt x="20" y="24"/>
              </a:lnTo>
              <a:lnTo>
                <a:pt x="19" y="24"/>
              </a:lnTo>
              <a:lnTo>
                <a:pt x="19" y="23"/>
              </a:lnTo>
              <a:lnTo>
                <a:pt x="18" y="23"/>
              </a:lnTo>
              <a:lnTo>
                <a:pt x="17" y="23"/>
              </a:lnTo>
              <a:lnTo>
                <a:pt x="16" y="23"/>
              </a:lnTo>
              <a:lnTo>
                <a:pt x="15" y="23"/>
              </a:lnTo>
              <a:lnTo>
                <a:pt x="14" y="23"/>
              </a:lnTo>
              <a:lnTo>
                <a:pt x="14" y="22"/>
              </a:lnTo>
              <a:lnTo>
                <a:pt x="13" y="22"/>
              </a:lnTo>
              <a:lnTo>
                <a:pt x="12" y="22"/>
              </a:lnTo>
              <a:lnTo>
                <a:pt x="11" y="22"/>
              </a:lnTo>
              <a:lnTo>
                <a:pt x="10" y="21"/>
              </a:lnTo>
              <a:lnTo>
                <a:pt x="9" y="21"/>
              </a:lnTo>
              <a:lnTo>
                <a:pt x="8" y="21"/>
              </a:lnTo>
              <a:lnTo>
                <a:pt x="7" y="21"/>
              </a:lnTo>
              <a:lnTo>
                <a:pt x="6" y="21"/>
              </a:lnTo>
              <a:lnTo>
                <a:pt x="5" y="20"/>
              </a:lnTo>
              <a:lnTo>
                <a:pt x="4" y="20"/>
              </a:lnTo>
              <a:lnTo>
                <a:pt x="3" y="20"/>
              </a:lnTo>
              <a:lnTo>
                <a:pt x="3" y="19"/>
              </a:lnTo>
              <a:lnTo>
                <a:pt x="2" y="19"/>
              </a:lnTo>
              <a:lnTo>
                <a:pt x="2" y="18"/>
              </a:lnTo>
              <a:lnTo>
                <a:pt x="1" y="18"/>
              </a:lnTo>
              <a:lnTo>
                <a:pt x="1" y="17"/>
              </a:lnTo>
              <a:lnTo>
                <a:pt x="0" y="17"/>
              </a:lnTo>
              <a:lnTo>
                <a:pt x="1" y="17"/>
              </a:lnTo>
              <a:lnTo>
                <a:pt x="1" y="16"/>
              </a:lnTo>
              <a:lnTo>
                <a:pt x="0" y="16"/>
              </a:lnTo>
              <a:lnTo>
                <a:pt x="0" y="15"/>
              </a:lnTo>
              <a:lnTo>
                <a:pt x="0" y="16"/>
              </a:lnTo>
              <a:lnTo>
                <a:pt x="1" y="16"/>
              </a:lnTo>
              <a:lnTo>
                <a:pt x="2" y="16"/>
              </a:lnTo>
              <a:lnTo>
                <a:pt x="2" y="15"/>
              </a:lnTo>
              <a:lnTo>
                <a:pt x="3" y="15"/>
              </a:lnTo>
              <a:lnTo>
                <a:pt x="4" y="15"/>
              </a:lnTo>
              <a:lnTo>
                <a:pt x="5" y="14"/>
              </a:lnTo>
              <a:lnTo>
                <a:pt x="6" y="14"/>
              </a:lnTo>
              <a:lnTo>
                <a:pt x="7" y="14"/>
              </a:lnTo>
              <a:lnTo>
                <a:pt x="8" y="14"/>
              </a:lnTo>
              <a:lnTo>
                <a:pt x="9" y="14"/>
              </a:lnTo>
              <a:lnTo>
                <a:pt x="10" y="14"/>
              </a:lnTo>
              <a:lnTo>
                <a:pt x="11" y="14"/>
              </a:lnTo>
              <a:lnTo>
                <a:pt x="12" y="14"/>
              </a:lnTo>
              <a:lnTo>
                <a:pt x="11" y="13"/>
              </a:lnTo>
              <a:lnTo>
                <a:pt x="11" y="12"/>
              </a:lnTo>
              <a:lnTo>
                <a:pt x="11" y="11"/>
              </a:lnTo>
              <a:lnTo>
                <a:pt x="10" y="11"/>
              </a:lnTo>
              <a:lnTo>
                <a:pt x="10" y="10"/>
              </a:lnTo>
              <a:lnTo>
                <a:pt x="11" y="10"/>
              </a:lnTo>
              <a:lnTo>
                <a:pt x="12" y="10"/>
              </a:lnTo>
              <a:lnTo>
                <a:pt x="12" y="9"/>
              </a:lnTo>
              <a:lnTo>
                <a:pt x="13" y="9"/>
              </a:lnTo>
              <a:lnTo>
                <a:pt x="13" y="8"/>
              </a:lnTo>
              <a:lnTo>
                <a:pt x="14" y="8"/>
              </a:lnTo>
              <a:lnTo>
                <a:pt x="15" y="8"/>
              </a:lnTo>
              <a:lnTo>
                <a:pt x="15" y="7"/>
              </a:lnTo>
              <a:lnTo>
                <a:pt x="16" y="7"/>
              </a:lnTo>
              <a:lnTo>
                <a:pt x="17" y="6"/>
              </a:lnTo>
              <a:lnTo>
                <a:pt x="18" y="6"/>
              </a:lnTo>
              <a:lnTo>
                <a:pt x="18" y="5"/>
              </a:lnTo>
              <a:lnTo>
                <a:pt x="19" y="5"/>
              </a:lnTo>
              <a:lnTo>
                <a:pt x="20" y="4"/>
              </a:lnTo>
              <a:lnTo>
                <a:pt x="20" y="5"/>
              </a:lnTo>
              <a:lnTo>
                <a:pt x="21" y="5"/>
              </a:lnTo>
              <a:lnTo>
                <a:pt x="22" y="5"/>
              </a:lnTo>
              <a:lnTo>
                <a:pt x="23" y="5"/>
              </a:lnTo>
              <a:lnTo>
                <a:pt x="23" y="4"/>
              </a:lnTo>
              <a:lnTo>
                <a:pt x="24" y="4"/>
              </a:lnTo>
              <a:lnTo>
                <a:pt x="25" y="4"/>
              </a:lnTo>
              <a:lnTo>
                <a:pt x="26" y="3"/>
              </a:lnTo>
              <a:lnTo>
                <a:pt x="27" y="3"/>
              </a:lnTo>
              <a:lnTo>
                <a:pt x="27" y="2"/>
              </a:lnTo>
              <a:lnTo>
                <a:pt x="28" y="2"/>
              </a:lnTo>
              <a:lnTo>
                <a:pt x="29" y="1"/>
              </a:lnTo>
              <a:lnTo>
                <a:pt x="30" y="1"/>
              </a:lnTo>
              <a:lnTo>
                <a:pt x="31" y="1"/>
              </a:lnTo>
              <a:lnTo>
                <a:pt x="32" y="1"/>
              </a:lnTo>
              <a:lnTo>
                <a:pt x="33" y="0"/>
              </a:lnTo>
              <a:lnTo>
                <a:pt x="34" y="0"/>
              </a:lnTo>
              <a:lnTo>
                <a:pt x="35" y="1"/>
              </a:lnTo>
              <a:lnTo>
                <a:pt x="36" y="1"/>
              </a:lnTo>
              <a:lnTo>
                <a:pt x="36" y="2"/>
              </a:lnTo>
              <a:lnTo>
                <a:pt x="37" y="2"/>
              </a:lnTo>
              <a:lnTo>
                <a:pt x="38" y="2"/>
              </a:lnTo>
              <a:lnTo>
                <a:pt x="39" y="2"/>
              </a:lnTo>
              <a:lnTo>
                <a:pt x="40" y="2"/>
              </a:lnTo>
              <a:lnTo>
                <a:pt x="40" y="3"/>
              </a:lnTo>
              <a:lnTo>
                <a:pt x="41" y="3"/>
              </a:lnTo>
              <a:lnTo>
                <a:pt x="42" y="3"/>
              </a:lnTo>
              <a:lnTo>
                <a:pt x="43" y="3"/>
              </a:lnTo>
              <a:lnTo>
                <a:pt x="44" y="3"/>
              </a:lnTo>
              <a:lnTo>
                <a:pt x="44" y="4"/>
              </a:lnTo>
              <a:lnTo>
                <a:pt x="45" y="4"/>
              </a:lnTo>
              <a:lnTo>
                <a:pt x="46" y="5"/>
              </a:lnTo>
              <a:lnTo>
                <a:pt x="47" y="5"/>
              </a:lnTo>
              <a:lnTo>
                <a:pt x="47" y="6"/>
              </a:lnTo>
              <a:lnTo>
                <a:pt x="48" y="6"/>
              </a:lnTo>
              <a:lnTo>
                <a:pt x="49" y="6"/>
              </a:lnTo>
              <a:lnTo>
                <a:pt x="49" y="7"/>
              </a:lnTo>
              <a:lnTo>
                <a:pt x="50" y="7"/>
              </a:lnTo>
              <a:lnTo>
                <a:pt x="51" y="8"/>
              </a:lnTo>
              <a:lnTo>
                <a:pt x="51" y="9"/>
              </a:lnTo>
              <a:lnTo>
                <a:pt x="52" y="9"/>
              </a:lnTo>
              <a:lnTo>
                <a:pt x="53" y="10"/>
              </a:lnTo>
              <a:lnTo>
                <a:pt x="53" y="11"/>
              </a:lnTo>
              <a:lnTo>
                <a:pt x="52" y="11"/>
              </a:lnTo>
              <a:lnTo>
                <a:pt x="53" y="11"/>
              </a:lnTo>
              <a:lnTo>
                <a:pt x="53" y="12"/>
              </a:lnTo>
              <a:lnTo>
                <a:pt x="53" y="13"/>
              </a:lnTo>
              <a:lnTo>
                <a:pt x="54" y="14"/>
              </a:lnTo>
              <a:lnTo>
                <a:pt x="54" y="15"/>
              </a:lnTo>
              <a:lnTo>
                <a:pt x="55" y="15"/>
              </a:lnTo>
              <a:lnTo>
                <a:pt x="54" y="15"/>
              </a:lnTo>
              <a:lnTo>
                <a:pt x="54" y="16"/>
              </a:lnTo>
              <a:lnTo>
                <a:pt x="54" y="17"/>
              </a:lnTo>
              <a:lnTo>
                <a:pt x="54" y="18"/>
              </a:lnTo>
              <a:lnTo>
                <a:pt x="54" y="19"/>
              </a:lnTo>
              <a:lnTo>
                <a:pt x="54" y="20"/>
              </a:lnTo>
              <a:lnTo>
                <a:pt x="53" y="20"/>
              </a:lnTo>
              <a:lnTo>
                <a:pt x="54" y="20"/>
              </a:lnTo>
              <a:lnTo>
                <a:pt x="55" y="20"/>
              </a:lnTo>
              <a:lnTo>
                <a:pt x="56" y="21"/>
              </a:lnTo>
              <a:lnTo>
                <a:pt x="56" y="20"/>
              </a:lnTo>
              <a:lnTo>
                <a:pt x="57" y="20"/>
              </a:lnTo>
              <a:lnTo>
                <a:pt x="58" y="19"/>
              </a:lnTo>
              <a:lnTo>
                <a:pt x="58" y="18"/>
              </a:lnTo>
              <a:lnTo>
                <a:pt x="59" y="18"/>
              </a:lnTo>
              <a:lnTo>
                <a:pt x="60" y="18"/>
              </a:lnTo>
              <a:lnTo>
                <a:pt x="61" y="18"/>
              </a:lnTo>
              <a:lnTo>
                <a:pt x="62" y="18"/>
              </a:lnTo>
              <a:lnTo>
                <a:pt x="62" y="17"/>
              </a:lnTo>
              <a:lnTo>
                <a:pt x="63" y="17"/>
              </a:lnTo>
              <a:lnTo>
                <a:pt x="64" y="17"/>
              </a:lnTo>
              <a:lnTo>
                <a:pt x="64" y="16"/>
              </a:lnTo>
              <a:lnTo>
                <a:pt x="65" y="15"/>
              </a:lnTo>
              <a:lnTo>
                <a:pt x="66" y="16"/>
              </a:lnTo>
              <a:lnTo>
                <a:pt x="66" y="17"/>
              </a:lnTo>
              <a:lnTo>
                <a:pt x="67" y="18"/>
              </a:lnTo>
              <a:lnTo>
                <a:pt x="67" y="19"/>
              </a:lnTo>
              <a:lnTo>
                <a:pt x="67" y="20"/>
              </a:lnTo>
              <a:lnTo>
                <a:pt x="66" y="20"/>
              </a:lnTo>
              <a:lnTo>
                <a:pt x="66" y="19"/>
              </a:lnTo>
              <a:lnTo>
                <a:pt x="65" y="20"/>
              </a:lnTo>
              <a:lnTo>
                <a:pt x="65" y="19"/>
              </a:lnTo>
              <a:lnTo>
                <a:pt x="64" y="19"/>
              </a:lnTo>
              <a:lnTo>
                <a:pt x="64" y="20"/>
              </a:lnTo>
              <a:lnTo>
                <a:pt x="63" y="20"/>
              </a:lnTo>
              <a:lnTo>
                <a:pt x="62" y="20"/>
              </a:lnTo>
              <a:lnTo>
                <a:pt x="62" y="21"/>
              </a:lnTo>
              <a:lnTo>
                <a:pt x="63" y="21"/>
              </a:lnTo>
              <a:lnTo>
                <a:pt x="63" y="22"/>
              </a:lnTo>
              <a:lnTo>
                <a:pt x="64" y="22"/>
              </a:lnTo>
              <a:lnTo>
                <a:pt x="64" y="23"/>
              </a:lnTo>
              <a:lnTo>
                <a:pt x="65" y="23"/>
              </a:lnTo>
              <a:lnTo>
                <a:pt x="66" y="23"/>
              </a:lnTo>
              <a:lnTo>
                <a:pt x="67" y="23"/>
              </a:lnTo>
              <a:lnTo>
                <a:pt x="68" y="22"/>
              </a:lnTo>
              <a:lnTo>
                <a:pt x="69" y="22"/>
              </a:lnTo>
              <a:lnTo>
                <a:pt x="70" y="22"/>
              </a:lnTo>
              <a:lnTo>
                <a:pt x="71" y="22"/>
              </a:lnTo>
              <a:lnTo>
                <a:pt x="72" y="22"/>
              </a:lnTo>
              <a:lnTo>
                <a:pt x="73" y="22"/>
              </a:lnTo>
              <a:lnTo>
                <a:pt x="73" y="21"/>
              </a:lnTo>
              <a:lnTo>
                <a:pt x="74" y="21"/>
              </a:lnTo>
              <a:lnTo>
                <a:pt x="74" y="20"/>
              </a:lnTo>
              <a:lnTo>
                <a:pt x="75" y="20"/>
              </a:lnTo>
              <a:lnTo>
                <a:pt x="75" y="19"/>
              </a:lnTo>
              <a:lnTo>
                <a:pt x="76" y="18"/>
              </a:lnTo>
              <a:lnTo>
                <a:pt x="77" y="18"/>
              </a:lnTo>
              <a:lnTo>
                <a:pt x="78" y="18"/>
              </a:lnTo>
              <a:lnTo>
                <a:pt x="78" y="19"/>
              </a:lnTo>
              <a:lnTo>
                <a:pt x="79" y="19"/>
              </a:lnTo>
              <a:lnTo>
                <a:pt x="79" y="18"/>
              </a:lnTo>
              <a:lnTo>
                <a:pt x="80" y="18"/>
              </a:lnTo>
              <a:lnTo>
                <a:pt x="80" y="19"/>
              </a:lnTo>
              <a:lnTo>
                <a:pt x="80" y="18"/>
              </a:lnTo>
              <a:lnTo>
                <a:pt x="81" y="19"/>
              </a:lnTo>
              <a:lnTo>
                <a:pt x="82" y="19"/>
              </a:lnTo>
              <a:lnTo>
                <a:pt x="82" y="20"/>
              </a:lnTo>
              <a:lnTo>
                <a:pt x="83" y="21"/>
              </a:lnTo>
              <a:lnTo>
                <a:pt x="82" y="21"/>
              </a:lnTo>
              <a:lnTo>
                <a:pt x="81" y="22"/>
              </a:lnTo>
              <a:lnTo>
                <a:pt x="81" y="23"/>
              </a:lnTo>
              <a:lnTo>
                <a:pt x="81" y="24"/>
              </a:lnTo>
              <a:lnTo>
                <a:pt x="80" y="24"/>
              </a:lnTo>
              <a:lnTo>
                <a:pt x="80" y="25"/>
              </a:lnTo>
              <a:lnTo>
                <a:pt x="80" y="26"/>
              </a:lnTo>
              <a:lnTo>
                <a:pt x="80" y="27"/>
              </a:lnTo>
              <a:lnTo>
                <a:pt x="80" y="28"/>
              </a:lnTo>
              <a:lnTo>
                <a:pt x="81" y="29"/>
              </a:lnTo>
              <a:lnTo>
                <a:pt x="81" y="30"/>
              </a:lnTo>
              <a:lnTo>
                <a:pt x="81" y="31"/>
              </a:lnTo>
              <a:lnTo>
                <a:pt x="81" y="32"/>
              </a:lnTo>
              <a:lnTo>
                <a:pt x="81" y="33"/>
              </a:lnTo>
              <a:lnTo>
                <a:pt x="81" y="34"/>
              </a:lnTo>
              <a:lnTo>
                <a:pt x="82" y="34"/>
              </a:lnTo>
              <a:lnTo>
                <a:pt x="82" y="35"/>
              </a:lnTo>
              <a:lnTo>
                <a:pt x="83" y="36"/>
              </a:lnTo>
              <a:lnTo>
                <a:pt x="83" y="37"/>
              </a:lnTo>
              <a:lnTo>
                <a:pt x="83" y="38"/>
              </a:lnTo>
              <a:lnTo>
                <a:pt x="83" y="39"/>
              </a:lnTo>
              <a:lnTo>
                <a:pt x="84" y="39"/>
              </a:lnTo>
              <a:lnTo>
                <a:pt x="83" y="39"/>
              </a:lnTo>
              <a:lnTo>
                <a:pt x="83" y="40"/>
              </a:lnTo>
              <a:lnTo>
                <a:pt x="83" y="41"/>
              </a:lnTo>
              <a:lnTo>
                <a:pt x="82" y="41"/>
              </a:lnTo>
              <a:lnTo>
                <a:pt x="81" y="41"/>
              </a:lnTo>
              <a:lnTo>
                <a:pt x="80" y="41"/>
              </a:lnTo>
              <a:lnTo>
                <a:pt x="79" y="41"/>
              </a:lnTo>
              <a:lnTo>
                <a:pt x="79" y="42"/>
              </a:lnTo>
              <a:lnTo>
                <a:pt x="80" y="42"/>
              </a:lnTo>
              <a:lnTo>
                <a:pt x="80" y="43"/>
              </a:lnTo>
              <a:lnTo>
                <a:pt x="80" y="44"/>
              </a:lnTo>
              <a:lnTo>
                <a:pt x="80" y="45"/>
              </a:lnTo>
              <a:lnTo>
                <a:pt x="79" y="46"/>
              </a:lnTo>
              <a:lnTo>
                <a:pt x="79" y="47"/>
              </a:lnTo>
              <a:lnTo>
                <a:pt x="79" y="48"/>
              </a:lnTo>
              <a:lnTo>
                <a:pt x="78" y="48"/>
              </a:lnTo>
              <a:lnTo>
                <a:pt x="78" y="49"/>
              </a:lnTo>
              <a:lnTo>
                <a:pt x="77" y="49"/>
              </a:lnTo>
              <a:lnTo>
                <a:pt x="76" y="49"/>
              </a:lnTo>
              <a:lnTo>
                <a:pt x="75" y="49"/>
              </a:lnTo>
              <a:lnTo>
                <a:pt x="73" y="49"/>
              </a:lnTo>
              <a:lnTo>
                <a:pt x="72" y="49"/>
              </a:lnTo>
              <a:lnTo>
                <a:pt x="71" y="49"/>
              </a:lnTo>
              <a:lnTo>
                <a:pt x="71" y="48"/>
              </a:lnTo>
              <a:lnTo>
                <a:pt x="70" y="47"/>
              </a:lnTo>
              <a:lnTo>
                <a:pt x="69" y="46"/>
              </a:lnTo>
              <a:lnTo>
                <a:pt x="68" y="46"/>
              </a:lnTo>
              <a:lnTo>
                <a:pt x="68" y="45"/>
              </a:lnTo>
              <a:lnTo>
                <a:pt x="68" y="44"/>
              </a:lnTo>
              <a:lnTo>
                <a:pt x="67" y="44"/>
              </a:lnTo>
              <a:lnTo>
                <a:pt x="67" y="43"/>
              </a:lnTo>
              <a:lnTo>
                <a:pt x="66" y="43"/>
              </a:lnTo>
              <a:lnTo>
                <a:pt x="65" y="44"/>
              </a:lnTo>
              <a:lnTo>
                <a:pt x="64" y="44"/>
              </a:lnTo>
              <a:lnTo>
                <a:pt x="63" y="44"/>
              </a:lnTo>
              <a:lnTo>
                <a:pt x="62" y="44"/>
              </a:lnTo>
              <a:lnTo>
                <a:pt x="61" y="44"/>
              </a:lnTo>
              <a:lnTo>
                <a:pt x="60" y="44"/>
              </a:lnTo>
              <a:lnTo>
                <a:pt x="59" y="44"/>
              </a:lnTo>
              <a:lnTo>
                <a:pt x="59" y="45"/>
              </a:lnTo>
              <a:lnTo>
                <a:pt x="58" y="45"/>
              </a:lnTo>
              <a:lnTo>
                <a:pt x="57" y="46"/>
              </a:lnTo>
              <a:lnTo>
                <a:pt x="58" y="46"/>
              </a:lnTo>
              <a:lnTo>
                <a:pt x="58" y="47"/>
              </a:lnTo>
              <a:lnTo>
                <a:pt x="58" y="48"/>
              </a:lnTo>
              <a:lnTo>
                <a:pt x="59" y="48"/>
              </a:lnTo>
              <a:lnTo>
                <a:pt x="59" y="49"/>
              </a:lnTo>
              <a:lnTo>
                <a:pt x="58" y="49"/>
              </a:lnTo>
              <a:lnTo>
                <a:pt x="57" y="49"/>
              </a:lnTo>
              <a:lnTo>
                <a:pt x="56" y="48"/>
              </a:lnTo>
              <a:lnTo>
                <a:pt x="55" y="48"/>
              </a:lnTo>
              <a:lnTo>
                <a:pt x="55" y="49"/>
              </a:lnTo>
              <a:lnTo>
                <a:pt x="54" y="49"/>
              </a:lnTo>
              <a:lnTo>
                <a:pt x="54" y="50"/>
              </a:lnTo>
              <a:lnTo>
                <a:pt x="53" y="50"/>
              </a:lnTo>
              <a:lnTo>
                <a:pt x="52" y="51"/>
              </a:lnTo>
              <a:lnTo>
                <a:pt x="51" y="50"/>
              </a:lnTo>
              <a:lnTo>
                <a:pt x="50" y="50"/>
              </a:lnTo>
              <a:lnTo>
                <a:pt x="51" y="50"/>
              </a:lnTo>
              <a:lnTo>
                <a:pt x="51" y="49"/>
              </a:lnTo>
              <a:lnTo>
                <a:pt x="50" y="49"/>
              </a:lnTo>
              <a:lnTo>
                <a:pt x="50" y="48"/>
              </a:lnTo>
              <a:lnTo>
                <a:pt x="50" y="49"/>
              </a:lnTo>
              <a:lnTo>
                <a:pt x="49" y="49"/>
              </a:lnTo>
              <a:lnTo>
                <a:pt x="49" y="50"/>
              </a:lnTo>
              <a:lnTo>
                <a:pt x="48" y="49"/>
              </a:lnTo>
              <a:lnTo>
                <a:pt x="47" y="49"/>
              </a:lnTo>
              <a:lnTo>
                <a:pt x="46" y="48"/>
              </a:lnTo>
              <a:lnTo>
                <a:pt x="46" y="49"/>
              </a:lnTo>
              <a:lnTo>
                <a:pt x="46" y="48"/>
              </a:lnTo>
              <a:lnTo>
                <a:pt x="45" y="49"/>
              </a:lnTo>
              <a:lnTo>
                <a:pt x="45" y="48"/>
              </a:lnTo>
              <a:lnTo>
                <a:pt x="43" y="49"/>
              </a:lnTo>
              <a:lnTo>
                <a:pt x="42" y="49"/>
              </a:lnTo>
              <a:lnTo>
                <a:pt x="42" y="48"/>
              </a:lnTo>
              <a:lnTo>
                <a:pt x="41" y="48"/>
              </a:lnTo>
              <a:close/>
            </a:path>
          </a:pathLst>
        </a:custGeom>
        <a:solidFill>
          <a:srgbClr val="FF0000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10</xdr:col>
      <xdr:colOff>476250</xdr:colOff>
      <xdr:row>9</xdr:row>
      <xdr:rowOff>66675</xdr:rowOff>
    </xdr:from>
    <xdr:to>
      <xdr:col>12</xdr:col>
      <xdr:colOff>504825</xdr:colOff>
      <xdr:row>19</xdr:row>
      <xdr:rowOff>38100</xdr:rowOff>
    </xdr:to>
    <xdr:sp macro="" textlink="">
      <xdr:nvSpPr>
        <xdr:cNvPr id="848665" name="Freeform 8"/>
        <xdr:cNvSpPr>
          <a:spLocks/>
        </xdr:cNvSpPr>
      </xdr:nvSpPr>
      <xdr:spPr bwMode="auto">
        <a:xfrm>
          <a:off x="10248900" y="1676400"/>
          <a:ext cx="1247775" cy="1495425"/>
        </a:xfrm>
        <a:custGeom>
          <a:avLst/>
          <a:gdLst>
            <a:gd name="T0" fmla="*/ 2147483647 w 95"/>
            <a:gd name="T1" fmla="*/ 2147483647 h 113"/>
            <a:gd name="T2" fmla="*/ 2147483647 w 95"/>
            <a:gd name="T3" fmla="*/ 2147483647 h 113"/>
            <a:gd name="T4" fmla="*/ 2147483647 w 95"/>
            <a:gd name="T5" fmla="*/ 2147483647 h 113"/>
            <a:gd name="T6" fmla="*/ 2147483647 w 95"/>
            <a:gd name="T7" fmla="*/ 2147483647 h 113"/>
            <a:gd name="T8" fmla="*/ 2147483647 w 95"/>
            <a:gd name="T9" fmla="*/ 2147483647 h 113"/>
            <a:gd name="T10" fmla="*/ 2147483647 w 95"/>
            <a:gd name="T11" fmla="*/ 2147483647 h 113"/>
            <a:gd name="T12" fmla="*/ 2147483647 w 95"/>
            <a:gd name="T13" fmla="*/ 2147483647 h 113"/>
            <a:gd name="T14" fmla="*/ 2147483647 w 95"/>
            <a:gd name="T15" fmla="*/ 2147483647 h 113"/>
            <a:gd name="T16" fmla="*/ 2147483647 w 95"/>
            <a:gd name="T17" fmla="*/ 2147483647 h 113"/>
            <a:gd name="T18" fmla="*/ 2147483647 w 95"/>
            <a:gd name="T19" fmla="*/ 2147483647 h 113"/>
            <a:gd name="T20" fmla="*/ 2147483647 w 95"/>
            <a:gd name="T21" fmla="*/ 2147483647 h 113"/>
            <a:gd name="T22" fmla="*/ 2147483647 w 95"/>
            <a:gd name="T23" fmla="*/ 2147483647 h 113"/>
            <a:gd name="T24" fmla="*/ 2147483647 w 95"/>
            <a:gd name="T25" fmla="*/ 2147483647 h 113"/>
            <a:gd name="T26" fmla="*/ 2147483647 w 95"/>
            <a:gd name="T27" fmla="*/ 2147483647 h 113"/>
            <a:gd name="T28" fmla="*/ 2147483647 w 95"/>
            <a:gd name="T29" fmla="*/ 2147483647 h 113"/>
            <a:gd name="T30" fmla="*/ 2147483647 w 95"/>
            <a:gd name="T31" fmla="*/ 2147483647 h 113"/>
            <a:gd name="T32" fmla="*/ 2147483647 w 95"/>
            <a:gd name="T33" fmla="*/ 2147483647 h 113"/>
            <a:gd name="T34" fmla="*/ 2147483647 w 95"/>
            <a:gd name="T35" fmla="*/ 2147483647 h 113"/>
            <a:gd name="T36" fmla="*/ 2147483647 w 95"/>
            <a:gd name="T37" fmla="*/ 2147483647 h 113"/>
            <a:gd name="T38" fmla="*/ 2147483647 w 95"/>
            <a:gd name="T39" fmla="*/ 2147483647 h 113"/>
            <a:gd name="T40" fmla="*/ 2147483647 w 95"/>
            <a:gd name="T41" fmla="*/ 2147483647 h 113"/>
            <a:gd name="T42" fmla="*/ 2147483647 w 95"/>
            <a:gd name="T43" fmla="*/ 2147483647 h 113"/>
            <a:gd name="T44" fmla="*/ 2147483647 w 95"/>
            <a:gd name="T45" fmla="*/ 2147483647 h 113"/>
            <a:gd name="T46" fmla="*/ 2147483647 w 95"/>
            <a:gd name="T47" fmla="*/ 2147483647 h 113"/>
            <a:gd name="T48" fmla="*/ 2147483647 w 95"/>
            <a:gd name="T49" fmla="*/ 2147483647 h 113"/>
            <a:gd name="T50" fmla="*/ 2147483647 w 95"/>
            <a:gd name="T51" fmla="*/ 2147483647 h 113"/>
            <a:gd name="T52" fmla="*/ 2147483647 w 95"/>
            <a:gd name="T53" fmla="*/ 2147483647 h 113"/>
            <a:gd name="T54" fmla="*/ 2147483647 w 95"/>
            <a:gd name="T55" fmla="*/ 2147483647 h 113"/>
            <a:gd name="T56" fmla="*/ 2147483647 w 95"/>
            <a:gd name="T57" fmla="*/ 2147483647 h 113"/>
            <a:gd name="T58" fmla="*/ 2147483647 w 95"/>
            <a:gd name="T59" fmla="*/ 2147483647 h 113"/>
            <a:gd name="T60" fmla="*/ 2147483647 w 95"/>
            <a:gd name="T61" fmla="*/ 2147483647 h 113"/>
            <a:gd name="T62" fmla="*/ 2147483647 w 95"/>
            <a:gd name="T63" fmla="*/ 2147483647 h 113"/>
            <a:gd name="T64" fmla="*/ 2147483647 w 95"/>
            <a:gd name="T65" fmla="*/ 2147483647 h 113"/>
            <a:gd name="T66" fmla="*/ 2147483647 w 95"/>
            <a:gd name="T67" fmla="*/ 2147483647 h 113"/>
            <a:gd name="T68" fmla="*/ 2147483647 w 95"/>
            <a:gd name="T69" fmla="*/ 2147483647 h 113"/>
            <a:gd name="T70" fmla="*/ 2147483647 w 95"/>
            <a:gd name="T71" fmla="*/ 2147483647 h 113"/>
            <a:gd name="T72" fmla="*/ 2147483647 w 95"/>
            <a:gd name="T73" fmla="*/ 2147483647 h 113"/>
            <a:gd name="T74" fmla="*/ 2147483647 w 95"/>
            <a:gd name="T75" fmla="*/ 2147483647 h 113"/>
            <a:gd name="T76" fmla="*/ 2147483647 w 95"/>
            <a:gd name="T77" fmla="*/ 2147483647 h 113"/>
            <a:gd name="T78" fmla="*/ 2147483647 w 95"/>
            <a:gd name="T79" fmla="*/ 2147483647 h 113"/>
            <a:gd name="T80" fmla="*/ 2147483647 w 95"/>
            <a:gd name="T81" fmla="*/ 2147483647 h 113"/>
            <a:gd name="T82" fmla="*/ 2147483647 w 95"/>
            <a:gd name="T83" fmla="*/ 2147483647 h 113"/>
            <a:gd name="T84" fmla="*/ 2147483647 w 95"/>
            <a:gd name="T85" fmla="*/ 2147483647 h 113"/>
            <a:gd name="T86" fmla="*/ 2147483647 w 95"/>
            <a:gd name="T87" fmla="*/ 2147483647 h 113"/>
            <a:gd name="T88" fmla="*/ 2147483647 w 95"/>
            <a:gd name="T89" fmla="*/ 2147483647 h 113"/>
            <a:gd name="T90" fmla="*/ 2147483647 w 95"/>
            <a:gd name="T91" fmla="*/ 2147483647 h 113"/>
            <a:gd name="T92" fmla="*/ 2147483647 w 95"/>
            <a:gd name="T93" fmla="*/ 2147483647 h 113"/>
            <a:gd name="T94" fmla="*/ 2147483647 w 95"/>
            <a:gd name="T95" fmla="*/ 2147483647 h 113"/>
            <a:gd name="T96" fmla="*/ 2147483647 w 95"/>
            <a:gd name="T97" fmla="*/ 2147483647 h 113"/>
            <a:gd name="T98" fmla="*/ 2147483647 w 95"/>
            <a:gd name="T99" fmla="*/ 2147483647 h 113"/>
            <a:gd name="T100" fmla="*/ 2147483647 w 95"/>
            <a:gd name="T101" fmla="*/ 2147483647 h 113"/>
            <a:gd name="T102" fmla="*/ 2147483647 w 95"/>
            <a:gd name="T103" fmla="*/ 2147483647 h 113"/>
            <a:gd name="T104" fmla="*/ 2147483647 w 95"/>
            <a:gd name="T105" fmla="*/ 2147483647 h 113"/>
            <a:gd name="T106" fmla="*/ 2147483647 w 95"/>
            <a:gd name="T107" fmla="*/ 2147483647 h 113"/>
            <a:gd name="T108" fmla="*/ 2147483647 w 95"/>
            <a:gd name="T109" fmla="*/ 2147483647 h 113"/>
            <a:gd name="T110" fmla="*/ 2147483647 w 95"/>
            <a:gd name="T111" fmla="*/ 2147483647 h 113"/>
            <a:gd name="T112" fmla="*/ 2147483647 w 95"/>
            <a:gd name="T113" fmla="*/ 2147483647 h 113"/>
            <a:gd name="T114" fmla="*/ 2147483647 w 95"/>
            <a:gd name="T115" fmla="*/ 2147483647 h 113"/>
            <a:gd name="T116" fmla="*/ 2147483647 w 95"/>
            <a:gd name="T117" fmla="*/ 2147483647 h 113"/>
            <a:gd name="T118" fmla="*/ 2147483647 w 95"/>
            <a:gd name="T119" fmla="*/ 2147483647 h 113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60000 65536"/>
            <a:gd name="T178" fmla="*/ 0 60000 65536"/>
            <a:gd name="T179" fmla="*/ 0 60000 65536"/>
            <a:gd name="T180" fmla="*/ 0 w 95"/>
            <a:gd name="T181" fmla="*/ 0 h 113"/>
            <a:gd name="T182" fmla="*/ 95 w 95"/>
            <a:gd name="T183" fmla="*/ 113 h 113"/>
          </a:gdLst>
          <a:ahLst/>
          <a:cxnLst>
            <a:cxn ang="T120">
              <a:pos x="T0" y="T1"/>
            </a:cxn>
            <a:cxn ang="T121">
              <a:pos x="T2" y="T3"/>
            </a:cxn>
            <a:cxn ang="T122">
              <a:pos x="T4" y="T5"/>
            </a:cxn>
            <a:cxn ang="T123">
              <a:pos x="T6" y="T7"/>
            </a:cxn>
            <a:cxn ang="T124">
              <a:pos x="T8" y="T9"/>
            </a:cxn>
            <a:cxn ang="T125">
              <a:pos x="T10" y="T11"/>
            </a:cxn>
            <a:cxn ang="T126">
              <a:pos x="T12" y="T13"/>
            </a:cxn>
            <a:cxn ang="T127">
              <a:pos x="T14" y="T15"/>
            </a:cxn>
            <a:cxn ang="T128">
              <a:pos x="T16" y="T17"/>
            </a:cxn>
            <a:cxn ang="T129">
              <a:pos x="T18" y="T19"/>
            </a:cxn>
            <a:cxn ang="T130">
              <a:pos x="T20" y="T21"/>
            </a:cxn>
            <a:cxn ang="T131">
              <a:pos x="T22" y="T23"/>
            </a:cxn>
            <a:cxn ang="T132">
              <a:pos x="T24" y="T25"/>
            </a:cxn>
            <a:cxn ang="T133">
              <a:pos x="T26" y="T27"/>
            </a:cxn>
            <a:cxn ang="T134">
              <a:pos x="T28" y="T29"/>
            </a:cxn>
            <a:cxn ang="T135">
              <a:pos x="T30" y="T31"/>
            </a:cxn>
            <a:cxn ang="T136">
              <a:pos x="T32" y="T33"/>
            </a:cxn>
            <a:cxn ang="T137">
              <a:pos x="T34" y="T35"/>
            </a:cxn>
            <a:cxn ang="T138">
              <a:pos x="T36" y="T37"/>
            </a:cxn>
            <a:cxn ang="T139">
              <a:pos x="T38" y="T39"/>
            </a:cxn>
            <a:cxn ang="T140">
              <a:pos x="T40" y="T41"/>
            </a:cxn>
            <a:cxn ang="T141">
              <a:pos x="T42" y="T43"/>
            </a:cxn>
            <a:cxn ang="T142">
              <a:pos x="T44" y="T45"/>
            </a:cxn>
            <a:cxn ang="T143">
              <a:pos x="T46" y="T47"/>
            </a:cxn>
            <a:cxn ang="T144">
              <a:pos x="T48" y="T49"/>
            </a:cxn>
            <a:cxn ang="T145">
              <a:pos x="T50" y="T51"/>
            </a:cxn>
            <a:cxn ang="T146">
              <a:pos x="T52" y="T53"/>
            </a:cxn>
            <a:cxn ang="T147">
              <a:pos x="T54" y="T55"/>
            </a:cxn>
            <a:cxn ang="T148">
              <a:pos x="T56" y="T57"/>
            </a:cxn>
            <a:cxn ang="T149">
              <a:pos x="T58" y="T59"/>
            </a:cxn>
            <a:cxn ang="T150">
              <a:pos x="T60" y="T61"/>
            </a:cxn>
            <a:cxn ang="T151">
              <a:pos x="T62" y="T63"/>
            </a:cxn>
            <a:cxn ang="T152">
              <a:pos x="T64" y="T65"/>
            </a:cxn>
            <a:cxn ang="T153">
              <a:pos x="T66" y="T67"/>
            </a:cxn>
            <a:cxn ang="T154">
              <a:pos x="T68" y="T69"/>
            </a:cxn>
            <a:cxn ang="T155">
              <a:pos x="T70" y="T71"/>
            </a:cxn>
            <a:cxn ang="T156">
              <a:pos x="T72" y="T73"/>
            </a:cxn>
            <a:cxn ang="T157">
              <a:pos x="T74" y="T75"/>
            </a:cxn>
            <a:cxn ang="T158">
              <a:pos x="T76" y="T77"/>
            </a:cxn>
            <a:cxn ang="T159">
              <a:pos x="T78" y="T79"/>
            </a:cxn>
            <a:cxn ang="T160">
              <a:pos x="T80" y="T81"/>
            </a:cxn>
            <a:cxn ang="T161">
              <a:pos x="T82" y="T83"/>
            </a:cxn>
            <a:cxn ang="T162">
              <a:pos x="T84" y="T85"/>
            </a:cxn>
            <a:cxn ang="T163">
              <a:pos x="T86" y="T87"/>
            </a:cxn>
            <a:cxn ang="T164">
              <a:pos x="T88" y="T89"/>
            </a:cxn>
            <a:cxn ang="T165">
              <a:pos x="T90" y="T91"/>
            </a:cxn>
            <a:cxn ang="T166">
              <a:pos x="T92" y="T93"/>
            </a:cxn>
            <a:cxn ang="T167">
              <a:pos x="T94" y="T95"/>
            </a:cxn>
            <a:cxn ang="T168">
              <a:pos x="T96" y="T97"/>
            </a:cxn>
            <a:cxn ang="T169">
              <a:pos x="T98" y="T99"/>
            </a:cxn>
            <a:cxn ang="T170">
              <a:pos x="T100" y="T101"/>
            </a:cxn>
            <a:cxn ang="T171">
              <a:pos x="T102" y="T103"/>
            </a:cxn>
            <a:cxn ang="T172">
              <a:pos x="T104" y="T105"/>
            </a:cxn>
            <a:cxn ang="T173">
              <a:pos x="T106" y="T107"/>
            </a:cxn>
            <a:cxn ang="T174">
              <a:pos x="T108" y="T109"/>
            </a:cxn>
            <a:cxn ang="T175">
              <a:pos x="T110" y="T111"/>
            </a:cxn>
            <a:cxn ang="T176">
              <a:pos x="T112" y="T113"/>
            </a:cxn>
            <a:cxn ang="T177">
              <a:pos x="T114" y="T115"/>
            </a:cxn>
            <a:cxn ang="T178">
              <a:pos x="T116" y="T117"/>
            </a:cxn>
            <a:cxn ang="T179">
              <a:pos x="T118" y="T119"/>
            </a:cxn>
          </a:cxnLst>
          <a:rect l="T180" t="T181" r="T182" b="T183"/>
          <a:pathLst>
            <a:path w="95" h="113">
              <a:moveTo>
                <a:pt x="37" y="111"/>
              </a:moveTo>
              <a:lnTo>
                <a:pt x="36" y="111"/>
              </a:lnTo>
              <a:lnTo>
                <a:pt x="35" y="112"/>
              </a:lnTo>
              <a:lnTo>
                <a:pt x="34" y="112"/>
              </a:lnTo>
              <a:lnTo>
                <a:pt x="33" y="112"/>
              </a:lnTo>
              <a:lnTo>
                <a:pt x="32" y="113"/>
              </a:lnTo>
              <a:lnTo>
                <a:pt x="31" y="113"/>
              </a:lnTo>
              <a:lnTo>
                <a:pt x="29" y="113"/>
              </a:lnTo>
              <a:lnTo>
                <a:pt x="28" y="113"/>
              </a:lnTo>
              <a:lnTo>
                <a:pt x="27" y="113"/>
              </a:lnTo>
              <a:lnTo>
                <a:pt x="26" y="112"/>
              </a:lnTo>
              <a:lnTo>
                <a:pt x="25" y="112"/>
              </a:lnTo>
              <a:lnTo>
                <a:pt x="25" y="111"/>
              </a:lnTo>
              <a:lnTo>
                <a:pt x="24" y="111"/>
              </a:lnTo>
              <a:lnTo>
                <a:pt x="24" y="110"/>
              </a:lnTo>
              <a:lnTo>
                <a:pt x="23" y="110"/>
              </a:lnTo>
              <a:lnTo>
                <a:pt x="23" y="109"/>
              </a:lnTo>
              <a:lnTo>
                <a:pt x="23" y="108"/>
              </a:lnTo>
              <a:lnTo>
                <a:pt x="22" y="107"/>
              </a:lnTo>
              <a:lnTo>
                <a:pt x="22" y="106"/>
              </a:lnTo>
              <a:lnTo>
                <a:pt x="22" y="104"/>
              </a:lnTo>
              <a:lnTo>
                <a:pt x="21" y="104"/>
              </a:lnTo>
              <a:lnTo>
                <a:pt x="21" y="103"/>
              </a:lnTo>
              <a:lnTo>
                <a:pt x="21" y="102"/>
              </a:lnTo>
              <a:lnTo>
                <a:pt x="21" y="101"/>
              </a:lnTo>
              <a:lnTo>
                <a:pt x="20" y="100"/>
              </a:lnTo>
              <a:lnTo>
                <a:pt x="20" y="99"/>
              </a:lnTo>
              <a:lnTo>
                <a:pt x="19" y="99"/>
              </a:lnTo>
              <a:lnTo>
                <a:pt x="19" y="98"/>
              </a:lnTo>
              <a:lnTo>
                <a:pt x="18" y="97"/>
              </a:lnTo>
              <a:lnTo>
                <a:pt x="17" y="97"/>
              </a:lnTo>
              <a:lnTo>
                <a:pt x="17" y="96"/>
              </a:lnTo>
              <a:lnTo>
                <a:pt x="16" y="96"/>
              </a:lnTo>
              <a:lnTo>
                <a:pt x="16" y="95"/>
              </a:lnTo>
              <a:lnTo>
                <a:pt x="15" y="95"/>
              </a:lnTo>
              <a:lnTo>
                <a:pt x="14" y="95"/>
              </a:lnTo>
              <a:lnTo>
                <a:pt x="13" y="95"/>
              </a:lnTo>
              <a:lnTo>
                <a:pt x="12" y="95"/>
              </a:lnTo>
              <a:lnTo>
                <a:pt x="12" y="94"/>
              </a:lnTo>
              <a:lnTo>
                <a:pt x="12" y="93"/>
              </a:lnTo>
              <a:lnTo>
                <a:pt x="12" y="92"/>
              </a:lnTo>
              <a:lnTo>
                <a:pt x="12" y="91"/>
              </a:lnTo>
              <a:lnTo>
                <a:pt x="13" y="90"/>
              </a:lnTo>
              <a:lnTo>
                <a:pt x="13" y="89"/>
              </a:lnTo>
              <a:lnTo>
                <a:pt x="13" y="88"/>
              </a:lnTo>
              <a:lnTo>
                <a:pt x="13" y="87"/>
              </a:lnTo>
              <a:lnTo>
                <a:pt x="13" y="86"/>
              </a:lnTo>
              <a:lnTo>
                <a:pt x="14" y="86"/>
              </a:lnTo>
              <a:lnTo>
                <a:pt x="14" y="85"/>
              </a:lnTo>
              <a:lnTo>
                <a:pt x="14" y="84"/>
              </a:lnTo>
              <a:lnTo>
                <a:pt x="14" y="83"/>
              </a:lnTo>
              <a:lnTo>
                <a:pt x="14" y="82"/>
              </a:lnTo>
              <a:lnTo>
                <a:pt x="15" y="82"/>
              </a:lnTo>
              <a:lnTo>
                <a:pt x="15" y="81"/>
              </a:lnTo>
              <a:lnTo>
                <a:pt x="15" y="80"/>
              </a:lnTo>
              <a:lnTo>
                <a:pt x="15" y="79"/>
              </a:lnTo>
              <a:lnTo>
                <a:pt x="16" y="79"/>
              </a:lnTo>
              <a:lnTo>
                <a:pt x="16" y="78"/>
              </a:lnTo>
              <a:lnTo>
                <a:pt x="17" y="78"/>
              </a:lnTo>
              <a:lnTo>
                <a:pt x="17" y="77"/>
              </a:lnTo>
              <a:lnTo>
                <a:pt x="18" y="76"/>
              </a:lnTo>
              <a:lnTo>
                <a:pt x="18" y="75"/>
              </a:lnTo>
              <a:lnTo>
                <a:pt x="18" y="74"/>
              </a:lnTo>
              <a:lnTo>
                <a:pt x="19" y="73"/>
              </a:lnTo>
              <a:lnTo>
                <a:pt x="19" y="72"/>
              </a:lnTo>
              <a:lnTo>
                <a:pt x="20" y="72"/>
              </a:lnTo>
              <a:lnTo>
                <a:pt x="20" y="71"/>
              </a:lnTo>
              <a:lnTo>
                <a:pt x="21" y="71"/>
              </a:lnTo>
              <a:lnTo>
                <a:pt x="21" y="70"/>
              </a:lnTo>
              <a:lnTo>
                <a:pt x="22" y="70"/>
              </a:lnTo>
              <a:lnTo>
                <a:pt x="22" y="69"/>
              </a:lnTo>
              <a:lnTo>
                <a:pt x="22" y="68"/>
              </a:lnTo>
              <a:lnTo>
                <a:pt x="22" y="67"/>
              </a:lnTo>
              <a:lnTo>
                <a:pt x="23" y="67"/>
              </a:lnTo>
              <a:lnTo>
                <a:pt x="23" y="66"/>
              </a:lnTo>
              <a:lnTo>
                <a:pt x="24" y="66"/>
              </a:lnTo>
              <a:lnTo>
                <a:pt x="24" y="65"/>
              </a:lnTo>
              <a:lnTo>
                <a:pt x="25" y="65"/>
              </a:lnTo>
              <a:lnTo>
                <a:pt x="25" y="64"/>
              </a:lnTo>
              <a:lnTo>
                <a:pt x="25" y="63"/>
              </a:lnTo>
              <a:lnTo>
                <a:pt x="26" y="62"/>
              </a:lnTo>
              <a:lnTo>
                <a:pt x="26" y="61"/>
              </a:lnTo>
              <a:lnTo>
                <a:pt x="26" y="60"/>
              </a:lnTo>
              <a:lnTo>
                <a:pt x="25" y="60"/>
              </a:lnTo>
              <a:lnTo>
                <a:pt x="25" y="59"/>
              </a:lnTo>
              <a:lnTo>
                <a:pt x="25" y="58"/>
              </a:lnTo>
              <a:lnTo>
                <a:pt x="24" y="58"/>
              </a:lnTo>
              <a:lnTo>
                <a:pt x="24" y="57"/>
              </a:lnTo>
              <a:lnTo>
                <a:pt x="24" y="56"/>
              </a:lnTo>
              <a:lnTo>
                <a:pt x="24" y="55"/>
              </a:lnTo>
              <a:lnTo>
                <a:pt x="23" y="55"/>
              </a:lnTo>
              <a:lnTo>
                <a:pt x="23" y="54"/>
              </a:lnTo>
              <a:lnTo>
                <a:pt x="23" y="53"/>
              </a:lnTo>
              <a:lnTo>
                <a:pt x="23" y="52"/>
              </a:lnTo>
              <a:lnTo>
                <a:pt x="24" y="52"/>
              </a:lnTo>
              <a:lnTo>
                <a:pt x="24" y="51"/>
              </a:lnTo>
              <a:lnTo>
                <a:pt x="23" y="51"/>
              </a:lnTo>
              <a:lnTo>
                <a:pt x="23" y="52"/>
              </a:lnTo>
              <a:lnTo>
                <a:pt x="22" y="52"/>
              </a:lnTo>
              <a:lnTo>
                <a:pt x="21" y="52"/>
              </a:lnTo>
              <a:lnTo>
                <a:pt x="20" y="52"/>
              </a:lnTo>
              <a:lnTo>
                <a:pt x="19" y="52"/>
              </a:lnTo>
              <a:lnTo>
                <a:pt x="18" y="51"/>
              </a:lnTo>
              <a:lnTo>
                <a:pt x="18" y="52"/>
              </a:lnTo>
              <a:lnTo>
                <a:pt x="17" y="52"/>
              </a:lnTo>
              <a:lnTo>
                <a:pt x="16" y="52"/>
              </a:lnTo>
              <a:lnTo>
                <a:pt x="16" y="53"/>
              </a:lnTo>
              <a:lnTo>
                <a:pt x="15" y="53"/>
              </a:lnTo>
              <a:lnTo>
                <a:pt x="14" y="53"/>
              </a:lnTo>
              <a:lnTo>
                <a:pt x="14" y="54"/>
              </a:lnTo>
              <a:lnTo>
                <a:pt x="13" y="54"/>
              </a:lnTo>
              <a:lnTo>
                <a:pt x="12" y="54"/>
              </a:lnTo>
              <a:lnTo>
                <a:pt x="12" y="53"/>
              </a:lnTo>
              <a:lnTo>
                <a:pt x="11" y="53"/>
              </a:lnTo>
              <a:lnTo>
                <a:pt x="11" y="52"/>
              </a:lnTo>
              <a:lnTo>
                <a:pt x="10" y="52"/>
              </a:lnTo>
              <a:lnTo>
                <a:pt x="10" y="51"/>
              </a:lnTo>
              <a:lnTo>
                <a:pt x="9" y="51"/>
              </a:lnTo>
              <a:lnTo>
                <a:pt x="9" y="50"/>
              </a:lnTo>
              <a:lnTo>
                <a:pt x="8" y="50"/>
              </a:lnTo>
              <a:lnTo>
                <a:pt x="7" y="50"/>
              </a:lnTo>
              <a:lnTo>
                <a:pt x="6" y="49"/>
              </a:lnTo>
              <a:lnTo>
                <a:pt x="5" y="49"/>
              </a:lnTo>
              <a:lnTo>
                <a:pt x="6" y="48"/>
              </a:lnTo>
              <a:lnTo>
                <a:pt x="7" y="48"/>
              </a:lnTo>
              <a:lnTo>
                <a:pt x="6" y="47"/>
              </a:lnTo>
              <a:lnTo>
                <a:pt x="7" y="47"/>
              </a:lnTo>
              <a:lnTo>
                <a:pt x="6" y="46"/>
              </a:lnTo>
              <a:lnTo>
                <a:pt x="6" y="45"/>
              </a:lnTo>
              <a:lnTo>
                <a:pt x="6" y="44"/>
              </a:lnTo>
              <a:lnTo>
                <a:pt x="5" y="44"/>
              </a:lnTo>
              <a:lnTo>
                <a:pt x="5" y="43"/>
              </a:lnTo>
              <a:lnTo>
                <a:pt x="5" y="42"/>
              </a:lnTo>
              <a:lnTo>
                <a:pt x="5" y="41"/>
              </a:lnTo>
              <a:lnTo>
                <a:pt x="5" y="40"/>
              </a:lnTo>
              <a:lnTo>
                <a:pt x="6" y="40"/>
              </a:lnTo>
              <a:lnTo>
                <a:pt x="6" y="39"/>
              </a:lnTo>
              <a:lnTo>
                <a:pt x="7" y="38"/>
              </a:lnTo>
              <a:lnTo>
                <a:pt x="7" y="37"/>
              </a:lnTo>
              <a:lnTo>
                <a:pt x="7" y="36"/>
              </a:lnTo>
              <a:lnTo>
                <a:pt x="7" y="35"/>
              </a:lnTo>
              <a:lnTo>
                <a:pt x="7" y="33"/>
              </a:lnTo>
              <a:lnTo>
                <a:pt x="7" y="32"/>
              </a:lnTo>
              <a:lnTo>
                <a:pt x="7" y="31"/>
              </a:lnTo>
              <a:lnTo>
                <a:pt x="7" y="30"/>
              </a:lnTo>
              <a:lnTo>
                <a:pt x="7" y="29"/>
              </a:lnTo>
              <a:lnTo>
                <a:pt x="7" y="28"/>
              </a:lnTo>
              <a:lnTo>
                <a:pt x="6" y="28"/>
              </a:lnTo>
              <a:lnTo>
                <a:pt x="6" y="27"/>
              </a:lnTo>
              <a:lnTo>
                <a:pt x="5" y="28"/>
              </a:lnTo>
              <a:lnTo>
                <a:pt x="5" y="27"/>
              </a:lnTo>
              <a:lnTo>
                <a:pt x="5" y="26"/>
              </a:lnTo>
              <a:lnTo>
                <a:pt x="6" y="24"/>
              </a:lnTo>
              <a:lnTo>
                <a:pt x="6" y="23"/>
              </a:lnTo>
              <a:lnTo>
                <a:pt x="6" y="22"/>
              </a:lnTo>
              <a:lnTo>
                <a:pt x="5" y="22"/>
              </a:lnTo>
              <a:lnTo>
                <a:pt x="5" y="21"/>
              </a:lnTo>
              <a:lnTo>
                <a:pt x="5" y="20"/>
              </a:lnTo>
              <a:lnTo>
                <a:pt x="5" y="19"/>
              </a:lnTo>
              <a:lnTo>
                <a:pt x="5" y="18"/>
              </a:lnTo>
              <a:lnTo>
                <a:pt x="5" y="17"/>
              </a:lnTo>
              <a:lnTo>
                <a:pt x="5" y="16"/>
              </a:lnTo>
              <a:lnTo>
                <a:pt x="4" y="15"/>
              </a:lnTo>
              <a:lnTo>
                <a:pt x="4" y="14"/>
              </a:lnTo>
              <a:lnTo>
                <a:pt x="4" y="13"/>
              </a:lnTo>
              <a:lnTo>
                <a:pt x="3" y="13"/>
              </a:lnTo>
              <a:lnTo>
                <a:pt x="3" y="12"/>
              </a:lnTo>
              <a:lnTo>
                <a:pt x="3" y="11"/>
              </a:lnTo>
              <a:lnTo>
                <a:pt x="2" y="11"/>
              </a:lnTo>
              <a:lnTo>
                <a:pt x="2" y="10"/>
              </a:lnTo>
              <a:lnTo>
                <a:pt x="1" y="10"/>
              </a:lnTo>
              <a:lnTo>
                <a:pt x="1" y="9"/>
              </a:lnTo>
              <a:lnTo>
                <a:pt x="1" y="8"/>
              </a:lnTo>
              <a:lnTo>
                <a:pt x="0" y="7"/>
              </a:lnTo>
              <a:lnTo>
                <a:pt x="1" y="7"/>
              </a:lnTo>
              <a:lnTo>
                <a:pt x="3" y="8"/>
              </a:lnTo>
              <a:lnTo>
                <a:pt x="5" y="8"/>
              </a:lnTo>
              <a:lnTo>
                <a:pt x="6" y="8"/>
              </a:lnTo>
              <a:lnTo>
                <a:pt x="6" y="7"/>
              </a:lnTo>
              <a:lnTo>
                <a:pt x="7" y="7"/>
              </a:lnTo>
              <a:lnTo>
                <a:pt x="8" y="7"/>
              </a:lnTo>
              <a:lnTo>
                <a:pt x="9" y="7"/>
              </a:lnTo>
              <a:lnTo>
                <a:pt x="10" y="7"/>
              </a:lnTo>
              <a:lnTo>
                <a:pt x="11" y="8"/>
              </a:lnTo>
              <a:lnTo>
                <a:pt x="12" y="8"/>
              </a:lnTo>
              <a:lnTo>
                <a:pt x="13" y="8"/>
              </a:lnTo>
              <a:lnTo>
                <a:pt x="14" y="8"/>
              </a:lnTo>
              <a:lnTo>
                <a:pt x="15" y="8"/>
              </a:lnTo>
              <a:lnTo>
                <a:pt x="15" y="9"/>
              </a:lnTo>
              <a:lnTo>
                <a:pt x="15" y="8"/>
              </a:lnTo>
              <a:lnTo>
                <a:pt x="16" y="8"/>
              </a:lnTo>
              <a:lnTo>
                <a:pt x="17" y="7"/>
              </a:lnTo>
              <a:lnTo>
                <a:pt x="18" y="7"/>
              </a:lnTo>
              <a:lnTo>
                <a:pt x="19" y="7"/>
              </a:lnTo>
              <a:lnTo>
                <a:pt x="19" y="6"/>
              </a:lnTo>
              <a:lnTo>
                <a:pt x="20" y="6"/>
              </a:lnTo>
              <a:lnTo>
                <a:pt x="20" y="5"/>
              </a:lnTo>
              <a:lnTo>
                <a:pt x="21" y="5"/>
              </a:lnTo>
              <a:lnTo>
                <a:pt x="22" y="5"/>
              </a:lnTo>
              <a:lnTo>
                <a:pt x="22" y="6"/>
              </a:lnTo>
              <a:lnTo>
                <a:pt x="23" y="6"/>
              </a:lnTo>
              <a:lnTo>
                <a:pt x="23" y="5"/>
              </a:lnTo>
              <a:lnTo>
                <a:pt x="24" y="5"/>
              </a:lnTo>
              <a:lnTo>
                <a:pt x="24" y="6"/>
              </a:lnTo>
              <a:lnTo>
                <a:pt x="25" y="6"/>
              </a:lnTo>
              <a:lnTo>
                <a:pt x="25" y="5"/>
              </a:lnTo>
              <a:lnTo>
                <a:pt x="26" y="5"/>
              </a:lnTo>
              <a:lnTo>
                <a:pt x="27" y="5"/>
              </a:lnTo>
              <a:lnTo>
                <a:pt x="28" y="5"/>
              </a:lnTo>
              <a:lnTo>
                <a:pt x="29" y="5"/>
              </a:lnTo>
              <a:lnTo>
                <a:pt x="30" y="6"/>
              </a:lnTo>
              <a:lnTo>
                <a:pt x="30" y="5"/>
              </a:lnTo>
              <a:lnTo>
                <a:pt x="31" y="5"/>
              </a:lnTo>
              <a:lnTo>
                <a:pt x="32" y="5"/>
              </a:lnTo>
              <a:lnTo>
                <a:pt x="32" y="4"/>
              </a:lnTo>
              <a:lnTo>
                <a:pt x="33" y="4"/>
              </a:lnTo>
              <a:lnTo>
                <a:pt x="34" y="4"/>
              </a:lnTo>
              <a:lnTo>
                <a:pt x="35" y="4"/>
              </a:lnTo>
              <a:lnTo>
                <a:pt x="35" y="3"/>
              </a:lnTo>
              <a:lnTo>
                <a:pt x="36" y="3"/>
              </a:lnTo>
              <a:lnTo>
                <a:pt x="37" y="3"/>
              </a:lnTo>
              <a:lnTo>
                <a:pt x="37" y="2"/>
              </a:lnTo>
              <a:lnTo>
                <a:pt x="38" y="2"/>
              </a:lnTo>
              <a:lnTo>
                <a:pt x="39" y="2"/>
              </a:lnTo>
              <a:lnTo>
                <a:pt x="39" y="1"/>
              </a:lnTo>
              <a:lnTo>
                <a:pt x="40" y="1"/>
              </a:lnTo>
              <a:lnTo>
                <a:pt x="40" y="0"/>
              </a:lnTo>
              <a:lnTo>
                <a:pt x="41" y="0"/>
              </a:lnTo>
              <a:lnTo>
                <a:pt x="41" y="1"/>
              </a:lnTo>
              <a:lnTo>
                <a:pt x="42" y="1"/>
              </a:lnTo>
              <a:lnTo>
                <a:pt x="42" y="2"/>
              </a:lnTo>
              <a:lnTo>
                <a:pt x="43" y="2"/>
              </a:lnTo>
              <a:lnTo>
                <a:pt x="44" y="3"/>
              </a:lnTo>
              <a:lnTo>
                <a:pt x="45" y="3"/>
              </a:lnTo>
              <a:lnTo>
                <a:pt x="45" y="4"/>
              </a:lnTo>
              <a:lnTo>
                <a:pt x="46" y="4"/>
              </a:lnTo>
              <a:lnTo>
                <a:pt x="46" y="5"/>
              </a:lnTo>
              <a:lnTo>
                <a:pt x="47" y="5"/>
              </a:lnTo>
              <a:lnTo>
                <a:pt x="47" y="6"/>
              </a:lnTo>
              <a:lnTo>
                <a:pt x="48" y="6"/>
              </a:lnTo>
              <a:lnTo>
                <a:pt x="49" y="7"/>
              </a:lnTo>
              <a:lnTo>
                <a:pt x="50" y="7"/>
              </a:lnTo>
              <a:lnTo>
                <a:pt x="50" y="8"/>
              </a:lnTo>
              <a:lnTo>
                <a:pt x="51" y="8"/>
              </a:lnTo>
              <a:lnTo>
                <a:pt x="52" y="9"/>
              </a:lnTo>
              <a:lnTo>
                <a:pt x="53" y="9"/>
              </a:lnTo>
              <a:lnTo>
                <a:pt x="53" y="10"/>
              </a:lnTo>
              <a:lnTo>
                <a:pt x="54" y="10"/>
              </a:lnTo>
              <a:lnTo>
                <a:pt x="55" y="10"/>
              </a:lnTo>
              <a:lnTo>
                <a:pt x="55" y="11"/>
              </a:lnTo>
              <a:lnTo>
                <a:pt x="56" y="12"/>
              </a:lnTo>
              <a:lnTo>
                <a:pt x="57" y="13"/>
              </a:lnTo>
              <a:lnTo>
                <a:pt x="57" y="14"/>
              </a:lnTo>
              <a:lnTo>
                <a:pt x="58" y="14"/>
              </a:lnTo>
              <a:lnTo>
                <a:pt x="58" y="15"/>
              </a:lnTo>
              <a:lnTo>
                <a:pt x="59" y="16"/>
              </a:lnTo>
              <a:lnTo>
                <a:pt x="60" y="17"/>
              </a:lnTo>
              <a:lnTo>
                <a:pt x="60" y="18"/>
              </a:lnTo>
              <a:lnTo>
                <a:pt x="59" y="18"/>
              </a:lnTo>
              <a:lnTo>
                <a:pt x="58" y="18"/>
              </a:lnTo>
              <a:lnTo>
                <a:pt x="58" y="19"/>
              </a:lnTo>
              <a:lnTo>
                <a:pt x="57" y="19"/>
              </a:lnTo>
              <a:lnTo>
                <a:pt x="57" y="20"/>
              </a:lnTo>
              <a:lnTo>
                <a:pt x="57" y="21"/>
              </a:lnTo>
              <a:lnTo>
                <a:pt x="56" y="21"/>
              </a:lnTo>
              <a:lnTo>
                <a:pt x="56" y="22"/>
              </a:lnTo>
              <a:lnTo>
                <a:pt x="55" y="22"/>
              </a:lnTo>
              <a:lnTo>
                <a:pt x="56" y="22"/>
              </a:lnTo>
              <a:lnTo>
                <a:pt x="56" y="23"/>
              </a:lnTo>
              <a:lnTo>
                <a:pt x="57" y="23"/>
              </a:lnTo>
              <a:lnTo>
                <a:pt x="58" y="23"/>
              </a:lnTo>
              <a:lnTo>
                <a:pt x="59" y="23"/>
              </a:lnTo>
              <a:lnTo>
                <a:pt x="60" y="24"/>
              </a:lnTo>
              <a:lnTo>
                <a:pt x="61" y="24"/>
              </a:lnTo>
              <a:lnTo>
                <a:pt x="62" y="24"/>
              </a:lnTo>
              <a:lnTo>
                <a:pt x="63" y="24"/>
              </a:lnTo>
              <a:lnTo>
                <a:pt x="63" y="25"/>
              </a:lnTo>
              <a:lnTo>
                <a:pt x="63" y="26"/>
              </a:lnTo>
              <a:lnTo>
                <a:pt x="63" y="27"/>
              </a:lnTo>
              <a:lnTo>
                <a:pt x="63" y="28"/>
              </a:lnTo>
              <a:lnTo>
                <a:pt x="63" y="29"/>
              </a:lnTo>
              <a:lnTo>
                <a:pt x="63" y="30"/>
              </a:lnTo>
              <a:lnTo>
                <a:pt x="64" y="30"/>
              </a:lnTo>
              <a:lnTo>
                <a:pt x="64" y="31"/>
              </a:lnTo>
              <a:lnTo>
                <a:pt x="64" y="32"/>
              </a:lnTo>
              <a:lnTo>
                <a:pt x="64" y="33"/>
              </a:lnTo>
              <a:lnTo>
                <a:pt x="65" y="33"/>
              </a:lnTo>
              <a:lnTo>
                <a:pt x="66" y="34"/>
              </a:lnTo>
              <a:lnTo>
                <a:pt x="66" y="35"/>
              </a:lnTo>
              <a:lnTo>
                <a:pt x="67" y="35"/>
              </a:lnTo>
              <a:lnTo>
                <a:pt x="67" y="36"/>
              </a:lnTo>
              <a:lnTo>
                <a:pt x="67" y="37"/>
              </a:lnTo>
              <a:lnTo>
                <a:pt x="68" y="37"/>
              </a:lnTo>
              <a:lnTo>
                <a:pt x="68" y="38"/>
              </a:lnTo>
              <a:lnTo>
                <a:pt x="69" y="38"/>
              </a:lnTo>
              <a:lnTo>
                <a:pt x="69" y="39"/>
              </a:lnTo>
              <a:lnTo>
                <a:pt x="69" y="40"/>
              </a:lnTo>
              <a:lnTo>
                <a:pt x="70" y="40"/>
              </a:lnTo>
              <a:lnTo>
                <a:pt x="70" y="41"/>
              </a:lnTo>
              <a:lnTo>
                <a:pt x="70" y="42"/>
              </a:lnTo>
              <a:lnTo>
                <a:pt x="71" y="42"/>
              </a:lnTo>
              <a:lnTo>
                <a:pt x="71" y="43"/>
              </a:lnTo>
              <a:lnTo>
                <a:pt x="72" y="43"/>
              </a:lnTo>
              <a:lnTo>
                <a:pt x="72" y="44"/>
              </a:lnTo>
              <a:lnTo>
                <a:pt x="72" y="45"/>
              </a:lnTo>
              <a:lnTo>
                <a:pt x="72" y="46"/>
              </a:lnTo>
              <a:lnTo>
                <a:pt x="72" y="47"/>
              </a:lnTo>
              <a:lnTo>
                <a:pt x="73" y="47"/>
              </a:lnTo>
              <a:lnTo>
                <a:pt x="73" y="48"/>
              </a:lnTo>
              <a:lnTo>
                <a:pt x="73" y="49"/>
              </a:lnTo>
              <a:lnTo>
                <a:pt x="73" y="50"/>
              </a:lnTo>
              <a:lnTo>
                <a:pt x="74" y="50"/>
              </a:lnTo>
              <a:lnTo>
                <a:pt x="75" y="50"/>
              </a:lnTo>
              <a:lnTo>
                <a:pt x="76" y="50"/>
              </a:lnTo>
              <a:lnTo>
                <a:pt x="77" y="50"/>
              </a:lnTo>
              <a:lnTo>
                <a:pt x="78" y="50"/>
              </a:lnTo>
              <a:lnTo>
                <a:pt x="79" y="50"/>
              </a:lnTo>
              <a:lnTo>
                <a:pt x="80" y="49"/>
              </a:lnTo>
              <a:lnTo>
                <a:pt x="81" y="49"/>
              </a:lnTo>
              <a:lnTo>
                <a:pt x="82" y="49"/>
              </a:lnTo>
              <a:lnTo>
                <a:pt x="83" y="49"/>
              </a:lnTo>
              <a:lnTo>
                <a:pt x="84" y="49"/>
              </a:lnTo>
              <a:lnTo>
                <a:pt x="85" y="49"/>
              </a:lnTo>
              <a:lnTo>
                <a:pt x="85" y="50"/>
              </a:lnTo>
              <a:lnTo>
                <a:pt x="85" y="51"/>
              </a:lnTo>
              <a:lnTo>
                <a:pt x="85" y="52"/>
              </a:lnTo>
              <a:lnTo>
                <a:pt x="85" y="53"/>
              </a:lnTo>
              <a:lnTo>
                <a:pt x="85" y="54"/>
              </a:lnTo>
              <a:lnTo>
                <a:pt x="86" y="54"/>
              </a:lnTo>
              <a:lnTo>
                <a:pt x="86" y="55"/>
              </a:lnTo>
              <a:lnTo>
                <a:pt x="87" y="55"/>
              </a:lnTo>
              <a:lnTo>
                <a:pt x="87" y="56"/>
              </a:lnTo>
              <a:lnTo>
                <a:pt x="87" y="57"/>
              </a:lnTo>
              <a:lnTo>
                <a:pt x="88" y="57"/>
              </a:lnTo>
              <a:lnTo>
                <a:pt x="89" y="57"/>
              </a:lnTo>
              <a:lnTo>
                <a:pt x="89" y="58"/>
              </a:lnTo>
              <a:lnTo>
                <a:pt x="89" y="59"/>
              </a:lnTo>
              <a:lnTo>
                <a:pt x="90" y="59"/>
              </a:lnTo>
              <a:lnTo>
                <a:pt x="90" y="58"/>
              </a:lnTo>
              <a:lnTo>
                <a:pt x="91" y="59"/>
              </a:lnTo>
              <a:lnTo>
                <a:pt x="91" y="60"/>
              </a:lnTo>
              <a:lnTo>
                <a:pt x="92" y="60"/>
              </a:lnTo>
              <a:lnTo>
                <a:pt x="92" y="61"/>
              </a:lnTo>
              <a:lnTo>
                <a:pt x="92" y="62"/>
              </a:lnTo>
              <a:lnTo>
                <a:pt x="92" y="63"/>
              </a:lnTo>
              <a:lnTo>
                <a:pt x="93" y="63"/>
              </a:lnTo>
              <a:lnTo>
                <a:pt x="93" y="64"/>
              </a:lnTo>
              <a:lnTo>
                <a:pt x="92" y="64"/>
              </a:lnTo>
              <a:lnTo>
                <a:pt x="93" y="64"/>
              </a:lnTo>
              <a:lnTo>
                <a:pt x="94" y="64"/>
              </a:lnTo>
              <a:lnTo>
                <a:pt x="94" y="65"/>
              </a:lnTo>
              <a:lnTo>
                <a:pt x="95" y="66"/>
              </a:lnTo>
              <a:lnTo>
                <a:pt x="95" y="67"/>
              </a:lnTo>
              <a:lnTo>
                <a:pt x="95" y="68"/>
              </a:lnTo>
              <a:lnTo>
                <a:pt x="94" y="68"/>
              </a:lnTo>
              <a:lnTo>
                <a:pt x="93" y="68"/>
              </a:lnTo>
              <a:lnTo>
                <a:pt x="92" y="68"/>
              </a:lnTo>
              <a:lnTo>
                <a:pt x="91" y="68"/>
              </a:lnTo>
              <a:lnTo>
                <a:pt x="90" y="68"/>
              </a:lnTo>
              <a:lnTo>
                <a:pt x="89" y="68"/>
              </a:lnTo>
              <a:lnTo>
                <a:pt x="88" y="68"/>
              </a:lnTo>
              <a:lnTo>
                <a:pt x="87" y="68"/>
              </a:lnTo>
              <a:lnTo>
                <a:pt x="87" y="69"/>
              </a:lnTo>
              <a:lnTo>
                <a:pt x="86" y="69"/>
              </a:lnTo>
              <a:lnTo>
                <a:pt x="85" y="69"/>
              </a:lnTo>
              <a:lnTo>
                <a:pt x="84" y="69"/>
              </a:lnTo>
              <a:lnTo>
                <a:pt x="83" y="69"/>
              </a:lnTo>
              <a:lnTo>
                <a:pt x="82" y="69"/>
              </a:lnTo>
              <a:lnTo>
                <a:pt x="81" y="69"/>
              </a:lnTo>
              <a:lnTo>
                <a:pt x="80" y="70"/>
              </a:lnTo>
              <a:lnTo>
                <a:pt x="79" y="70"/>
              </a:lnTo>
              <a:lnTo>
                <a:pt x="78" y="70"/>
              </a:lnTo>
              <a:lnTo>
                <a:pt x="78" y="71"/>
              </a:lnTo>
              <a:lnTo>
                <a:pt x="78" y="72"/>
              </a:lnTo>
              <a:lnTo>
                <a:pt x="77" y="73"/>
              </a:lnTo>
              <a:lnTo>
                <a:pt x="76" y="73"/>
              </a:lnTo>
              <a:lnTo>
                <a:pt x="75" y="73"/>
              </a:lnTo>
              <a:lnTo>
                <a:pt x="74" y="73"/>
              </a:lnTo>
              <a:lnTo>
                <a:pt x="73" y="73"/>
              </a:lnTo>
              <a:lnTo>
                <a:pt x="72" y="73"/>
              </a:lnTo>
              <a:lnTo>
                <a:pt x="71" y="73"/>
              </a:lnTo>
              <a:lnTo>
                <a:pt x="71" y="74"/>
              </a:lnTo>
              <a:lnTo>
                <a:pt x="70" y="74"/>
              </a:lnTo>
              <a:lnTo>
                <a:pt x="69" y="74"/>
              </a:lnTo>
              <a:lnTo>
                <a:pt x="68" y="74"/>
              </a:lnTo>
              <a:lnTo>
                <a:pt x="67" y="74"/>
              </a:lnTo>
              <a:lnTo>
                <a:pt x="67" y="75"/>
              </a:lnTo>
              <a:lnTo>
                <a:pt x="67" y="74"/>
              </a:lnTo>
              <a:lnTo>
                <a:pt x="66" y="74"/>
              </a:lnTo>
              <a:lnTo>
                <a:pt x="65" y="74"/>
              </a:lnTo>
              <a:lnTo>
                <a:pt x="65" y="75"/>
              </a:lnTo>
              <a:lnTo>
                <a:pt x="64" y="75"/>
              </a:lnTo>
              <a:lnTo>
                <a:pt x="63" y="75"/>
              </a:lnTo>
              <a:lnTo>
                <a:pt x="63" y="77"/>
              </a:lnTo>
              <a:lnTo>
                <a:pt x="63" y="78"/>
              </a:lnTo>
              <a:lnTo>
                <a:pt x="63" y="79"/>
              </a:lnTo>
              <a:lnTo>
                <a:pt x="63" y="80"/>
              </a:lnTo>
              <a:lnTo>
                <a:pt x="63" y="81"/>
              </a:lnTo>
              <a:lnTo>
                <a:pt x="63" y="82"/>
              </a:lnTo>
              <a:lnTo>
                <a:pt x="62" y="83"/>
              </a:lnTo>
              <a:lnTo>
                <a:pt x="62" y="84"/>
              </a:lnTo>
              <a:lnTo>
                <a:pt x="62" y="86"/>
              </a:lnTo>
              <a:lnTo>
                <a:pt x="61" y="86"/>
              </a:lnTo>
              <a:lnTo>
                <a:pt x="60" y="86"/>
              </a:lnTo>
              <a:lnTo>
                <a:pt x="59" y="86"/>
              </a:lnTo>
              <a:lnTo>
                <a:pt x="58" y="86"/>
              </a:lnTo>
              <a:lnTo>
                <a:pt x="57" y="86"/>
              </a:lnTo>
              <a:lnTo>
                <a:pt x="57" y="85"/>
              </a:lnTo>
              <a:lnTo>
                <a:pt x="57" y="84"/>
              </a:lnTo>
              <a:lnTo>
                <a:pt x="57" y="83"/>
              </a:lnTo>
              <a:lnTo>
                <a:pt x="57" y="82"/>
              </a:lnTo>
              <a:lnTo>
                <a:pt x="57" y="81"/>
              </a:lnTo>
              <a:lnTo>
                <a:pt x="56" y="81"/>
              </a:lnTo>
              <a:lnTo>
                <a:pt x="56" y="80"/>
              </a:lnTo>
              <a:lnTo>
                <a:pt x="56" y="79"/>
              </a:lnTo>
              <a:lnTo>
                <a:pt x="56" y="78"/>
              </a:lnTo>
              <a:lnTo>
                <a:pt x="55" y="78"/>
              </a:lnTo>
              <a:lnTo>
                <a:pt x="55" y="79"/>
              </a:lnTo>
              <a:lnTo>
                <a:pt x="54" y="79"/>
              </a:lnTo>
              <a:lnTo>
                <a:pt x="54" y="80"/>
              </a:lnTo>
              <a:lnTo>
                <a:pt x="54" y="81"/>
              </a:lnTo>
              <a:lnTo>
                <a:pt x="54" y="82"/>
              </a:lnTo>
              <a:lnTo>
                <a:pt x="53" y="82"/>
              </a:lnTo>
              <a:lnTo>
                <a:pt x="52" y="81"/>
              </a:lnTo>
              <a:lnTo>
                <a:pt x="52" y="82"/>
              </a:lnTo>
              <a:lnTo>
                <a:pt x="51" y="83"/>
              </a:lnTo>
              <a:lnTo>
                <a:pt x="51" y="84"/>
              </a:lnTo>
              <a:lnTo>
                <a:pt x="52" y="84"/>
              </a:lnTo>
              <a:lnTo>
                <a:pt x="53" y="84"/>
              </a:lnTo>
              <a:lnTo>
                <a:pt x="53" y="85"/>
              </a:lnTo>
              <a:lnTo>
                <a:pt x="53" y="86"/>
              </a:lnTo>
              <a:lnTo>
                <a:pt x="52" y="86"/>
              </a:lnTo>
              <a:lnTo>
                <a:pt x="51" y="86"/>
              </a:lnTo>
              <a:lnTo>
                <a:pt x="51" y="85"/>
              </a:lnTo>
              <a:lnTo>
                <a:pt x="50" y="85"/>
              </a:lnTo>
              <a:lnTo>
                <a:pt x="49" y="85"/>
              </a:lnTo>
              <a:lnTo>
                <a:pt x="50" y="87"/>
              </a:lnTo>
              <a:lnTo>
                <a:pt x="51" y="88"/>
              </a:lnTo>
              <a:lnTo>
                <a:pt x="51" y="89"/>
              </a:lnTo>
              <a:lnTo>
                <a:pt x="51" y="90"/>
              </a:lnTo>
              <a:lnTo>
                <a:pt x="51" y="91"/>
              </a:lnTo>
              <a:lnTo>
                <a:pt x="51" y="92"/>
              </a:lnTo>
              <a:lnTo>
                <a:pt x="52" y="92"/>
              </a:lnTo>
              <a:lnTo>
                <a:pt x="52" y="93"/>
              </a:lnTo>
              <a:lnTo>
                <a:pt x="52" y="94"/>
              </a:lnTo>
              <a:lnTo>
                <a:pt x="51" y="94"/>
              </a:lnTo>
              <a:lnTo>
                <a:pt x="51" y="95"/>
              </a:lnTo>
              <a:lnTo>
                <a:pt x="50" y="95"/>
              </a:lnTo>
              <a:lnTo>
                <a:pt x="49" y="95"/>
              </a:lnTo>
              <a:lnTo>
                <a:pt x="48" y="95"/>
              </a:lnTo>
              <a:lnTo>
                <a:pt x="47" y="95"/>
              </a:lnTo>
              <a:lnTo>
                <a:pt x="46" y="95"/>
              </a:lnTo>
              <a:lnTo>
                <a:pt x="45" y="95"/>
              </a:lnTo>
              <a:lnTo>
                <a:pt x="45" y="96"/>
              </a:lnTo>
              <a:lnTo>
                <a:pt x="44" y="96"/>
              </a:lnTo>
              <a:lnTo>
                <a:pt x="45" y="96"/>
              </a:lnTo>
              <a:lnTo>
                <a:pt x="45" y="97"/>
              </a:lnTo>
              <a:lnTo>
                <a:pt x="45" y="98"/>
              </a:lnTo>
              <a:lnTo>
                <a:pt x="46" y="99"/>
              </a:lnTo>
              <a:lnTo>
                <a:pt x="46" y="100"/>
              </a:lnTo>
              <a:lnTo>
                <a:pt x="47" y="101"/>
              </a:lnTo>
              <a:lnTo>
                <a:pt x="46" y="101"/>
              </a:lnTo>
              <a:lnTo>
                <a:pt x="45" y="101"/>
              </a:lnTo>
              <a:lnTo>
                <a:pt x="45" y="102"/>
              </a:lnTo>
              <a:lnTo>
                <a:pt x="44" y="102"/>
              </a:lnTo>
              <a:lnTo>
                <a:pt x="43" y="102"/>
              </a:lnTo>
              <a:lnTo>
                <a:pt x="42" y="102"/>
              </a:lnTo>
              <a:lnTo>
                <a:pt x="41" y="103"/>
              </a:lnTo>
              <a:lnTo>
                <a:pt x="40" y="103"/>
              </a:lnTo>
              <a:lnTo>
                <a:pt x="39" y="103"/>
              </a:lnTo>
              <a:lnTo>
                <a:pt x="39" y="104"/>
              </a:lnTo>
              <a:lnTo>
                <a:pt x="39" y="105"/>
              </a:lnTo>
              <a:lnTo>
                <a:pt x="38" y="105"/>
              </a:lnTo>
              <a:lnTo>
                <a:pt x="39" y="105"/>
              </a:lnTo>
              <a:lnTo>
                <a:pt x="39" y="106"/>
              </a:lnTo>
              <a:lnTo>
                <a:pt x="38" y="106"/>
              </a:lnTo>
              <a:lnTo>
                <a:pt x="38" y="107"/>
              </a:lnTo>
              <a:lnTo>
                <a:pt x="38" y="108"/>
              </a:lnTo>
              <a:lnTo>
                <a:pt x="37" y="108"/>
              </a:lnTo>
              <a:lnTo>
                <a:pt x="37" y="110"/>
              </a:lnTo>
              <a:lnTo>
                <a:pt x="37" y="111"/>
              </a:lnTo>
              <a:close/>
            </a:path>
          </a:pathLst>
        </a:custGeom>
        <a:solidFill>
          <a:srgbClr val="EBF775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4</xdr:col>
      <xdr:colOff>114300</xdr:colOff>
      <xdr:row>10</xdr:row>
      <xdr:rowOff>38100</xdr:rowOff>
    </xdr:from>
    <xdr:to>
      <xdr:col>5</xdr:col>
      <xdr:colOff>342900</xdr:colOff>
      <xdr:row>21</xdr:row>
      <xdr:rowOff>142875</xdr:rowOff>
    </xdr:to>
    <xdr:sp macro="" textlink="">
      <xdr:nvSpPr>
        <xdr:cNvPr id="848666" name="Freeform 9"/>
        <xdr:cNvSpPr>
          <a:spLocks/>
        </xdr:cNvSpPr>
      </xdr:nvSpPr>
      <xdr:spPr bwMode="auto">
        <a:xfrm>
          <a:off x="6229350" y="1800225"/>
          <a:ext cx="838200" cy="1781175"/>
        </a:xfrm>
        <a:custGeom>
          <a:avLst/>
          <a:gdLst>
            <a:gd name="T0" fmla="*/ 2147483647 w 63"/>
            <a:gd name="T1" fmla="*/ 2147483647 h 135"/>
            <a:gd name="T2" fmla="*/ 2147483647 w 63"/>
            <a:gd name="T3" fmla="*/ 2147483647 h 135"/>
            <a:gd name="T4" fmla="*/ 2147483647 w 63"/>
            <a:gd name="T5" fmla="*/ 2147483647 h 135"/>
            <a:gd name="T6" fmla="*/ 2147483647 w 63"/>
            <a:gd name="T7" fmla="*/ 2147483647 h 135"/>
            <a:gd name="T8" fmla="*/ 2147483647 w 63"/>
            <a:gd name="T9" fmla="*/ 2147483647 h 135"/>
            <a:gd name="T10" fmla="*/ 2147483647 w 63"/>
            <a:gd name="T11" fmla="*/ 2147483647 h 135"/>
            <a:gd name="T12" fmla="*/ 2147483647 w 63"/>
            <a:gd name="T13" fmla="*/ 2147483647 h 135"/>
            <a:gd name="T14" fmla="*/ 2147483647 w 63"/>
            <a:gd name="T15" fmla="*/ 2147483647 h 135"/>
            <a:gd name="T16" fmla="*/ 2147483647 w 63"/>
            <a:gd name="T17" fmla="*/ 2147483647 h 135"/>
            <a:gd name="T18" fmla="*/ 2147483647 w 63"/>
            <a:gd name="T19" fmla="*/ 2147483647 h 135"/>
            <a:gd name="T20" fmla="*/ 2147483647 w 63"/>
            <a:gd name="T21" fmla="*/ 2147483647 h 135"/>
            <a:gd name="T22" fmla="*/ 2147483647 w 63"/>
            <a:gd name="T23" fmla="*/ 2147483647 h 135"/>
            <a:gd name="T24" fmla="*/ 2147483647 w 63"/>
            <a:gd name="T25" fmla="*/ 2147483647 h 135"/>
            <a:gd name="T26" fmla="*/ 2147483647 w 63"/>
            <a:gd name="T27" fmla="*/ 2147483647 h 135"/>
            <a:gd name="T28" fmla="*/ 2147483647 w 63"/>
            <a:gd name="T29" fmla="*/ 2147483647 h 135"/>
            <a:gd name="T30" fmla="*/ 2147483647 w 63"/>
            <a:gd name="T31" fmla="*/ 2147483647 h 135"/>
            <a:gd name="T32" fmla="*/ 2147483647 w 63"/>
            <a:gd name="T33" fmla="*/ 2147483647 h 135"/>
            <a:gd name="T34" fmla="*/ 2147483647 w 63"/>
            <a:gd name="T35" fmla="*/ 2147483647 h 135"/>
            <a:gd name="T36" fmla="*/ 2147483647 w 63"/>
            <a:gd name="T37" fmla="*/ 2147483647 h 135"/>
            <a:gd name="T38" fmla="*/ 2147483647 w 63"/>
            <a:gd name="T39" fmla="*/ 2147483647 h 135"/>
            <a:gd name="T40" fmla="*/ 2147483647 w 63"/>
            <a:gd name="T41" fmla="*/ 2147483647 h 135"/>
            <a:gd name="T42" fmla="*/ 2147483647 w 63"/>
            <a:gd name="T43" fmla="*/ 2147483647 h 135"/>
            <a:gd name="T44" fmla="*/ 2147483647 w 63"/>
            <a:gd name="T45" fmla="*/ 2147483647 h 135"/>
            <a:gd name="T46" fmla="*/ 2147483647 w 63"/>
            <a:gd name="T47" fmla="*/ 2147483647 h 135"/>
            <a:gd name="T48" fmla="*/ 2147483647 w 63"/>
            <a:gd name="T49" fmla="*/ 2147483647 h 135"/>
            <a:gd name="T50" fmla="*/ 2147483647 w 63"/>
            <a:gd name="T51" fmla="*/ 2147483647 h 135"/>
            <a:gd name="T52" fmla="*/ 2147483647 w 63"/>
            <a:gd name="T53" fmla="*/ 2147483647 h 135"/>
            <a:gd name="T54" fmla="*/ 2147483647 w 63"/>
            <a:gd name="T55" fmla="*/ 2147483647 h 135"/>
            <a:gd name="T56" fmla="*/ 2147483647 w 63"/>
            <a:gd name="T57" fmla="*/ 2147483647 h 135"/>
            <a:gd name="T58" fmla="*/ 2147483647 w 63"/>
            <a:gd name="T59" fmla="*/ 2147483647 h 135"/>
            <a:gd name="T60" fmla="*/ 2147483647 w 63"/>
            <a:gd name="T61" fmla="*/ 2147483647 h 135"/>
            <a:gd name="T62" fmla="*/ 2147483647 w 63"/>
            <a:gd name="T63" fmla="*/ 2147483647 h 135"/>
            <a:gd name="T64" fmla="*/ 2147483647 w 63"/>
            <a:gd name="T65" fmla="*/ 2147483647 h 135"/>
            <a:gd name="T66" fmla="*/ 2147483647 w 63"/>
            <a:gd name="T67" fmla="*/ 2147483647 h 135"/>
            <a:gd name="T68" fmla="*/ 0 w 63"/>
            <a:gd name="T69" fmla="*/ 2147483647 h 135"/>
            <a:gd name="T70" fmla="*/ 2147483647 w 63"/>
            <a:gd name="T71" fmla="*/ 2147483647 h 135"/>
            <a:gd name="T72" fmla="*/ 2147483647 w 63"/>
            <a:gd name="T73" fmla="*/ 2147483647 h 135"/>
            <a:gd name="T74" fmla="*/ 2147483647 w 63"/>
            <a:gd name="T75" fmla="*/ 2147483647 h 135"/>
            <a:gd name="T76" fmla="*/ 2147483647 w 63"/>
            <a:gd name="T77" fmla="*/ 2147483647 h 135"/>
            <a:gd name="T78" fmla="*/ 2147483647 w 63"/>
            <a:gd name="T79" fmla="*/ 2147483647 h 135"/>
            <a:gd name="T80" fmla="*/ 2147483647 w 63"/>
            <a:gd name="T81" fmla="*/ 2147483647 h 135"/>
            <a:gd name="T82" fmla="*/ 2147483647 w 63"/>
            <a:gd name="T83" fmla="*/ 2147483647 h 135"/>
            <a:gd name="T84" fmla="*/ 2147483647 w 63"/>
            <a:gd name="T85" fmla="*/ 2147483647 h 135"/>
            <a:gd name="T86" fmla="*/ 2147483647 w 63"/>
            <a:gd name="T87" fmla="*/ 2147483647 h 135"/>
            <a:gd name="T88" fmla="*/ 2147483647 w 63"/>
            <a:gd name="T89" fmla="*/ 2147483647 h 135"/>
            <a:gd name="T90" fmla="*/ 2147483647 w 63"/>
            <a:gd name="T91" fmla="*/ 2147483647 h 135"/>
            <a:gd name="T92" fmla="*/ 2147483647 w 63"/>
            <a:gd name="T93" fmla="*/ 2147483647 h 135"/>
            <a:gd name="T94" fmla="*/ 2147483647 w 63"/>
            <a:gd name="T95" fmla="*/ 2147483647 h 135"/>
            <a:gd name="T96" fmla="*/ 2147483647 w 63"/>
            <a:gd name="T97" fmla="*/ 2147483647 h 135"/>
            <a:gd name="T98" fmla="*/ 2147483647 w 63"/>
            <a:gd name="T99" fmla="*/ 2147483647 h 135"/>
            <a:gd name="T100" fmla="*/ 2147483647 w 63"/>
            <a:gd name="T101" fmla="*/ 2147483647 h 135"/>
            <a:gd name="T102" fmla="*/ 2147483647 w 63"/>
            <a:gd name="T103" fmla="*/ 2147483647 h 135"/>
            <a:gd name="T104" fmla="*/ 2147483647 w 63"/>
            <a:gd name="T105" fmla="*/ 2147483647 h 135"/>
            <a:gd name="T106" fmla="*/ 2147483647 w 63"/>
            <a:gd name="T107" fmla="*/ 2147483647 h 135"/>
            <a:gd name="T108" fmla="*/ 2147483647 w 63"/>
            <a:gd name="T109" fmla="*/ 2147483647 h 135"/>
            <a:gd name="T110" fmla="*/ 2147483647 w 63"/>
            <a:gd name="T111" fmla="*/ 2147483647 h 135"/>
            <a:gd name="T112" fmla="*/ 2147483647 w 63"/>
            <a:gd name="T113" fmla="*/ 2147483647 h 135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w 63"/>
            <a:gd name="T172" fmla="*/ 0 h 135"/>
            <a:gd name="T173" fmla="*/ 63 w 63"/>
            <a:gd name="T174" fmla="*/ 135 h 135"/>
          </a:gdLst>
          <a:ahLst/>
          <a:cxnLst>
            <a:cxn ang="T114">
              <a:pos x="T0" y="T1"/>
            </a:cxn>
            <a:cxn ang="T115">
              <a:pos x="T2" y="T3"/>
            </a:cxn>
            <a:cxn ang="T116">
              <a:pos x="T4" y="T5"/>
            </a:cxn>
            <a:cxn ang="T117">
              <a:pos x="T6" y="T7"/>
            </a:cxn>
            <a:cxn ang="T118">
              <a:pos x="T8" y="T9"/>
            </a:cxn>
            <a:cxn ang="T119">
              <a:pos x="T10" y="T11"/>
            </a:cxn>
            <a:cxn ang="T120">
              <a:pos x="T12" y="T13"/>
            </a:cxn>
            <a:cxn ang="T121">
              <a:pos x="T14" y="T15"/>
            </a:cxn>
            <a:cxn ang="T122">
              <a:pos x="T16" y="T17"/>
            </a:cxn>
            <a:cxn ang="T123">
              <a:pos x="T18" y="T19"/>
            </a:cxn>
            <a:cxn ang="T124">
              <a:pos x="T20" y="T21"/>
            </a:cxn>
            <a:cxn ang="T125">
              <a:pos x="T22" y="T23"/>
            </a:cxn>
            <a:cxn ang="T126">
              <a:pos x="T24" y="T25"/>
            </a:cxn>
            <a:cxn ang="T127">
              <a:pos x="T26" y="T27"/>
            </a:cxn>
            <a:cxn ang="T128">
              <a:pos x="T28" y="T29"/>
            </a:cxn>
            <a:cxn ang="T129">
              <a:pos x="T30" y="T31"/>
            </a:cxn>
            <a:cxn ang="T130">
              <a:pos x="T32" y="T33"/>
            </a:cxn>
            <a:cxn ang="T131">
              <a:pos x="T34" y="T35"/>
            </a:cxn>
            <a:cxn ang="T132">
              <a:pos x="T36" y="T37"/>
            </a:cxn>
            <a:cxn ang="T133">
              <a:pos x="T38" y="T39"/>
            </a:cxn>
            <a:cxn ang="T134">
              <a:pos x="T40" y="T41"/>
            </a:cxn>
            <a:cxn ang="T135">
              <a:pos x="T42" y="T43"/>
            </a:cxn>
            <a:cxn ang="T136">
              <a:pos x="T44" y="T45"/>
            </a:cxn>
            <a:cxn ang="T137">
              <a:pos x="T46" y="T47"/>
            </a:cxn>
            <a:cxn ang="T138">
              <a:pos x="T48" y="T49"/>
            </a:cxn>
            <a:cxn ang="T139">
              <a:pos x="T50" y="T51"/>
            </a:cxn>
            <a:cxn ang="T140">
              <a:pos x="T52" y="T53"/>
            </a:cxn>
            <a:cxn ang="T141">
              <a:pos x="T54" y="T55"/>
            </a:cxn>
            <a:cxn ang="T142">
              <a:pos x="T56" y="T57"/>
            </a:cxn>
            <a:cxn ang="T143">
              <a:pos x="T58" y="T59"/>
            </a:cxn>
            <a:cxn ang="T144">
              <a:pos x="T60" y="T61"/>
            </a:cxn>
            <a:cxn ang="T145">
              <a:pos x="T62" y="T63"/>
            </a:cxn>
            <a:cxn ang="T146">
              <a:pos x="T64" y="T65"/>
            </a:cxn>
            <a:cxn ang="T147">
              <a:pos x="T66" y="T67"/>
            </a:cxn>
            <a:cxn ang="T148">
              <a:pos x="T68" y="T69"/>
            </a:cxn>
            <a:cxn ang="T149">
              <a:pos x="T70" y="T71"/>
            </a:cxn>
            <a:cxn ang="T150">
              <a:pos x="T72" y="T73"/>
            </a:cxn>
            <a:cxn ang="T151">
              <a:pos x="T74" y="T75"/>
            </a:cxn>
            <a:cxn ang="T152">
              <a:pos x="T76" y="T77"/>
            </a:cxn>
            <a:cxn ang="T153">
              <a:pos x="T78" y="T79"/>
            </a:cxn>
            <a:cxn ang="T154">
              <a:pos x="T80" y="T81"/>
            </a:cxn>
            <a:cxn ang="T155">
              <a:pos x="T82" y="T83"/>
            </a:cxn>
            <a:cxn ang="T156">
              <a:pos x="T84" y="T85"/>
            </a:cxn>
            <a:cxn ang="T157">
              <a:pos x="T86" y="T87"/>
            </a:cxn>
            <a:cxn ang="T158">
              <a:pos x="T88" y="T89"/>
            </a:cxn>
            <a:cxn ang="T159">
              <a:pos x="T90" y="T91"/>
            </a:cxn>
            <a:cxn ang="T160">
              <a:pos x="T92" y="T93"/>
            </a:cxn>
            <a:cxn ang="T161">
              <a:pos x="T94" y="T95"/>
            </a:cxn>
            <a:cxn ang="T162">
              <a:pos x="T96" y="T97"/>
            </a:cxn>
            <a:cxn ang="T163">
              <a:pos x="T98" y="T99"/>
            </a:cxn>
            <a:cxn ang="T164">
              <a:pos x="T100" y="T101"/>
            </a:cxn>
            <a:cxn ang="T165">
              <a:pos x="T102" y="T103"/>
            </a:cxn>
            <a:cxn ang="T166">
              <a:pos x="T104" y="T105"/>
            </a:cxn>
            <a:cxn ang="T167">
              <a:pos x="T106" y="T107"/>
            </a:cxn>
            <a:cxn ang="T168">
              <a:pos x="T108" y="T109"/>
            </a:cxn>
            <a:cxn ang="T169">
              <a:pos x="T110" y="T111"/>
            </a:cxn>
            <a:cxn ang="T170">
              <a:pos x="T112" y="T113"/>
            </a:cxn>
          </a:cxnLst>
          <a:rect l="T171" t="T172" r="T173" b="T174"/>
          <a:pathLst>
            <a:path w="63" h="135">
              <a:moveTo>
                <a:pt x="4" y="0"/>
              </a:moveTo>
              <a:lnTo>
                <a:pt x="5" y="0"/>
              </a:lnTo>
              <a:lnTo>
                <a:pt x="5" y="1"/>
              </a:lnTo>
              <a:lnTo>
                <a:pt x="6" y="1"/>
              </a:lnTo>
              <a:lnTo>
                <a:pt x="6" y="0"/>
              </a:lnTo>
              <a:lnTo>
                <a:pt x="6" y="1"/>
              </a:lnTo>
              <a:lnTo>
                <a:pt x="6" y="0"/>
              </a:lnTo>
              <a:lnTo>
                <a:pt x="7" y="1"/>
              </a:lnTo>
              <a:lnTo>
                <a:pt x="7" y="2"/>
              </a:lnTo>
              <a:lnTo>
                <a:pt x="8" y="3"/>
              </a:lnTo>
              <a:lnTo>
                <a:pt x="8" y="4"/>
              </a:lnTo>
              <a:lnTo>
                <a:pt x="9" y="4"/>
              </a:lnTo>
              <a:lnTo>
                <a:pt x="10" y="4"/>
              </a:lnTo>
              <a:lnTo>
                <a:pt x="10" y="5"/>
              </a:lnTo>
              <a:lnTo>
                <a:pt x="11" y="5"/>
              </a:lnTo>
              <a:lnTo>
                <a:pt x="11" y="6"/>
              </a:lnTo>
              <a:lnTo>
                <a:pt x="12" y="6"/>
              </a:lnTo>
              <a:lnTo>
                <a:pt x="13" y="7"/>
              </a:lnTo>
              <a:lnTo>
                <a:pt x="14" y="7"/>
              </a:lnTo>
              <a:lnTo>
                <a:pt x="14" y="8"/>
              </a:lnTo>
              <a:lnTo>
                <a:pt x="15" y="8"/>
              </a:lnTo>
              <a:lnTo>
                <a:pt x="15" y="9"/>
              </a:lnTo>
              <a:lnTo>
                <a:pt x="16" y="9"/>
              </a:lnTo>
              <a:lnTo>
                <a:pt x="16" y="10"/>
              </a:lnTo>
              <a:lnTo>
                <a:pt x="17" y="11"/>
              </a:lnTo>
              <a:lnTo>
                <a:pt x="18" y="11"/>
              </a:lnTo>
              <a:lnTo>
                <a:pt x="19" y="12"/>
              </a:lnTo>
              <a:lnTo>
                <a:pt x="20" y="12"/>
              </a:lnTo>
              <a:lnTo>
                <a:pt x="20" y="13"/>
              </a:lnTo>
              <a:lnTo>
                <a:pt x="21" y="13"/>
              </a:lnTo>
              <a:lnTo>
                <a:pt x="22" y="13"/>
              </a:lnTo>
              <a:lnTo>
                <a:pt x="22" y="14"/>
              </a:lnTo>
              <a:lnTo>
                <a:pt x="23" y="14"/>
              </a:lnTo>
              <a:lnTo>
                <a:pt x="24" y="14"/>
              </a:lnTo>
              <a:lnTo>
                <a:pt x="25" y="13"/>
              </a:lnTo>
              <a:lnTo>
                <a:pt x="26" y="13"/>
              </a:lnTo>
              <a:lnTo>
                <a:pt x="26" y="12"/>
              </a:lnTo>
              <a:lnTo>
                <a:pt x="27" y="12"/>
              </a:lnTo>
              <a:lnTo>
                <a:pt x="27" y="11"/>
              </a:lnTo>
              <a:lnTo>
                <a:pt x="27" y="10"/>
              </a:lnTo>
              <a:lnTo>
                <a:pt x="28" y="10"/>
              </a:lnTo>
              <a:lnTo>
                <a:pt x="28" y="9"/>
              </a:lnTo>
              <a:lnTo>
                <a:pt x="28" y="8"/>
              </a:lnTo>
              <a:lnTo>
                <a:pt x="29" y="8"/>
              </a:lnTo>
              <a:lnTo>
                <a:pt x="29" y="9"/>
              </a:lnTo>
              <a:lnTo>
                <a:pt x="30" y="9"/>
              </a:lnTo>
              <a:lnTo>
                <a:pt x="30" y="8"/>
              </a:lnTo>
              <a:lnTo>
                <a:pt x="31" y="8"/>
              </a:lnTo>
              <a:lnTo>
                <a:pt x="32" y="8"/>
              </a:lnTo>
              <a:lnTo>
                <a:pt x="33" y="8"/>
              </a:lnTo>
              <a:lnTo>
                <a:pt x="33" y="9"/>
              </a:lnTo>
              <a:lnTo>
                <a:pt x="34" y="9"/>
              </a:lnTo>
              <a:lnTo>
                <a:pt x="35" y="9"/>
              </a:lnTo>
              <a:lnTo>
                <a:pt x="36" y="9"/>
              </a:lnTo>
              <a:lnTo>
                <a:pt x="36" y="10"/>
              </a:lnTo>
              <a:lnTo>
                <a:pt x="37" y="10"/>
              </a:lnTo>
              <a:lnTo>
                <a:pt x="38" y="10"/>
              </a:lnTo>
              <a:lnTo>
                <a:pt x="39" y="10"/>
              </a:lnTo>
              <a:lnTo>
                <a:pt x="40" y="10"/>
              </a:lnTo>
              <a:lnTo>
                <a:pt x="41" y="10"/>
              </a:lnTo>
              <a:lnTo>
                <a:pt x="42" y="10"/>
              </a:lnTo>
              <a:lnTo>
                <a:pt x="42" y="11"/>
              </a:lnTo>
              <a:lnTo>
                <a:pt x="43" y="11"/>
              </a:lnTo>
              <a:lnTo>
                <a:pt x="44" y="12"/>
              </a:lnTo>
              <a:lnTo>
                <a:pt x="45" y="12"/>
              </a:lnTo>
              <a:lnTo>
                <a:pt x="46" y="13"/>
              </a:lnTo>
              <a:lnTo>
                <a:pt x="47" y="13"/>
              </a:lnTo>
              <a:lnTo>
                <a:pt x="48" y="13"/>
              </a:lnTo>
              <a:lnTo>
                <a:pt x="48" y="14"/>
              </a:lnTo>
              <a:lnTo>
                <a:pt x="48" y="15"/>
              </a:lnTo>
              <a:lnTo>
                <a:pt x="49" y="15"/>
              </a:lnTo>
              <a:lnTo>
                <a:pt x="48" y="15"/>
              </a:lnTo>
              <a:lnTo>
                <a:pt x="49" y="16"/>
              </a:lnTo>
              <a:lnTo>
                <a:pt x="49" y="17"/>
              </a:lnTo>
              <a:lnTo>
                <a:pt x="49" y="18"/>
              </a:lnTo>
              <a:lnTo>
                <a:pt x="49" y="19"/>
              </a:lnTo>
              <a:lnTo>
                <a:pt x="49" y="20"/>
              </a:lnTo>
              <a:lnTo>
                <a:pt x="49" y="21"/>
              </a:lnTo>
              <a:lnTo>
                <a:pt x="49" y="22"/>
              </a:lnTo>
              <a:lnTo>
                <a:pt x="50" y="23"/>
              </a:lnTo>
              <a:lnTo>
                <a:pt x="50" y="24"/>
              </a:lnTo>
              <a:lnTo>
                <a:pt x="50" y="25"/>
              </a:lnTo>
              <a:lnTo>
                <a:pt x="51" y="25"/>
              </a:lnTo>
              <a:lnTo>
                <a:pt x="51" y="26"/>
              </a:lnTo>
              <a:lnTo>
                <a:pt x="52" y="26"/>
              </a:lnTo>
              <a:lnTo>
                <a:pt x="52" y="27"/>
              </a:lnTo>
              <a:lnTo>
                <a:pt x="52" y="28"/>
              </a:lnTo>
              <a:lnTo>
                <a:pt x="53" y="29"/>
              </a:lnTo>
              <a:lnTo>
                <a:pt x="53" y="30"/>
              </a:lnTo>
              <a:lnTo>
                <a:pt x="53" y="31"/>
              </a:lnTo>
              <a:lnTo>
                <a:pt x="54" y="31"/>
              </a:lnTo>
              <a:lnTo>
                <a:pt x="54" y="32"/>
              </a:lnTo>
              <a:lnTo>
                <a:pt x="54" y="33"/>
              </a:lnTo>
              <a:lnTo>
                <a:pt x="55" y="33"/>
              </a:lnTo>
              <a:lnTo>
                <a:pt x="55" y="34"/>
              </a:lnTo>
              <a:lnTo>
                <a:pt x="55" y="35"/>
              </a:lnTo>
              <a:lnTo>
                <a:pt x="55" y="36"/>
              </a:lnTo>
              <a:lnTo>
                <a:pt x="55" y="37"/>
              </a:lnTo>
              <a:lnTo>
                <a:pt x="55" y="38"/>
              </a:lnTo>
              <a:lnTo>
                <a:pt x="56" y="39"/>
              </a:lnTo>
              <a:lnTo>
                <a:pt x="56" y="40"/>
              </a:lnTo>
              <a:lnTo>
                <a:pt x="56" y="41"/>
              </a:lnTo>
              <a:lnTo>
                <a:pt x="57" y="41"/>
              </a:lnTo>
              <a:lnTo>
                <a:pt x="57" y="42"/>
              </a:lnTo>
              <a:lnTo>
                <a:pt x="56" y="42"/>
              </a:lnTo>
              <a:lnTo>
                <a:pt x="57" y="42"/>
              </a:lnTo>
              <a:lnTo>
                <a:pt x="57" y="43"/>
              </a:lnTo>
              <a:lnTo>
                <a:pt x="57" y="44"/>
              </a:lnTo>
              <a:lnTo>
                <a:pt x="58" y="44"/>
              </a:lnTo>
              <a:lnTo>
                <a:pt x="57" y="44"/>
              </a:lnTo>
              <a:lnTo>
                <a:pt x="57" y="45"/>
              </a:lnTo>
              <a:lnTo>
                <a:pt x="58" y="45"/>
              </a:lnTo>
              <a:lnTo>
                <a:pt x="58" y="46"/>
              </a:lnTo>
              <a:lnTo>
                <a:pt x="58" y="47"/>
              </a:lnTo>
              <a:lnTo>
                <a:pt x="59" y="48"/>
              </a:lnTo>
              <a:lnTo>
                <a:pt x="59" y="49"/>
              </a:lnTo>
              <a:lnTo>
                <a:pt x="59" y="50"/>
              </a:lnTo>
              <a:lnTo>
                <a:pt x="59" y="51"/>
              </a:lnTo>
              <a:lnTo>
                <a:pt x="60" y="51"/>
              </a:lnTo>
              <a:lnTo>
                <a:pt x="60" y="52"/>
              </a:lnTo>
              <a:lnTo>
                <a:pt x="60" y="53"/>
              </a:lnTo>
              <a:lnTo>
                <a:pt x="60" y="54"/>
              </a:lnTo>
              <a:lnTo>
                <a:pt x="61" y="54"/>
              </a:lnTo>
              <a:lnTo>
                <a:pt x="61" y="55"/>
              </a:lnTo>
              <a:lnTo>
                <a:pt x="61" y="56"/>
              </a:lnTo>
              <a:lnTo>
                <a:pt x="62" y="57"/>
              </a:lnTo>
              <a:lnTo>
                <a:pt x="61" y="58"/>
              </a:lnTo>
              <a:lnTo>
                <a:pt x="60" y="58"/>
              </a:lnTo>
              <a:lnTo>
                <a:pt x="60" y="59"/>
              </a:lnTo>
              <a:lnTo>
                <a:pt x="59" y="59"/>
              </a:lnTo>
              <a:lnTo>
                <a:pt x="58" y="60"/>
              </a:lnTo>
              <a:lnTo>
                <a:pt x="57" y="60"/>
              </a:lnTo>
              <a:lnTo>
                <a:pt x="57" y="61"/>
              </a:lnTo>
              <a:lnTo>
                <a:pt x="56" y="61"/>
              </a:lnTo>
              <a:lnTo>
                <a:pt x="55" y="61"/>
              </a:lnTo>
              <a:lnTo>
                <a:pt x="55" y="62"/>
              </a:lnTo>
              <a:lnTo>
                <a:pt x="54" y="62"/>
              </a:lnTo>
              <a:lnTo>
                <a:pt x="54" y="63"/>
              </a:lnTo>
              <a:lnTo>
                <a:pt x="53" y="63"/>
              </a:lnTo>
              <a:lnTo>
                <a:pt x="52" y="63"/>
              </a:lnTo>
              <a:lnTo>
                <a:pt x="52" y="64"/>
              </a:lnTo>
              <a:lnTo>
                <a:pt x="53" y="64"/>
              </a:lnTo>
              <a:lnTo>
                <a:pt x="53" y="65"/>
              </a:lnTo>
              <a:lnTo>
                <a:pt x="53" y="66"/>
              </a:lnTo>
              <a:lnTo>
                <a:pt x="54" y="67"/>
              </a:lnTo>
              <a:lnTo>
                <a:pt x="53" y="67"/>
              </a:lnTo>
              <a:lnTo>
                <a:pt x="52" y="67"/>
              </a:lnTo>
              <a:lnTo>
                <a:pt x="51" y="67"/>
              </a:lnTo>
              <a:lnTo>
                <a:pt x="50" y="67"/>
              </a:lnTo>
              <a:lnTo>
                <a:pt x="49" y="67"/>
              </a:lnTo>
              <a:lnTo>
                <a:pt x="48" y="67"/>
              </a:lnTo>
              <a:lnTo>
                <a:pt x="47" y="67"/>
              </a:lnTo>
              <a:lnTo>
                <a:pt x="46" y="68"/>
              </a:lnTo>
              <a:lnTo>
                <a:pt x="45" y="68"/>
              </a:lnTo>
              <a:lnTo>
                <a:pt x="44" y="68"/>
              </a:lnTo>
              <a:lnTo>
                <a:pt x="44" y="69"/>
              </a:lnTo>
              <a:lnTo>
                <a:pt x="43" y="69"/>
              </a:lnTo>
              <a:lnTo>
                <a:pt x="42" y="69"/>
              </a:lnTo>
              <a:lnTo>
                <a:pt x="42" y="68"/>
              </a:lnTo>
              <a:lnTo>
                <a:pt x="42" y="69"/>
              </a:lnTo>
              <a:lnTo>
                <a:pt x="43" y="69"/>
              </a:lnTo>
              <a:lnTo>
                <a:pt x="43" y="70"/>
              </a:lnTo>
              <a:lnTo>
                <a:pt x="42" y="70"/>
              </a:lnTo>
              <a:lnTo>
                <a:pt x="43" y="70"/>
              </a:lnTo>
              <a:lnTo>
                <a:pt x="43" y="71"/>
              </a:lnTo>
              <a:lnTo>
                <a:pt x="44" y="71"/>
              </a:lnTo>
              <a:lnTo>
                <a:pt x="44" y="72"/>
              </a:lnTo>
              <a:lnTo>
                <a:pt x="45" y="72"/>
              </a:lnTo>
              <a:lnTo>
                <a:pt x="45" y="73"/>
              </a:lnTo>
              <a:lnTo>
                <a:pt x="46" y="73"/>
              </a:lnTo>
              <a:lnTo>
                <a:pt x="47" y="73"/>
              </a:lnTo>
              <a:lnTo>
                <a:pt x="48" y="74"/>
              </a:lnTo>
              <a:lnTo>
                <a:pt x="49" y="74"/>
              </a:lnTo>
              <a:lnTo>
                <a:pt x="50" y="74"/>
              </a:lnTo>
              <a:lnTo>
                <a:pt x="51" y="74"/>
              </a:lnTo>
              <a:lnTo>
                <a:pt x="52" y="74"/>
              </a:lnTo>
              <a:lnTo>
                <a:pt x="53" y="75"/>
              </a:lnTo>
              <a:lnTo>
                <a:pt x="54" y="75"/>
              </a:lnTo>
              <a:lnTo>
                <a:pt x="55" y="75"/>
              </a:lnTo>
              <a:lnTo>
                <a:pt x="56" y="75"/>
              </a:lnTo>
              <a:lnTo>
                <a:pt x="56" y="76"/>
              </a:lnTo>
              <a:lnTo>
                <a:pt x="57" y="76"/>
              </a:lnTo>
              <a:lnTo>
                <a:pt x="58" y="76"/>
              </a:lnTo>
              <a:lnTo>
                <a:pt x="59" y="76"/>
              </a:lnTo>
              <a:lnTo>
                <a:pt x="60" y="76"/>
              </a:lnTo>
              <a:lnTo>
                <a:pt x="61" y="76"/>
              </a:lnTo>
              <a:lnTo>
                <a:pt x="61" y="77"/>
              </a:lnTo>
              <a:lnTo>
                <a:pt x="62" y="77"/>
              </a:lnTo>
              <a:lnTo>
                <a:pt x="63" y="77"/>
              </a:lnTo>
              <a:lnTo>
                <a:pt x="63" y="78"/>
              </a:lnTo>
              <a:lnTo>
                <a:pt x="63" y="79"/>
              </a:lnTo>
              <a:lnTo>
                <a:pt x="63" y="80"/>
              </a:lnTo>
              <a:lnTo>
                <a:pt x="62" y="82"/>
              </a:lnTo>
              <a:lnTo>
                <a:pt x="61" y="83"/>
              </a:lnTo>
              <a:lnTo>
                <a:pt x="61" y="84"/>
              </a:lnTo>
              <a:lnTo>
                <a:pt x="60" y="85"/>
              </a:lnTo>
              <a:lnTo>
                <a:pt x="60" y="86"/>
              </a:lnTo>
              <a:lnTo>
                <a:pt x="59" y="86"/>
              </a:lnTo>
              <a:lnTo>
                <a:pt x="58" y="87"/>
              </a:lnTo>
              <a:lnTo>
                <a:pt x="57" y="88"/>
              </a:lnTo>
              <a:lnTo>
                <a:pt x="56" y="88"/>
              </a:lnTo>
              <a:lnTo>
                <a:pt x="56" y="89"/>
              </a:lnTo>
              <a:lnTo>
                <a:pt x="56" y="91"/>
              </a:lnTo>
              <a:lnTo>
                <a:pt x="56" y="92"/>
              </a:lnTo>
              <a:lnTo>
                <a:pt x="55" y="93"/>
              </a:lnTo>
              <a:lnTo>
                <a:pt x="55" y="94"/>
              </a:lnTo>
              <a:lnTo>
                <a:pt x="54" y="94"/>
              </a:lnTo>
              <a:lnTo>
                <a:pt x="54" y="95"/>
              </a:lnTo>
              <a:lnTo>
                <a:pt x="53" y="95"/>
              </a:lnTo>
              <a:lnTo>
                <a:pt x="52" y="95"/>
              </a:lnTo>
              <a:lnTo>
                <a:pt x="52" y="96"/>
              </a:lnTo>
              <a:lnTo>
                <a:pt x="51" y="96"/>
              </a:lnTo>
              <a:lnTo>
                <a:pt x="50" y="96"/>
              </a:lnTo>
              <a:lnTo>
                <a:pt x="50" y="97"/>
              </a:lnTo>
              <a:lnTo>
                <a:pt x="50" y="98"/>
              </a:lnTo>
              <a:lnTo>
                <a:pt x="49" y="99"/>
              </a:lnTo>
              <a:lnTo>
                <a:pt x="48" y="99"/>
              </a:lnTo>
              <a:lnTo>
                <a:pt x="47" y="99"/>
              </a:lnTo>
              <a:lnTo>
                <a:pt x="47" y="101"/>
              </a:lnTo>
              <a:lnTo>
                <a:pt x="47" y="102"/>
              </a:lnTo>
              <a:lnTo>
                <a:pt x="47" y="103"/>
              </a:lnTo>
              <a:lnTo>
                <a:pt x="47" y="104"/>
              </a:lnTo>
              <a:lnTo>
                <a:pt x="46" y="105"/>
              </a:lnTo>
              <a:lnTo>
                <a:pt x="46" y="107"/>
              </a:lnTo>
              <a:lnTo>
                <a:pt x="46" y="108"/>
              </a:lnTo>
              <a:lnTo>
                <a:pt x="46" y="109"/>
              </a:lnTo>
              <a:lnTo>
                <a:pt x="45" y="109"/>
              </a:lnTo>
              <a:lnTo>
                <a:pt x="45" y="110"/>
              </a:lnTo>
              <a:lnTo>
                <a:pt x="46" y="110"/>
              </a:lnTo>
              <a:lnTo>
                <a:pt x="45" y="110"/>
              </a:lnTo>
              <a:lnTo>
                <a:pt x="45" y="111"/>
              </a:lnTo>
              <a:lnTo>
                <a:pt x="45" y="112"/>
              </a:lnTo>
              <a:lnTo>
                <a:pt x="44" y="112"/>
              </a:lnTo>
              <a:lnTo>
                <a:pt x="44" y="113"/>
              </a:lnTo>
              <a:lnTo>
                <a:pt x="44" y="114"/>
              </a:lnTo>
              <a:lnTo>
                <a:pt x="45" y="114"/>
              </a:lnTo>
              <a:lnTo>
                <a:pt x="45" y="115"/>
              </a:lnTo>
              <a:lnTo>
                <a:pt x="45" y="116"/>
              </a:lnTo>
              <a:lnTo>
                <a:pt x="45" y="117"/>
              </a:lnTo>
              <a:lnTo>
                <a:pt x="45" y="118"/>
              </a:lnTo>
              <a:lnTo>
                <a:pt x="45" y="119"/>
              </a:lnTo>
              <a:lnTo>
                <a:pt x="45" y="120"/>
              </a:lnTo>
              <a:lnTo>
                <a:pt x="46" y="120"/>
              </a:lnTo>
              <a:lnTo>
                <a:pt x="46" y="121"/>
              </a:lnTo>
              <a:lnTo>
                <a:pt x="47" y="122"/>
              </a:lnTo>
              <a:lnTo>
                <a:pt x="46" y="123"/>
              </a:lnTo>
              <a:lnTo>
                <a:pt x="45" y="123"/>
              </a:lnTo>
              <a:lnTo>
                <a:pt x="44" y="124"/>
              </a:lnTo>
              <a:lnTo>
                <a:pt x="43" y="124"/>
              </a:lnTo>
              <a:lnTo>
                <a:pt x="43" y="125"/>
              </a:lnTo>
              <a:lnTo>
                <a:pt x="42" y="125"/>
              </a:lnTo>
              <a:lnTo>
                <a:pt x="41" y="125"/>
              </a:lnTo>
              <a:lnTo>
                <a:pt x="41" y="126"/>
              </a:lnTo>
              <a:lnTo>
                <a:pt x="40" y="126"/>
              </a:lnTo>
              <a:lnTo>
                <a:pt x="39" y="127"/>
              </a:lnTo>
              <a:lnTo>
                <a:pt x="38" y="127"/>
              </a:lnTo>
              <a:lnTo>
                <a:pt x="38" y="128"/>
              </a:lnTo>
              <a:lnTo>
                <a:pt x="37" y="128"/>
              </a:lnTo>
              <a:lnTo>
                <a:pt x="37" y="129"/>
              </a:lnTo>
              <a:lnTo>
                <a:pt x="36" y="129"/>
              </a:lnTo>
              <a:lnTo>
                <a:pt x="36" y="130"/>
              </a:lnTo>
              <a:lnTo>
                <a:pt x="36" y="131"/>
              </a:lnTo>
              <a:lnTo>
                <a:pt x="35" y="131"/>
              </a:lnTo>
              <a:lnTo>
                <a:pt x="35" y="132"/>
              </a:lnTo>
              <a:lnTo>
                <a:pt x="36" y="132"/>
              </a:lnTo>
              <a:lnTo>
                <a:pt x="35" y="132"/>
              </a:lnTo>
              <a:lnTo>
                <a:pt x="34" y="132"/>
              </a:lnTo>
              <a:lnTo>
                <a:pt x="34" y="133"/>
              </a:lnTo>
              <a:lnTo>
                <a:pt x="33" y="132"/>
              </a:lnTo>
              <a:lnTo>
                <a:pt x="33" y="133"/>
              </a:lnTo>
              <a:lnTo>
                <a:pt x="32" y="134"/>
              </a:lnTo>
              <a:lnTo>
                <a:pt x="32" y="135"/>
              </a:lnTo>
              <a:lnTo>
                <a:pt x="31" y="135"/>
              </a:lnTo>
              <a:lnTo>
                <a:pt x="30" y="135"/>
              </a:lnTo>
              <a:lnTo>
                <a:pt x="29" y="135"/>
              </a:lnTo>
              <a:lnTo>
                <a:pt x="28" y="134"/>
              </a:lnTo>
              <a:lnTo>
                <a:pt x="27" y="134"/>
              </a:lnTo>
              <a:lnTo>
                <a:pt x="27" y="133"/>
              </a:lnTo>
              <a:lnTo>
                <a:pt x="26" y="133"/>
              </a:lnTo>
              <a:lnTo>
                <a:pt x="26" y="134"/>
              </a:lnTo>
              <a:lnTo>
                <a:pt x="25" y="133"/>
              </a:lnTo>
              <a:lnTo>
                <a:pt x="24" y="133"/>
              </a:lnTo>
              <a:lnTo>
                <a:pt x="24" y="132"/>
              </a:lnTo>
              <a:lnTo>
                <a:pt x="23" y="132"/>
              </a:lnTo>
              <a:lnTo>
                <a:pt x="22" y="132"/>
              </a:lnTo>
              <a:lnTo>
                <a:pt x="21" y="132"/>
              </a:lnTo>
              <a:lnTo>
                <a:pt x="20" y="132"/>
              </a:lnTo>
              <a:lnTo>
                <a:pt x="19" y="132"/>
              </a:lnTo>
              <a:lnTo>
                <a:pt x="18" y="132"/>
              </a:lnTo>
              <a:lnTo>
                <a:pt x="18" y="131"/>
              </a:lnTo>
              <a:lnTo>
                <a:pt x="17" y="131"/>
              </a:lnTo>
              <a:lnTo>
                <a:pt x="17" y="130"/>
              </a:lnTo>
              <a:lnTo>
                <a:pt x="16" y="130"/>
              </a:lnTo>
              <a:lnTo>
                <a:pt x="17" y="130"/>
              </a:lnTo>
              <a:lnTo>
                <a:pt x="16" y="130"/>
              </a:lnTo>
              <a:lnTo>
                <a:pt x="16" y="129"/>
              </a:lnTo>
              <a:lnTo>
                <a:pt x="15" y="129"/>
              </a:lnTo>
              <a:lnTo>
                <a:pt x="14" y="129"/>
              </a:lnTo>
              <a:lnTo>
                <a:pt x="13" y="129"/>
              </a:lnTo>
              <a:lnTo>
                <a:pt x="12" y="129"/>
              </a:lnTo>
              <a:lnTo>
                <a:pt x="11" y="129"/>
              </a:lnTo>
              <a:lnTo>
                <a:pt x="10" y="129"/>
              </a:lnTo>
              <a:lnTo>
                <a:pt x="9" y="129"/>
              </a:lnTo>
              <a:lnTo>
                <a:pt x="9" y="128"/>
              </a:lnTo>
              <a:lnTo>
                <a:pt x="8" y="128"/>
              </a:lnTo>
              <a:lnTo>
                <a:pt x="7" y="128"/>
              </a:lnTo>
              <a:lnTo>
                <a:pt x="7" y="127"/>
              </a:lnTo>
              <a:lnTo>
                <a:pt x="7" y="126"/>
              </a:lnTo>
              <a:lnTo>
                <a:pt x="6" y="126"/>
              </a:lnTo>
              <a:lnTo>
                <a:pt x="5" y="125"/>
              </a:lnTo>
              <a:lnTo>
                <a:pt x="4" y="125"/>
              </a:lnTo>
              <a:lnTo>
                <a:pt x="3" y="125"/>
              </a:lnTo>
              <a:lnTo>
                <a:pt x="2" y="125"/>
              </a:lnTo>
              <a:lnTo>
                <a:pt x="1" y="125"/>
              </a:lnTo>
              <a:lnTo>
                <a:pt x="0" y="125"/>
              </a:lnTo>
              <a:lnTo>
                <a:pt x="0" y="124"/>
              </a:lnTo>
              <a:lnTo>
                <a:pt x="1" y="124"/>
              </a:lnTo>
              <a:lnTo>
                <a:pt x="1" y="123"/>
              </a:lnTo>
              <a:lnTo>
                <a:pt x="2" y="122"/>
              </a:lnTo>
              <a:lnTo>
                <a:pt x="2" y="121"/>
              </a:lnTo>
              <a:lnTo>
                <a:pt x="2" y="120"/>
              </a:lnTo>
              <a:lnTo>
                <a:pt x="2" y="119"/>
              </a:lnTo>
              <a:lnTo>
                <a:pt x="3" y="118"/>
              </a:lnTo>
              <a:lnTo>
                <a:pt x="3" y="117"/>
              </a:lnTo>
              <a:lnTo>
                <a:pt x="3" y="116"/>
              </a:lnTo>
              <a:lnTo>
                <a:pt x="3" y="115"/>
              </a:lnTo>
              <a:lnTo>
                <a:pt x="3" y="114"/>
              </a:lnTo>
              <a:lnTo>
                <a:pt x="4" y="114"/>
              </a:lnTo>
              <a:lnTo>
                <a:pt x="4" y="113"/>
              </a:lnTo>
              <a:lnTo>
                <a:pt x="4" y="112"/>
              </a:lnTo>
              <a:lnTo>
                <a:pt x="5" y="112"/>
              </a:lnTo>
              <a:lnTo>
                <a:pt x="5" y="111"/>
              </a:lnTo>
              <a:lnTo>
                <a:pt x="5" y="110"/>
              </a:lnTo>
              <a:lnTo>
                <a:pt x="5" y="109"/>
              </a:lnTo>
              <a:lnTo>
                <a:pt x="6" y="109"/>
              </a:lnTo>
              <a:lnTo>
                <a:pt x="6" y="108"/>
              </a:lnTo>
              <a:lnTo>
                <a:pt x="5" y="108"/>
              </a:lnTo>
              <a:lnTo>
                <a:pt x="6" y="108"/>
              </a:lnTo>
              <a:lnTo>
                <a:pt x="6" y="107"/>
              </a:lnTo>
              <a:lnTo>
                <a:pt x="7" y="107"/>
              </a:lnTo>
              <a:lnTo>
                <a:pt x="7" y="106"/>
              </a:lnTo>
              <a:lnTo>
                <a:pt x="8" y="106"/>
              </a:lnTo>
              <a:lnTo>
                <a:pt x="8" y="105"/>
              </a:lnTo>
              <a:lnTo>
                <a:pt x="8" y="106"/>
              </a:lnTo>
              <a:lnTo>
                <a:pt x="8" y="105"/>
              </a:lnTo>
              <a:lnTo>
                <a:pt x="9" y="105"/>
              </a:lnTo>
              <a:lnTo>
                <a:pt x="9" y="104"/>
              </a:lnTo>
              <a:lnTo>
                <a:pt x="9" y="103"/>
              </a:lnTo>
              <a:lnTo>
                <a:pt x="10" y="103"/>
              </a:lnTo>
              <a:lnTo>
                <a:pt x="10" y="102"/>
              </a:lnTo>
              <a:lnTo>
                <a:pt x="9" y="102"/>
              </a:lnTo>
              <a:lnTo>
                <a:pt x="10" y="102"/>
              </a:lnTo>
              <a:lnTo>
                <a:pt x="10" y="101"/>
              </a:lnTo>
              <a:lnTo>
                <a:pt x="9" y="101"/>
              </a:lnTo>
              <a:lnTo>
                <a:pt x="10" y="100"/>
              </a:lnTo>
              <a:lnTo>
                <a:pt x="10" y="99"/>
              </a:lnTo>
              <a:lnTo>
                <a:pt x="11" y="99"/>
              </a:lnTo>
              <a:lnTo>
                <a:pt x="11" y="98"/>
              </a:lnTo>
              <a:lnTo>
                <a:pt x="12" y="98"/>
              </a:lnTo>
              <a:lnTo>
                <a:pt x="12" y="97"/>
              </a:lnTo>
              <a:lnTo>
                <a:pt x="11" y="97"/>
              </a:lnTo>
              <a:lnTo>
                <a:pt x="12" y="97"/>
              </a:lnTo>
              <a:lnTo>
                <a:pt x="11" y="96"/>
              </a:lnTo>
              <a:lnTo>
                <a:pt x="12" y="96"/>
              </a:lnTo>
              <a:lnTo>
                <a:pt x="12" y="95"/>
              </a:lnTo>
              <a:lnTo>
                <a:pt x="12" y="94"/>
              </a:lnTo>
              <a:lnTo>
                <a:pt x="12" y="93"/>
              </a:lnTo>
              <a:lnTo>
                <a:pt x="11" y="93"/>
              </a:lnTo>
              <a:lnTo>
                <a:pt x="11" y="92"/>
              </a:lnTo>
              <a:lnTo>
                <a:pt x="10" y="92"/>
              </a:lnTo>
              <a:lnTo>
                <a:pt x="10" y="91"/>
              </a:lnTo>
              <a:lnTo>
                <a:pt x="9" y="91"/>
              </a:lnTo>
              <a:lnTo>
                <a:pt x="9" y="90"/>
              </a:lnTo>
              <a:lnTo>
                <a:pt x="9" y="89"/>
              </a:lnTo>
              <a:lnTo>
                <a:pt x="9" y="88"/>
              </a:lnTo>
              <a:lnTo>
                <a:pt x="8" y="88"/>
              </a:lnTo>
              <a:lnTo>
                <a:pt x="8" y="87"/>
              </a:lnTo>
              <a:lnTo>
                <a:pt x="8" y="86"/>
              </a:lnTo>
              <a:lnTo>
                <a:pt x="8" y="85"/>
              </a:lnTo>
              <a:lnTo>
                <a:pt x="9" y="85"/>
              </a:lnTo>
              <a:lnTo>
                <a:pt x="9" y="84"/>
              </a:lnTo>
              <a:lnTo>
                <a:pt x="8" y="84"/>
              </a:lnTo>
              <a:lnTo>
                <a:pt x="8" y="83"/>
              </a:lnTo>
              <a:lnTo>
                <a:pt x="9" y="83"/>
              </a:lnTo>
              <a:lnTo>
                <a:pt x="9" y="82"/>
              </a:lnTo>
              <a:lnTo>
                <a:pt x="9" y="81"/>
              </a:lnTo>
              <a:lnTo>
                <a:pt x="8" y="81"/>
              </a:lnTo>
              <a:lnTo>
                <a:pt x="8" y="80"/>
              </a:lnTo>
              <a:lnTo>
                <a:pt x="9" y="80"/>
              </a:lnTo>
              <a:lnTo>
                <a:pt x="9" y="79"/>
              </a:lnTo>
              <a:lnTo>
                <a:pt x="9" y="78"/>
              </a:lnTo>
              <a:lnTo>
                <a:pt x="9" y="77"/>
              </a:lnTo>
              <a:lnTo>
                <a:pt x="9" y="76"/>
              </a:lnTo>
              <a:lnTo>
                <a:pt x="9" y="75"/>
              </a:lnTo>
              <a:lnTo>
                <a:pt x="8" y="75"/>
              </a:lnTo>
              <a:lnTo>
                <a:pt x="8" y="74"/>
              </a:lnTo>
              <a:lnTo>
                <a:pt x="8" y="73"/>
              </a:lnTo>
              <a:lnTo>
                <a:pt x="7" y="73"/>
              </a:lnTo>
              <a:lnTo>
                <a:pt x="7" y="72"/>
              </a:lnTo>
              <a:lnTo>
                <a:pt x="6" y="72"/>
              </a:lnTo>
              <a:lnTo>
                <a:pt x="6" y="71"/>
              </a:lnTo>
              <a:lnTo>
                <a:pt x="6" y="70"/>
              </a:lnTo>
              <a:lnTo>
                <a:pt x="7" y="69"/>
              </a:lnTo>
              <a:lnTo>
                <a:pt x="8" y="69"/>
              </a:lnTo>
              <a:lnTo>
                <a:pt x="8" y="68"/>
              </a:lnTo>
              <a:lnTo>
                <a:pt x="8" y="67"/>
              </a:lnTo>
              <a:lnTo>
                <a:pt x="8" y="66"/>
              </a:lnTo>
              <a:lnTo>
                <a:pt x="8" y="65"/>
              </a:lnTo>
              <a:lnTo>
                <a:pt x="9" y="65"/>
              </a:lnTo>
              <a:lnTo>
                <a:pt x="9" y="64"/>
              </a:lnTo>
              <a:lnTo>
                <a:pt x="10" y="63"/>
              </a:lnTo>
              <a:lnTo>
                <a:pt x="10" y="62"/>
              </a:lnTo>
              <a:lnTo>
                <a:pt x="10" y="61"/>
              </a:lnTo>
              <a:lnTo>
                <a:pt x="11" y="61"/>
              </a:lnTo>
              <a:lnTo>
                <a:pt x="12" y="61"/>
              </a:lnTo>
              <a:lnTo>
                <a:pt x="12" y="60"/>
              </a:lnTo>
              <a:lnTo>
                <a:pt x="13" y="59"/>
              </a:lnTo>
              <a:lnTo>
                <a:pt x="14" y="58"/>
              </a:lnTo>
              <a:lnTo>
                <a:pt x="14" y="57"/>
              </a:lnTo>
              <a:lnTo>
                <a:pt x="14" y="56"/>
              </a:lnTo>
              <a:lnTo>
                <a:pt x="15" y="56"/>
              </a:lnTo>
              <a:lnTo>
                <a:pt x="14" y="55"/>
              </a:lnTo>
              <a:lnTo>
                <a:pt x="15" y="55"/>
              </a:lnTo>
              <a:lnTo>
                <a:pt x="14" y="54"/>
              </a:lnTo>
              <a:lnTo>
                <a:pt x="13" y="54"/>
              </a:lnTo>
              <a:lnTo>
                <a:pt x="12" y="54"/>
              </a:lnTo>
              <a:lnTo>
                <a:pt x="12" y="53"/>
              </a:lnTo>
              <a:lnTo>
                <a:pt x="13" y="53"/>
              </a:lnTo>
              <a:lnTo>
                <a:pt x="12" y="53"/>
              </a:lnTo>
              <a:lnTo>
                <a:pt x="12" y="52"/>
              </a:lnTo>
              <a:lnTo>
                <a:pt x="12" y="51"/>
              </a:lnTo>
              <a:lnTo>
                <a:pt x="11" y="51"/>
              </a:lnTo>
              <a:lnTo>
                <a:pt x="11" y="50"/>
              </a:lnTo>
              <a:lnTo>
                <a:pt x="12" y="50"/>
              </a:lnTo>
              <a:lnTo>
                <a:pt x="11" y="50"/>
              </a:lnTo>
              <a:lnTo>
                <a:pt x="11" y="49"/>
              </a:lnTo>
              <a:lnTo>
                <a:pt x="11" y="48"/>
              </a:lnTo>
              <a:lnTo>
                <a:pt x="11" y="47"/>
              </a:lnTo>
              <a:lnTo>
                <a:pt x="11" y="46"/>
              </a:lnTo>
              <a:lnTo>
                <a:pt x="11" y="45"/>
              </a:lnTo>
              <a:lnTo>
                <a:pt x="10" y="45"/>
              </a:lnTo>
              <a:lnTo>
                <a:pt x="10" y="44"/>
              </a:lnTo>
              <a:lnTo>
                <a:pt x="10" y="43"/>
              </a:lnTo>
              <a:lnTo>
                <a:pt x="11" y="43"/>
              </a:lnTo>
              <a:lnTo>
                <a:pt x="10" y="43"/>
              </a:lnTo>
              <a:lnTo>
                <a:pt x="10" y="42"/>
              </a:lnTo>
              <a:lnTo>
                <a:pt x="9" y="42"/>
              </a:lnTo>
              <a:lnTo>
                <a:pt x="9" y="41"/>
              </a:lnTo>
              <a:lnTo>
                <a:pt x="8" y="41"/>
              </a:lnTo>
              <a:lnTo>
                <a:pt x="8" y="40"/>
              </a:lnTo>
              <a:lnTo>
                <a:pt x="9" y="40"/>
              </a:lnTo>
              <a:lnTo>
                <a:pt x="9" y="39"/>
              </a:lnTo>
              <a:lnTo>
                <a:pt x="8" y="39"/>
              </a:lnTo>
              <a:lnTo>
                <a:pt x="8" y="38"/>
              </a:lnTo>
              <a:lnTo>
                <a:pt x="8" y="37"/>
              </a:lnTo>
              <a:lnTo>
                <a:pt x="7" y="37"/>
              </a:lnTo>
              <a:lnTo>
                <a:pt x="7" y="36"/>
              </a:lnTo>
              <a:lnTo>
                <a:pt x="6" y="36"/>
              </a:lnTo>
              <a:lnTo>
                <a:pt x="6" y="35"/>
              </a:lnTo>
              <a:lnTo>
                <a:pt x="5" y="35"/>
              </a:lnTo>
              <a:lnTo>
                <a:pt x="5" y="34"/>
              </a:lnTo>
              <a:lnTo>
                <a:pt x="5" y="33"/>
              </a:lnTo>
              <a:lnTo>
                <a:pt x="5" y="32"/>
              </a:lnTo>
              <a:lnTo>
                <a:pt x="4" y="32"/>
              </a:lnTo>
              <a:lnTo>
                <a:pt x="4" y="31"/>
              </a:lnTo>
              <a:lnTo>
                <a:pt x="4" y="30"/>
              </a:lnTo>
              <a:lnTo>
                <a:pt x="3" y="30"/>
              </a:lnTo>
              <a:lnTo>
                <a:pt x="3" y="29"/>
              </a:lnTo>
              <a:lnTo>
                <a:pt x="4" y="29"/>
              </a:lnTo>
              <a:lnTo>
                <a:pt x="4" y="28"/>
              </a:lnTo>
              <a:lnTo>
                <a:pt x="3" y="28"/>
              </a:lnTo>
              <a:lnTo>
                <a:pt x="3" y="27"/>
              </a:lnTo>
              <a:lnTo>
                <a:pt x="3" y="26"/>
              </a:lnTo>
              <a:lnTo>
                <a:pt x="3" y="25"/>
              </a:lnTo>
              <a:lnTo>
                <a:pt x="3" y="24"/>
              </a:lnTo>
              <a:lnTo>
                <a:pt x="2" y="24"/>
              </a:lnTo>
              <a:lnTo>
                <a:pt x="3" y="24"/>
              </a:lnTo>
              <a:lnTo>
                <a:pt x="3" y="23"/>
              </a:lnTo>
              <a:lnTo>
                <a:pt x="4" y="23"/>
              </a:lnTo>
              <a:lnTo>
                <a:pt x="4" y="22"/>
              </a:lnTo>
              <a:lnTo>
                <a:pt x="5" y="22"/>
              </a:lnTo>
              <a:lnTo>
                <a:pt x="4" y="22"/>
              </a:lnTo>
              <a:lnTo>
                <a:pt x="4" y="21"/>
              </a:lnTo>
              <a:lnTo>
                <a:pt x="4" y="20"/>
              </a:lnTo>
              <a:lnTo>
                <a:pt x="4" y="19"/>
              </a:lnTo>
              <a:lnTo>
                <a:pt x="4" y="18"/>
              </a:lnTo>
              <a:lnTo>
                <a:pt x="3" y="18"/>
              </a:lnTo>
              <a:lnTo>
                <a:pt x="3" y="17"/>
              </a:lnTo>
              <a:lnTo>
                <a:pt x="4" y="17"/>
              </a:lnTo>
              <a:lnTo>
                <a:pt x="3" y="17"/>
              </a:lnTo>
              <a:lnTo>
                <a:pt x="3" y="16"/>
              </a:lnTo>
              <a:lnTo>
                <a:pt x="3" y="15"/>
              </a:lnTo>
              <a:lnTo>
                <a:pt x="3" y="14"/>
              </a:lnTo>
              <a:lnTo>
                <a:pt x="4" y="14"/>
              </a:lnTo>
              <a:lnTo>
                <a:pt x="4" y="13"/>
              </a:lnTo>
              <a:lnTo>
                <a:pt x="4" y="12"/>
              </a:lnTo>
              <a:lnTo>
                <a:pt x="4" y="11"/>
              </a:lnTo>
              <a:lnTo>
                <a:pt x="5" y="11"/>
              </a:lnTo>
              <a:lnTo>
                <a:pt x="5" y="10"/>
              </a:lnTo>
              <a:lnTo>
                <a:pt x="5" y="9"/>
              </a:lnTo>
              <a:lnTo>
                <a:pt x="4" y="9"/>
              </a:lnTo>
              <a:lnTo>
                <a:pt x="4" y="8"/>
              </a:lnTo>
              <a:lnTo>
                <a:pt x="3" y="8"/>
              </a:lnTo>
              <a:lnTo>
                <a:pt x="3" y="7"/>
              </a:lnTo>
              <a:lnTo>
                <a:pt x="2" y="7"/>
              </a:lnTo>
              <a:lnTo>
                <a:pt x="2" y="6"/>
              </a:lnTo>
              <a:lnTo>
                <a:pt x="3" y="6"/>
              </a:lnTo>
              <a:lnTo>
                <a:pt x="3" y="5"/>
              </a:lnTo>
              <a:lnTo>
                <a:pt x="3" y="4"/>
              </a:lnTo>
              <a:lnTo>
                <a:pt x="4" y="4"/>
              </a:lnTo>
              <a:lnTo>
                <a:pt x="4" y="3"/>
              </a:lnTo>
              <a:lnTo>
                <a:pt x="3" y="3"/>
              </a:lnTo>
              <a:lnTo>
                <a:pt x="3" y="2"/>
              </a:lnTo>
              <a:lnTo>
                <a:pt x="2" y="2"/>
              </a:lnTo>
              <a:lnTo>
                <a:pt x="3" y="2"/>
              </a:lnTo>
              <a:lnTo>
                <a:pt x="3" y="1"/>
              </a:lnTo>
              <a:lnTo>
                <a:pt x="3" y="0"/>
              </a:lnTo>
              <a:lnTo>
                <a:pt x="4" y="0"/>
              </a:lnTo>
              <a:close/>
            </a:path>
          </a:pathLst>
        </a:custGeom>
        <a:solidFill>
          <a:srgbClr val="FF9900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5</xdr:col>
      <xdr:colOff>133350</xdr:colOff>
      <xdr:row>9</xdr:row>
      <xdr:rowOff>66675</xdr:rowOff>
    </xdr:from>
    <xdr:to>
      <xdr:col>6</xdr:col>
      <xdr:colOff>381000</xdr:colOff>
      <xdr:row>15</xdr:row>
      <xdr:rowOff>38100</xdr:rowOff>
    </xdr:to>
    <xdr:sp macro="" textlink="">
      <xdr:nvSpPr>
        <xdr:cNvPr id="848667" name="Freeform 10"/>
        <xdr:cNvSpPr>
          <a:spLocks/>
        </xdr:cNvSpPr>
      </xdr:nvSpPr>
      <xdr:spPr bwMode="auto">
        <a:xfrm>
          <a:off x="6858000" y="1676400"/>
          <a:ext cx="857250" cy="885825"/>
        </a:xfrm>
        <a:custGeom>
          <a:avLst/>
          <a:gdLst>
            <a:gd name="T0" fmla="*/ 2147483647 w 65"/>
            <a:gd name="T1" fmla="*/ 2147483647 h 67"/>
            <a:gd name="T2" fmla="*/ 2147483647 w 65"/>
            <a:gd name="T3" fmla="*/ 2147483647 h 67"/>
            <a:gd name="T4" fmla="*/ 2147483647 w 65"/>
            <a:gd name="T5" fmla="*/ 2147483647 h 67"/>
            <a:gd name="T6" fmla="*/ 2147483647 w 65"/>
            <a:gd name="T7" fmla="*/ 2147483647 h 67"/>
            <a:gd name="T8" fmla="*/ 2147483647 w 65"/>
            <a:gd name="T9" fmla="*/ 2147483647 h 67"/>
            <a:gd name="T10" fmla="*/ 2147483647 w 65"/>
            <a:gd name="T11" fmla="*/ 2147483647 h 67"/>
            <a:gd name="T12" fmla="*/ 2147483647 w 65"/>
            <a:gd name="T13" fmla="*/ 2147483647 h 67"/>
            <a:gd name="T14" fmla="*/ 2147483647 w 65"/>
            <a:gd name="T15" fmla="*/ 2147483647 h 67"/>
            <a:gd name="T16" fmla="*/ 2147483647 w 65"/>
            <a:gd name="T17" fmla="*/ 2147483647 h 67"/>
            <a:gd name="T18" fmla="*/ 2147483647 w 65"/>
            <a:gd name="T19" fmla="*/ 2147483647 h 67"/>
            <a:gd name="T20" fmla="*/ 2147483647 w 65"/>
            <a:gd name="T21" fmla="*/ 2147483647 h 67"/>
            <a:gd name="T22" fmla="*/ 2147483647 w 65"/>
            <a:gd name="T23" fmla="*/ 2147483647 h 67"/>
            <a:gd name="T24" fmla="*/ 2147483647 w 65"/>
            <a:gd name="T25" fmla="*/ 2147483647 h 67"/>
            <a:gd name="T26" fmla="*/ 2147483647 w 65"/>
            <a:gd name="T27" fmla="*/ 2147483647 h 67"/>
            <a:gd name="T28" fmla="*/ 2147483647 w 65"/>
            <a:gd name="T29" fmla="*/ 2147483647 h 67"/>
            <a:gd name="T30" fmla="*/ 2147483647 w 65"/>
            <a:gd name="T31" fmla="*/ 2147483647 h 67"/>
            <a:gd name="T32" fmla="*/ 2147483647 w 65"/>
            <a:gd name="T33" fmla="*/ 2147483647 h 67"/>
            <a:gd name="T34" fmla="*/ 2147483647 w 65"/>
            <a:gd name="T35" fmla="*/ 2147483647 h 67"/>
            <a:gd name="T36" fmla="*/ 2147483647 w 65"/>
            <a:gd name="T37" fmla="*/ 2147483647 h 67"/>
            <a:gd name="T38" fmla="*/ 2147483647 w 65"/>
            <a:gd name="T39" fmla="*/ 2147483647 h 67"/>
            <a:gd name="T40" fmla="*/ 0 w 65"/>
            <a:gd name="T41" fmla="*/ 2147483647 h 67"/>
            <a:gd name="T42" fmla="*/ 0 w 65"/>
            <a:gd name="T43" fmla="*/ 2147483647 h 67"/>
            <a:gd name="T44" fmla="*/ 2147483647 w 65"/>
            <a:gd name="T45" fmla="*/ 2147483647 h 67"/>
            <a:gd name="T46" fmla="*/ 2147483647 w 65"/>
            <a:gd name="T47" fmla="*/ 2147483647 h 67"/>
            <a:gd name="T48" fmla="*/ 2147483647 w 65"/>
            <a:gd name="T49" fmla="*/ 2147483647 h 67"/>
            <a:gd name="T50" fmla="*/ 2147483647 w 65"/>
            <a:gd name="T51" fmla="*/ 2147483647 h 67"/>
            <a:gd name="T52" fmla="*/ 2147483647 w 65"/>
            <a:gd name="T53" fmla="*/ 2147483647 h 67"/>
            <a:gd name="T54" fmla="*/ 2147483647 w 65"/>
            <a:gd name="T55" fmla="*/ 2147483647 h 67"/>
            <a:gd name="T56" fmla="*/ 2147483647 w 65"/>
            <a:gd name="T57" fmla="*/ 2147483647 h 67"/>
            <a:gd name="T58" fmla="*/ 2147483647 w 65"/>
            <a:gd name="T59" fmla="*/ 2147483647 h 67"/>
            <a:gd name="T60" fmla="*/ 2147483647 w 65"/>
            <a:gd name="T61" fmla="*/ 2147483647 h 67"/>
            <a:gd name="T62" fmla="*/ 2147483647 w 65"/>
            <a:gd name="T63" fmla="*/ 2147483647 h 67"/>
            <a:gd name="T64" fmla="*/ 2147483647 w 65"/>
            <a:gd name="T65" fmla="*/ 2147483647 h 67"/>
            <a:gd name="T66" fmla="*/ 2147483647 w 65"/>
            <a:gd name="T67" fmla="*/ 2147483647 h 67"/>
            <a:gd name="T68" fmla="*/ 2147483647 w 65"/>
            <a:gd name="T69" fmla="*/ 2147483647 h 67"/>
            <a:gd name="T70" fmla="*/ 2147483647 w 65"/>
            <a:gd name="T71" fmla="*/ 2147483647 h 67"/>
            <a:gd name="T72" fmla="*/ 2147483647 w 65"/>
            <a:gd name="T73" fmla="*/ 0 h 67"/>
            <a:gd name="T74" fmla="*/ 2147483647 w 65"/>
            <a:gd name="T75" fmla="*/ 2147483647 h 67"/>
            <a:gd name="T76" fmla="*/ 2147483647 w 65"/>
            <a:gd name="T77" fmla="*/ 2147483647 h 67"/>
            <a:gd name="T78" fmla="*/ 2147483647 w 65"/>
            <a:gd name="T79" fmla="*/ 2147483647 h 67"/>
            <a:gd name="T80" fmla="*/ 2147483647 w 65"/>
            <a:gd name="T81" fmla="*/ 2147483647 h 67"/>
            <a:gd name="T82" fmla="*/ 2147483647 w 65"/>
            <a:gd name="T83" fmla="*/ 2147483647 h 67"/>
            <a:gd name="T84" fmla="*/ 2147483647 w 65"/>
            <a:gd name="T85" fmla="*/ 2147483647 h 67"/>
            <a:gd name="T86" fmla="*/ 2147483647 w 65"/>
            <a:gd name="T87" fmla="*/ 2147483647 h 67"/>
            <a:gd name="T88" fmla="*/ 2147483647 w 65"/>
            <a:gd name="T89" fmla="*/ 2147483647 h 67"/>
            <a:gd name="T90" fmla="*/ 2147483647 w 65"/>
            <a:gd name="T91" fmla="*/ 2147483647 h 67"/>
            <a:gd name="T92" fmla="*/ 2147483647 w 65"/>
            <a:gd name="T93" fmla="*/ 2147483647 h 67"/>
            <a:gd name="T94" fmla="*/ 2147483647 w 65"/>
            <a:gd name="T95" fmla="*/ 2147483647 h 67"/>
            <a:gd name="T96" fmla="*/ 2147483647 w 65"/>
            <a:gd name="T97" fmla="*/ 2147483647 h 67"/>
            <a:gd name="T98" fmla="*/ 2147483647 w 65"/>
            <a:gd name="T99" fmla="*/ 2147483647 h 67"/>
            <a:gd name="T100" fmla="*/ 2147483647 w 65"/>
            <a:gd name="T101" fmla="*/ 2147483647 h 67"/>
            <a:gd name="T102" fmla="*/ 2147483647 w 65"/>
            <a:gd name="T103" fmla="*/ 2147483647 h 67"/>
            <a:gd name="T104" fmla="*/ 2147483647 w 65"/>
            <a:gd name="T105" fmla="*/ 2147483647 h 67"/>
            <a:gd name="T106" fmla="*/ 2147483647 w 65"/>
            <a:gd name="T107" fmla="*/ 2147483647 h 67"/>
            <a:gd name="T108" fmla="*/ 2147483647 w 65"/>
            <a:gd name="T109" fmla="*/ 2147483647 h 67"/>
            <a:gd name="T110" fmla="*/ 2147483647 w 65"/>
            <a:gd name="T111" fmla="*/ 2147483647 h 67"/>
            <a:gd name="T112" fmla="*/ 2147483647 w 65"/>
            <a:gd name="T113" fmla="*/ 2147483647 h 67"/>
            <a:gd name="T114" fmla="*/ 2147483647 w 65"/>
            <a:gd name="T115" fmla="*/ 2147483647 h 67"/>
            <a:gd name="T116" fmla="*/ 2147483647 w 65"/>
            <a:gd name="T117" fmla="*/ 2147483647 h 67"/>
            <a:gd name="T118" fmla="*/ 2147483647 w 65"/>
            <a:gd name="T119" fmla="*/ 2147483647 h 67"/>
            <a:gd name="T120" fmla="*/ 2147483647 w 65"/>
            <a:gd name="T121" fmla="*/ 2147483647 h 67"/>
            <a:gd name="T122" fmla="*/ 2147483647 w 65"/>
            <a:gd name="T123" fmla="*/ 2147483647 h 67"/>
            <a:gd name="T124" fmla="*/ 2147483647 w 65"/>
            <a:gd name="T125" fmla="*/ 2147483647 h 67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60000 65536"/>
            <a:gd name="T178" fmla="*/ 0 60000 65536"/>
            <a:gd name="T179" fmla="*/ 0 60000 65536"/>
            <a:gd name="T180" fmla="*/ 0 60000 65536"/>
            <a:gd name="T181" fmla="*/ 0 60000 65536"/>
            <a:gd name="T182" fmla="*/ 0 60000 65536"/>
            <a:gd name="T183" fmla="*/ 0 60000 65536"/>
            <a:gd name="T184" fmla="*/ 0 60000 65536"/>
            <a:gd name="T185" fmla="*/ 0 60000 65536"/>
            <a:gd name="T186" fmla="*/ 0 60000 65536"/>
            <a:gd name="T187" fmla="*/ 0 60000 65536"/>
            <a:gd name="T188" fmla="*/ 0 60000 65536"/>
            <a:gd name="T189" fmla="*/ 0 w 65"/>
            <a:gd name="T190" fmla="*/ 0 h 67"/>
            <a:gd name="T191" fmla="*/ 65 w 65"/>
            <a:gd name="T192" fmla="*/ 67 h 67"/>
          </a:gdLst>
          <a:ahLst/>
          <a:cxnLst>
            <a:cxn ang="T126">
              <a:pos x="T0" y="T1"/>
            </a:cxn>
            <a:cxn ang="T127">
              <a:pos x="T2" y="T3"/>
            </a:cxn>
            <a:cxn ang="T128">
              <a:pos x="T4" y="T5"/>
            </a:cxn>
            <a:cxn ang="T129">
              <a:pos x="T6" y="T7"/>
            </a:cxn>
            <a:cxn ang="T130">
              <a:pos x="T8" y="T9"/>
            </a:cxn>
            <a:cxn ang="T131">
              <a:pos x="T10" y="T11"/>
            </a:cxn>
            <a:cxn ang="T132">
              <a:pos x="T12" y="T13"/>
            </a:cxn>
            <a:cxn ang="T133">
              <a:pos x="T14" y="T15"/>
            </a:cxn>
            <a:cxn ang="T134">
              <a:pos x="T16" y="T17"/>
            </a:cxn>
            <a:cxn ang="T135">
              <a:pos x="T18" y="T19"/>
            </a:cxn>
            <a:cxn ang="T136">
              <a:pos x="T20" y="T21"/>
            </a:cxn>
            <a:cxn ang="T137">
              <a:pos x="T22" y="T23"/>
            </a:cxn>
            <a:cxn ang="T138">
              <a:pos x="T24" y="T25"/>
            </a:cxn>
            <a:cxn ang="T139">
              <a:pos x="T26" y="T27"/>
            </a:cxn>
            <a:cxn ang="T140">
              <a:pos x="T28" y="T29"/>
            </a:cxn>
            <a:cxn ang="T141">
              <a:pos x="T30" y="T31"/>
            </a:cxn>
            <a:cxn ang="T142">
              <a:pos x="T32" y="T33"/>
            </a:cxn>
            <a:cxn ang="T143">
              <a:pos x="T34" y="T35"/>
            </a:cxn>
            <a:cxn ang="T144">
              <a:pos x="T36" y="T37"/>
            </a:cxn>
            <a:cxn ang="T145">
              <a:pos x="T38" y="T39"/>
            </a:cxn>
            <a:cxn ang="T146">
              <a:pos x="T40" y="T41"/>
            </a:cxn>
            <a:cxn ang="T147">
              <a:pos x="T42" y="T43"/>
            </a:cxn>
            <a:cxn ang="T148">
              <a:pos x="T44" y="T45"/>
            </a:cxn>
            <a:cxn ang="T149">
              <a:pos x="T46" y="T47"/>
            </a:cxn>
            <a:cxn ang="T150">
              <a:pos x="T48" y="T49"/>
            </a:cxn>
            <a:cxn ang="T151">
              <a:pos x="T50" y="T51"/>
            </a:cxn>
            <a:cxn ang="T152">
              <a:pos x="T52" y="T53"/>
            </a:cxn>
            <a:cxn ang="T153">
              <a:pos x="T54" y="T55"/>
            </a:cxn>
            <a:cxn ang="T154">
              <a:pos x="T56" y="T57"/>
            </a:cxn>
            <a:cxn ang="T155">
              <a:pos x="T58" y="T59"/>
            </a:cxn>
            <a:cxn ang="T156">
              <a:pos x="T60" y="T61"/>
            </a:cxn>
            <a:cxn ang="T157">
              <a:pos x="T62" y="T63"/>
            </a:cxn>
            <a:cxn ang="T158">
              <a:pos x="T64" y="T65"/>
            </a:cxn>
            <a:cxn ang="T159">
              <a:pos x="T66" y="T67"/>
            </a:cxn>
            <a:cxn ang="T160">
              <a:pos x="T68" y="T69"/>
            </a:cxn>
            <a:cxn ang="T161">
              <a:pos x="T70" y="T71"/>
            </a:cxn>
            <a:cxn ang="T162">
              <a:pos x="T72" y="T73"/>
            </a:cxn>
            <a:cxn ang="T163">
              <a:pos x="T74" y="T75"/>
            </a:cxn>
            <a:cxn ang="T164">
              <a:pos x="T76" y="T77"/>
            </a:cxn>
            <a:cxn ang="T165">
              <a:pos x="T78" y="T79"/>
            </a:cxn>
            <a:cxn ang="T166">
              <a:pos x="T80" y="T81"/>
            </a:cxn>
            <a:cxn ang="T167">
              <a:pos x="T82" y="T83"/>
            </a:cxn>
            <a:cxn ang="T168">
              <a:pos x="T84" y="T85"/>
            </a:cxn>
            <a:cxn ang="T169">
              <a:pos x="T86" y="T87"/>
            </a:cxn>
            <a:cxn ang="T170">
              <a:pos x="T88" y="T89"/>
            </a:cxn>
            <a:cxn ang="T171">
              <a:pos x="T90" y="T91"/>
            </a:cxn>
            <a:cxn ang="T172">
              <a:pos x="T92" y="T93"/>
            </a:cxn>
            <a:cxn ang="T173">
              <a:pos x="T94" y="T95"/>
            </a:cxn>
            <a:cxn ang="T174">
              <a:pos x="T96" y="T97"/>
            </a:cxn>
            <a:cxn ang="T175">
              <a:pos x="T98" y="T99"/>
            </a:cxn>
            <a:cxn ang="T176">
              <a:pos x="T100" y="T101"/>
            </a:cxn>
            <a:cxn ang="T177">
              <a:pos x="T102" y="T103"/>
            </a:cxn>
            <a:cxn ang="T178">
              <a:pos x="T104" y="T105"/>
            </a:cxn>
            <a:cxn ang="T179">
              <a:pos x="T106" y="T107"/>
            </a:cxn>
            <a:cxn ang="T180">
              <a:pos x="T108" y="T109"/>
            </a:cxn>
            <a:cxn ang="T181">
              <a:pos x="T110" y="T111"/>
            </a:cxn>
            <a:cxn ang="T182">
              <a:pos x="T112" y="T113"/>
            </a:cxn>
            <a:cxn ang="T183">
              <a:pos x="T114" y="T115"/>
            </a:cxn>
            <a:cxn ang="T184">
              <a:pos x="T116" y="T117"/>
            </a:cxn>
            <a:cxn ang="T185">
              <a:pos x="T118" y="T119"/>
            </a:cxn>
            <a:cxn ang="T186">
              <a:pos x="T120" y="T121"/>
            </a:cxn>
            <a:cxn ang="T187">
              <a:pos x="T122" y="T123"/>
            </a:cxn>
            <a:cxn ang="T188">
              <a:pos x="T124" y="T125"/>
            </a:cxn>
          </a:cxnLst>
          <a:rect l="T189" t="T190" r="T191" b="T192"/>
          <a:pathLst>
            <a:path w="65" h="67">
              <a:moveTo>
                <a:pt x="36" y="60"/>
              </a:moveTo>
              <a:lnTo>
                <a:pt x="36" y="61"/>
              </a:lnTo>
              <a:lnTo>
                <a:pt x="35" y="61"/>
              </a:lnTo>
              <a:lnTo>
                <a:pt x="35" y="62"/>
              </a:lnTo>
              <a:lnTo>
                <a:pt x="34" y="63"/>
              </a:lnTo>
              <a:lnTo>
                <a:pt x="34" y="64"/>
              </a:lnTo>
              <a:lnTo>
                <a:pt x="33" y="64"/>
              </a:lnTo>
              <a:lnTo>
                <a:pt x="32" y="64"/>
              </a:lnTo>
              <a:lnTo>
                <a:pt x="31" y="64"/>
              </a:lnTo>
              <a:lnTo>
                <a:pt x="30" y="64"/>
              </a:lnTo>
              <a:lnTo>
                <a:pt x="30" y="63"/>
              </a:lnTo>
              <a:lnTo>
                <a:pt x="29" y="63"/>
              </a:lnTo>
              <a:lnTo>
                <a:pt x="28" y="62"/>
              </a:lnTo>
              <a:lnTo>
                <a:pt x="27" y="62"/>
              </a:lnTo>
              <a:lnTo>
                <a:pt x="26" y="63"/>
              </a:lnTo>
              <a:lnTo>
                <a:pt x="25" y="63"/>
              </a:lnTo>
              <a:lnTo>
                <a:pt x="24" y="63"/>
              </a:lnTo>
              <a:lnTo>
                <a:pt x="23" y="63"/>
              </a:lnTo>
              <a:lnTo>
                <a:pt x="22" y="64"/>
              </a:lnTo>
              <a:lnTo>
                <a:pt x="21" y="64"/>
              </a:lnTo>
              <a:lnTo>
                <a:pt x="21" y="65"/>
              </a:lnTo>
              <a:lnTo>
                <a:pt x="20" y="65"/>
              </a:lnTo>
              <a:lnTo>
                <a:pt x="19" y="66"/>
              </a:lnTo>
              <a:lnTo>
                <a:pt x="18" y="66"/>
              </a:lnTo>
              <a:lnTo>
                <a:pt x="17" y="66"/>
              </a:lnTo>
              <a:lnTo>
                <a:pt x="17" y="67"/>
              </a:lnTo>
              <a:lnTo>
                <a:pt x="16" y="67"/>
              </a:lnTo>
              <a:lnTo>
                <a:pt x="15" y="67"/>
              </a:lnTo>
              <a:lnTo>
                <a:pt x="14" y="67"/>
              </a:lnTo>
              <a:lnTo>
                <a:pt x="14" y="66"/>
              </a:lnTo>
              <a:lnTo>
                <a:pt x="13" y="65"/>
              </a:lnTo>
              <a:lnTo>
                <a:pt x="13" y="64"/>
              </a:lnTo>
              <a:lnTo>
                <a:pt x="13" y="63"/>
              </a:lnTo>
              <a:lnTo>
                <a:pt x="12" y="63"/>
              </a:lnTo>
              <a:lnTo>
                <a:pt x="12" y="62"/>
              </a:lnTo>
              <a:lnTo>
                <a:pt x="12" y="61"/>
              </a:lnTo>
              <a:lnTo>
                <a:pt x="12" y="60"/>
              </a:lnTo>
              <a:lnTo>
                <a:pt x="11" y="60"/>
              </a:lnTo>
              <a:lnTo>
                <a:pt x="11" y="59"/>
              </a:lnTo>
              <a:lnTo>
                <a:pt x="11" y="58"/>
              </a:lnTo>
              <a:lnTo>
                <a:pt x="11" y="57"/>
              </a:lnTo>
              <a:lnTo>
                <a:pt x="10" y="56"/>
              </a:lnTo>
              <a:lnTo>
                <a:pt x="10" y="55"/>
              </a:lnTo>
              <a:lnTo>
                <a:pt x="10" y="54"/>
              </a:lnTo>
              <a:lnTo>
                <a:pt x="9" y="54"/>
              </a:lnTo>
              <a:lnTo>
                <a:pt x="9" y="53"/>
              </a:lnTo>
              <a:lnTo>
                <a:pt x="10" y="53"/>
              </a:lnTo>
              <a:lnTo>
                <a:pt x="9" y="53"/>
              </a:lnTo>
              <a:lnTo>
                <a:pt x="9" y="52"/>
              </a:lnTo>
              <a:lnTo>
                <a:pt x="9" y="51"/>
              </a:lnTo>
              <a:lnTo>
                <a:pt x="8" y="51"/>
              </a:lnTo>
              <a:lnTo>
                <a:pt x="9" y="51"/>
              </a:lnTo>
              <a:lnTo>
                <a:pt x="9" y="50"/>
              </a:lnTo>
              <a:lnTo>
                <a:pt x="8" y="50"/>
              </a:lnTo>
              <a:lnTo>
                <a:pt x="8" y="49"/>
              </a:lnTo>
              <a:lnTo>
                <a:pt x="8" y="48"/>
              </a:lnTo>
              <a:lnTo>
                <a:pt x="7" y="47"/>
              </a:lnTo>
              <a:lnTo>
                <a:pt x="7" y="46"/>
              </a:lnTo>
              <a:lnTo>
                <a:pt x="7" y="45"/>
              </a:lnTo>
              <a:lnTo>
                <a:pt x="7" y="44"/>
              </a:lnTo>
              <a:lnTo>
                <a:pt x="7" y="43"/>
              </a:lnTo>
              <a:lnTo>
                <a:pt x="7" y="42"/>
              </a:lnTo>
              <a:lnTo>
                <a:pt x="6" y="42"/>
              </a:lnTo>
              <a:lnTo>
                <a:pt x="6" y="41"/>
              </a:lnTo>
              <a:lnTo>
                <a:pt x="6" y="40"/>
              </a:lnTo>
              <a:lnTo>
                <a:pt x="5" y="40"/>
              </a:lnTo>
              <a:lnTo>
                <a:pt x="5" y="39"/>
              </a:lnTo>
              <a:lnTo>
                <a:pt x="5" y="38"/>
              </a:lnTo>
              <a:lnTo>
                <a:pt x="4" y="37"/>
              </a:lnTo>
              <a:lnTo>
                <a:pt x="4" y="36"/>
              </a:lnTo>
              <a:lnTo>
                <a:pt x="4" y="35"/>
              </a:lnTo>
              <a:lnTo>
                <a:pt x="3" y="35"/>
              </a:lnTo>
              <a:lnTo>
                <a:pt x="3" y="34"/>
              </a:lnTo>
              <a:lnTo>
                <a:pt x="2" y="34"/>
              </a:lnTo>
              <a:lnTo>
                <a:pt x="2" y="33"/>
              </a:lnTo>
              <a:lnTo>
                <a:pt x="2" y="32"/>
              </a:lnTo>
              <a:lnTo>
                <a:pt x="1" y="31"/>
              </a:lnTo>
              <a:lnTo>
                <a:pt x="1" y="30"/>
              </a:lnTo>
              <a:lnTo>
                <a:pt x="1" y="29"/>
              </a:lnTo>
              <a:lnTo>
                <a:pt x="1" y="28"/>
              </a:lnTo>
              <a:lnTo>
                <a:pt x="1" y="27"/>
              </a:lnTo>
              <a:lnTo>
                <a:pt x="1" y="26"/>
              </a:lnTo>
              <a:lnTo>
                <a:pt x="1" y="25"/>
              </a:lnTo>
              <a:lnTo>
                <a:pt x="0" y="24"/>
              </a:lnTo>
              <a:lnTo>
                <a:pt x="1" y="24"/>
              </a:lnTo>
              <a:lnTo>
                <a:pt x="0" y="24"/>
              </a:lnTo>
              <a:lnTo>
                <a:pt x="0" y="23"/>
              </a:lnTo>
              <a:lnTo>
                <a:pt x="0" y="22"/>
              </a:lnTo>
              <a:lnTo>
                <a:pt x="1" y="22"/>
              </a:lnTo>
              <a:lnTo>
                <a:pt x="2" y="22"/>
              </a:lnTo>
              <a:lnTo>
                <a:pt x="3" y="21"/>
              </a:lnTo>
              <a:lnTo>
                <a:pt x="4" y="21"/>
              </a:lnTo>
              <a:lnTo>
                <a:pt x="5" y="21"/>
              </a:lnTo>
              <a:lnTo>
                <a:pt x="5" y="20"/>
              </a:lnTo>
              <a:lnTo>
                <a:pt x="6" y="20"/>
              </a:lnTo>
              <a:lnTo>
                <a:pt x="7" y="20"/>
              </a:lnTo>
              <a:lnTo>
                <a:pt x="8" y="20"/>
              </a:lnTo>
              <a:lnTo>
                <a:pt x="9" y="20"/>
              </a:lnTo>
              <a:lnTo>
                <a:pt x="9" y="19"/>
              </a:lnTo>
              <a:lnTo>
                <a:pt x="10" y="19"/>
              </a:lnTo>
              <a:lnTo>
                <a:pt x="11" y="18"/>
              </a:lnTo>
              <a:lnTo>
                <a:pt x="12" y="18"/>
              </a:lnTo>
              <a:lnTo>
                <a:pt x="13" y="18"/>
              </a:lnTo>
              <a:lnTo>
                <a:pt x="14" y="18"/>
              </a:lnTo>
              <a:lnTo>
                <a:pt x="14" y="17"/>
              </a:lnTo>
              <a:lnTo>
                <a:pt x="15" y="17"/>
              </a:lnTo>
              <a:lnTo>
                <a:pt x="16" y="17"/>
              </a:lnTo>
              <a:lnTo>
                <a:pt x="16" y="16"/>
              </a:lnTo>
              <a:lnTo>
                <a:pt x="17" y="16"/>
              </a:lnTo>
              <a:lnTo>
                <a:pt x="18" y="16"/>
              </a:lnTo>
              <a:lnTo>
                <a:pt x="18" y="15"/>
              </a:lnTo>
              <a:lnTo>
                <a:pt x="19" y="15"/>
              </a:lnTo>
              <a:lnTo>
                <a:pt x="19" y="14"/>
              </a:lnTo>
              <a:lnTo>
                <a:pt x="20" y="14"/>
              </a:lnTo>
              <a:lnTo>
                <a:pt x="20" y="13"/>
              </a:lnTo>
              <a:lnTo>
                <a:pt x="21" y="13"/>
              </a:lnTo>
              <a:lnTo>
                <a:pt x="21" y="12"/>
              </a:lnTo>
              <a:lnTo>
                <a:pt x="22" y="12"/>
              </a:lnTo>
              <a:lnTo>
                <a:pt x="23" y="12"/>
              </a:lnTo>
              <a:lnTo>
                <a:pt x="24" y="12"/>
              </a:lnTo>
              <a:lnTo>
                <a:pt x="24" y="11"/>
              </a:lnTo>
              <a:lnTo>
                <a:pt x="25" y="11"/>
              </a:lnTo>
              <a:lnTo>
                <a:pt x="26" y="11"/>
              </a:lnTo>
              <a:lnTo>
                <a:pt x="27" y="10"/>
              </a:lnTo>
              <a:lnTo>
                <a:pt x="28" y="10"/>
              </a:lnTo>
              <a:lnTo>
                <a:pt x="28" y="9"/>
              </a:lnTo>
              <a:lnTo>
                <a:pt x="29" y="9"/>
              </a:lnTo>
              <a:lnTo>
                <a:pt x="30" y="8"/>
              </a:lnTo>
              <a:lnTo>
                <a:pt x="31" y="8"/>
              </a:lnTo>
              <a:lnTo>
                <a:pt x="31" y="9"/>
              </a:lnTo>
              <a:lnTo>
                <a:pt x="31" y="8"/>
              </a:lnTo>
              <a:lnTo>
                <a:pt x="32" y="8"/>
              </a:lnTo>
              <a:lnTo>
                <a:pt x="32" y="7"/>
              </a:lnTo>
              <a:lnTo>
                <a:pt x="33" y="7"/>
              </a:lnTo>
              <a:lnTo>
                <a:pt x="33" y="6"/>
              </a:lnTo>
              <a:lnTo>
                <a:pt x="34" y="6"/>
              </a:lnTo>
              <a:lnTo>
                <a:pt x="33" y="6"/>
              </a:lnTo>
              <a:lnTo>
                <a:pt x="34" y="5"/>
              </a:lnTo>
              <a:lnTo>
                <a:pt x="35" y="5"/>
              </a:lnTo>
              <a:lnTo>
                <a:pt x="35" y="4"/>
              </a:lnTo>
              <a:lnTo>
                <a:pt x="36" y="4"/>
              </a:lnTo>
              <a:lnTo>
                <a:pt x="36" y="3"/>
              </a:lnTo>
              <a:lnTo>
                <a:pt x="37" y="3"/>
              </a:lnTo>
              <a:lnTo>
                <a:pt x="38" y="3"/>
              </a:lnTo>
              <a:lnTo>
                <a:pt x="39" y="2"/>
              </a:lnTo>
              <a:lnTo>
                <a:pt x="40" y="2"/>
              </a:lnTo>
              <a:lnTo>
                <a:pt x="40" y="1"/>
              </a:lnTo>
              <a:lnTo>
                <a:pt x="41" y="0"/>
              </a:lnTo>
              <a:lnTo>
                <a:pt x="42" y="0"/>
              </a:lnTo>
              <a:lnTo>
                <a:pt x="42" y="1"/>
              </a:lnTo>
              <a:lnTo>
                <a:pt x="43" y="1"/>
              </a:lnTo>
              <a:lnTo>
                <a:pt x="44" y="1"/>
              </a:lnTo>
              <a:lnTo>
                <a:pt x="44" y="2"/>
              </a:lnTo>
              <a:lnTo>
                <a:pt x="45" y="2"/>
              </a:lnTo>
              <a:lnTo>
                <a:pt x="46" y="2"/>
              </a:lnTo>
              <a:lnTo>
                <a:pt x="47" y="3"/>
              </a:lnTo>
              <a:lnTo>
                <a:pt x="47" y="4"/>
              </a:lnTo>
              <a:lnTo>
                <a:pt x="47" y="5"/>
              </a:lnTo>
              <a:lnTo>
                <a:pt x="47" y="6"/>
              </a:lnTo>
              <a:lnTo>
                <a:pt x="47" y="7"/>
              </a:lnTo>
              <a:lnTo>
                <a:pt x="48" y="8"/>
              </a:lnTo>
              <a:lnTo>
                <a:pt x="49" y="9"/>
              </a:lnTo>
              <a:lnTo>
                <a:pt x="50" y="10"/>
              </a:lnTo>
              <a:lnTo>
                <a:pt x="50" y="11"/>
              </a:lnTo>
              <a:lnTo>
                <a:pt x="51" y="11"/>
              </a:lnTo>
              <a:lnTo>
                <a:pt x="51" y="12"/>
              </a:lnTo>
              <a:lnTo>
                <a:pt x="52" y="12"/>
              </a:lnTo>
              <a:lnTo>
                <a:pt x="52" y="13"/>
              </a:lnTo>
              <a:lnTo>
                <a:pt x="53" y="14"/>
              </a:lnTo>
              <a:lnTo>
                <a:pt x="53" y="15"/>
              </a:lnTo>
              <a:lnTo>
                <a:pt x="54" y="16"/>
              </a:lnTo>
              <a:lnTo>
                <a:pt x="55" y="17"/>
              </a:lnTo>
              <a:lnTo>
                <a:pt x="55" y="18"/>
              </a:lnTo>
              <a:lnTo>
                <a:pt x="56" y="18"/>
              </a:lnTo>
              <a:lnTo>
                <a:pt x="56" y="19"/>
              </a:lnTo>
              <a:lnTo>
                <a:pt x="57" y="19"/>
              </a:lnTo>
              <a:lnTo>
                <a:pt x="57" y="20"/>
              </a:lnTo>
              <a:lnTo>
                <a:pt x="58" y="20"/>
              </a:lnTo>
              <a:lnTo>
                <a:pt x="58" y="21"/>
              </a:lnTo>
              <a:lnTo>
                <a:pt x="59" y="22"/>
              </a:lnTo>
              <a:lnTo>
                <a:pt x="60" y="23"/>
              </a:lnTo>
              <a:lnTo>
                <a:pt x="60" y="24"/>
              </a:lnTo>
              <a:lnTo>
                <a:pt x="61" y="24"/>
              </a:lnTo>
              <a:lnTo>
                <a:pt x="61" y="25"/>
              </a:lnTo>
              <a:lnTo>
                <a:pt x="62" y="25"/>
              </a:lnTo>
              <a:lnTo>
                <a:pt x="62" y="26"/>
              </a:lnTo>
              <a:lnTo>
                <a:pt x="62" y="27"/>
              </a:lnTo>
              <a:lnTo>
                <a:pt x="64" y="28"/>
              </a:lnTo>
              <a:lnTo>
                <a:pt x="65" y="29"/>
              </a:lnTo>
              <a:lnTo>
                <a:pt x="65" y="30"/>
              </a:lnTo>
              <a:lnTo>
                <a:pt x="65" y="31"/>
              </a:lnTo>
              <a:lnTo>
                <a:pt x="64" y="31"/>
              </a:lnTo>
              <a:lnTo>
                <a:pt x="64" y="32"/>
              </a:lnTo>
              <a:lnTo>
                <a:pt x="63" y="32"/>
              </a:lnTo>
              <a:lnTo>
                <a:pt x="62" y="32"/>
              </a:lnTo>
              <a:lnTo>
                <a:pt x="61" y="33"/>
              </a:lnTo>
              <a:lnTo>
                <a:pt x="60" y="33"/>
              </a:lnTo>
              <a:lnTo>
                <a:pt x="59" y="34"/>
              </a:lnTo>
              <a:lnTo>
                <a:pt x="58" y="34"/>
              </a:lnTo>
              <a:lnTo>
                <a:pt x="57" y="34"/>
              </a:lnTo>
              <a:lnTo>
                <a:pt x="57" y="35"/>
              </a:lnTo>
              <a:lnTo>
                <a:pt x="56" y="35"/>
              </a:lnTo>
              <a:lnTo>
                <a:pt x="55" y="35"/>
              </a:lnTo>
              <a:lnTo>
                <a:pt x="54" y="36"/>
              </a:lnTo>
              <a:lnTo>
                <a:pt x="55" y="36"/>
              </a:lnTo>
              <a:lnTo>
                <a:pt x="56" y="36"/>
              </a:lnTo>
              <a:lnTo>
                <a:pt x="56" y="37"/>
              </a:lnTo>
              <a:lnTo>
                <a:pt x="57" y="37"/>
              </a:lnTo>
              <a:lnTo>
                <a:pt x="57" y="38"/>
              </a:lnTo>
              <a:lnTo>
                <a:pt x="58" y="38"/>
              </a:lnTo>
              <a:lnTo>
                <a:pt x="58" y="39"/>
              </a:lnTo>
              <a:lnTo>
                <a:pt x="58" y="40"/>
              </a:lnTo>
              <a:lnTo>
                <a:pt x="58" y="41"/>
              </a:lnTo>
              <a:lnTo>
                <a:pt x="58" y="42"/>
              </a:lnTo>
              <a:lnTo>
                <a:pt x="55" y="41"/>
              </a:lnTo>
              <a:lnTo>
                <a:pt x="54" y="41"/>
              </a:lnTo>
              <a:lnTo>
                <a:pt x="53" y="41"/>
              </a:lnTo>
              <a:lnTo>
                <a:pt x="52" y="41"/>
              </a:lnTo>
              <a:lnTo>
                <a:pt x="51" y="41"/>
              </a:lnTo>
              <a:lnTo>
                <a:pt x="50" y="41"/>
              </a:lnTo>
              <a:lnTo>
                <a:pt x="49" y="41"/>
              </a:lnTo>
              <a:lnTo>
                <a:pt x="48" y="41"/>
              </a:lnTo>
              <a:lnTo>
                <a:pt x="47" y="41"/>
              </a:lnTo>
              <a:lnTo>
                <a:pt x="46" y="42"/>
              </a:lnTo>
              <a:lnTo>
                <a:pt x="45" y="42"/>
              </a:lnTo>
              <a:lnTo>
                <a:pt x="44" y="43"/>
              </a:lnTo>
              <a:lnTo>
                <a:pt x="43" y="43"/>
              </a:lnTo>
              <a:lnTo>
                <a:pt x="42" y="45"/>
              </a:lnTo>
              <a:lnTo>
                <a:pt x="41" y="45"/>
              </a:lnTo>
              <a:lnTo>
                <a:pt x="41" y="46"/>
              </a:lnTo>
              <a:lnTo>
                <a:pt x="40" y="46"/>
              </a:lnTo>
              <a:lnTo>
                <a:pt x="39" y="47"/>
              </a:lnTo>
              <a:lnTo>
                <a:pt x="38" y="47"/>
              </a:lnTo>
              <a:lnTo>
                <a:pt x="37" y="47"/>
              </a:lnTo>
              <a:lnTo>
                <a:pt x="37" y="48"/>
              </a:lnTo>
              <a:lnTo>
                <a:pt x="38" y="48"/>
              </a:lnTo>
              <a:lnTo>
                <a:pt x="38" y="49"/>
              </a:lnTo>
              <a:lnTo>
                <a:pt x="38" y="51"/>
              </a:lnTo>
              <a:lnTo>
                <a:pt x="38" y="52"/>
              </a:lnTo>
              <a:lnTo>
                <a:pt x="39" y="52"/>
              </a:lnTo>
              <a:lnTo>
                <a:pt x="39" y="53"/>
              </a:lnTo>
              <a:lnTo>
                <a:pt x="40" y="54"/>
              </a:lnTo>
              <a:lnTo>
                <a:pt x="39" y="54"/>
              </a:lnTo>
              <a:lnTo>
                <a:pt x="39" y="55"/>
              </a:lnTo>
              <a:lnTo>
                <a:pt x="38" y="55"/>
              </a:lnTo>
              <a:lnTo>
                <a:pt x="38" y="56"/>
              </a:lnTo>
              <a:lnTo>
                <a:pt x="37" y="56"/>
              </a:lnTo>
              <a:lnTo>
                <a:pt x="36" y="56"/>
              </a:lnTo>
              <a:lnTo>
                <a:pt x="36" y="57"/>
              </a:lnTo>
              <a:lnTo>
                <a:pt x="37" y="57"/>
              </a:lnTo>
              <a:lnTo>
                <a:pt x="37" y="58"/>
              </a:lnTo>
              <a:lnTo>
                <a:pt x="37" y="59"/>
              </a:lnTo>
              <a:lnTo>
                <a:pt x="37" y="60"/>
              </a:lnTo>
              <a:lnTo>
                <a:pt x="36" y="60"/>
              </a:lnTo>
              <a:close/>
            </a:path>
          </a:pathLst>
        </a:custGeom>
        <a:solidFill>
          <a:srgbClr val="F2E20E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5</xdr:col>
      <xdr:colOff>590550</xdr:colOff>
      <xdr:row>12</xdr:row>
      <xdr:rowOff>9525</xdr:rowOff>
    </xdr:from>
    <xdr:to>
      <xdr:col>7</xdr:col>
      <xdr:colOff>266700</xdr:colOff>
      <xdr:row>16</xdr:row>
      <xdr:rowOff>123825</xdr:rowOff>
    </xdr:to>
    <xdr:sp macro="" textlink="">
      <xdr:nvSpPr>
        <xdr:cNvPr id="848668" name="Freeform 11"/>
        <xdr:cNvSpPr>
          <a:spLocks/>
        </xdr:cNvSpPr>
      </xdr:nvSpPr>
      <xdr:spPr bwMode="auto">
        <a:xfrm>
          <a:off x="7315200" y="2076450"/>
          <a:ext cx="895350" cy="723900"/>
        </a:xfrm>
        <a:custGeom>
          <a:avLst/>
          <a:gdLst>
            <a:gd name="T0" fmla="*/ 2147483647 w 68"/>
            <a:gd name="T1" fmla="*/ 2147483647 h 55"/>
            <a:gd name="T2" fmla="*/ 2147483647 w 68"/>
            <a:gd name="T3" fmla="*/ 2147483647 h 55"/>
            <a:gd name="T4" fmla="*/ 2147483647 w 68"/>
            <a:gd name="T5" fmla="*/ 2147483647 h 55"/>
            <a:gd name="T6" fmla="*/ 2147483647 w 68"/>
            <a:gd name="T7" fmla="*/ 2147483647 h 55"/>
            <a:gd name="T8" fmla="*/ 2147483647 w 68"/>
            <a:gd name="T9" fmla="*/ 2147483647 h 55"/>
            <a:gd name="T10" fmla="*/ 2147483647 w 68"/>
            <a:gd name="T11" fmla="*/ 2147483647 h 55"/>
            <a:gd name="T12" fmla="*/ 2147483647 w 68"/>
            <a:gd name="T13" fmla="*/ 2147483647 h 55"/>
            <a:gd name="T14" fmla="*/ 2147483647 w 68"/>
            <a:gd name="T15" fmla="*/ 2147483647 h 55"/>
            <a:gd name="T16" fmla="*/ 2147483647 w 68"/>
            <a:gd name="T17" fmla="*/ 2147483647 h 55"/>
            <a:gd name="T18" fmla="*/ 2147483647 w 68"/>
            <a:gd name="T19" fmla="*/ 2147483647 h 55"/>
            <a:gd name="T20" fmla="*/ 2147483647 w 68"/>
            <a:gd name="T21" fmla="*/ 2147483647 h 55"/>
            <a:gd name="T22" fmla="*/ 2147483647 w 68"/>
            <a:gd name="T23" fmla="*/ 2147483647 h 55"/>
            <a:gd name="T24" fmla="*/ 2147483647 w 68"/>
            <a:gd name="T25" fmla="*/ 0 h 55"/>
            <a:gd name="T26" fmla="*/ 2147483647 w 68"/>
            <a:gd name="T27" fmla="*/ 2147483647 h 55"/>
            <a:gd name="T28" fmla="*/ 2147483647 w 68"/>
            <a:gd name="T29" fmla="*/ 2147483647 h 55"/>
            <a:gd name="T30" fmla="*/ 2147483647 w 68"/>
            <a:gd name="T31" fmla="*/ 2147483647 h 55"/>
            <a:gd name="T32" fmla="*/ 2147483647 w 68"/>
            <a:gd name="T33" fmla="*/ 2147483647 h 55"/>
            <a:gd name="T34" fmla="*/ 2147483647 w 68"/>
            <a:gd name="T35" fmla="*/ 2147483647 h 55"/>
            <a:gd name="T36" fmla="*/ 2147483647 w 68"/>
            <a:gd name="T37" fmla="*/ 2147483647 h 55"/>
            <a:gd name="T38" fmla="*/ 2147483647 w 68"/>
            <a:gd name="T39" fmla="*/ 2147483647 h 55"/>
            <a:gd name="T40" fmla="*/ 2147483647 w 68"/>
            <a:gd name="T41" fmla="*/ 2147483647 h 55"/>
            <a:gd name="T42" fmla="*/ 2147483647 w 68"/>
            <a:gd name="T43" fmla="*/ 2147483647 h 55"/>
            <a:gd name="T44" fmla="*/ 2147483647 w 68"/>
            <a:gd name="T45" fmla="*/ 2147483647 h 55"/>
            <a:gd name="T46" fmla="*/ 2147483647 w 68"/>
            <a:gd name="T47" fmla="*/ 2147483647 h 55"/>
            <a:gd name="T48" fmla="*/ 2147483647 w 68"/>
            <a:gd name="T49" fmla="*/ 2147483647 h 55"/>
            <a:gd name="T50" fmla="*/ 2147483647 w 68"/>
            <a:gd name="T51" fmla="*/ 2147483647 h 55"/>
            <a:gd name="T52" fmla="*/ 2147483647 w 68"/>
            <a:gd name="T53" fmla="*/ 2147483647 h 55"/>
            <a:gd name="T54" fmla="*/ 2147483647 w 68"/>
            <a:gd name="T55" fmla="*/ 2147483647 h 55"/>
            <a:gd name="T56" fmla="*/ 2147483647 w 68"/>
            <a:gd name="T57" fmla="*/ 2147483647 h 55"/>
            <a:gd name="T58" fmla="*/ 2147483647 w 68"/>
            <a:gd name="T59" fmla="*/ 2147483647 h 55"/>
            <a:gd name="T60" fmla="*/ 2147483647 w 68"/>
            <a:gd name="T61" fmla="*/ 2147483647 h 55"/>
            <a:gd name="T62" fmla="*/ 2147483647 w 68"/>
            <a:gd name="T63" fmla="*/ 2147483647 h 55"/>
            <a:gd name="T64" fmla="*/ 2147483647 w 68"/>
            <a:gd name="T65" fmla="*/ 2147483647 h 55"/>
            <a:gd name="T66" fmla="*/ 2147483647 w 68"/>
            <a:gd name="T67" fmla="*/ 2147483647 h 55"/>
            <a:gd name="T68" fmla="*/ 2147483647 w 68"/>
            <a:gd name="T69" fmla="*/ 2147483647 h 55"/>
            <a:gd name="T70" fmla="*/ 2147483647 w 68"/>
            <a:gd name="T71" fmla="*/ 2147483647 h 55"/>
            <a:gd name="T72" fmla="*/ 2147483647 w 68"/>
            <a:gd name="T73" fmla="*/ 2147483647 h 55"/>
            <a:gd name="T74" fmla="*/ 2147483647 w 68"/>
            <a:gd name="T75" fmla="*/ 2147483647 h 55"/>
            <a:gd name="T76" fmla="*/ 2147483647 w 68"/>
            <a:gd name="T77" fmla="*/ 2147483647 h 55"/>
            <a:gd name="T78" fmla="*/ 2147483647 w 68"/>
            <a:gd name="T79" fmla="*/ 2147483647 h 55"/>
            <a:gd name="T80" fmla="*/ 2147483647 w 68"/>
            <a:gd name="T81" fmla="*/ 2147483647 h 55"/>
            <a:gd name="T82" fmla="*/ 2147483647 w 68"/>
            <a:gd name="T83" fmla="*/ 2147483647 h 55"/>
            <a:gd name="T84" fmla="*/ 2147483647 w 68"/>
            <a:gd name="T85" fmla="*/ 2147483647 h 55"/>
            <a:gd name="T86" fmla="*/ 2147483647 w 68"/>
            <a:gd name="T87" fmla="*/ 2147483647 h 55"/>
            <a:gd name="T88" fmla="*/ 2147483647 w 68"/>
            <a:gd name="T89" fmla="*/ 2147483647 h 55"/>
            <a:gd name="T90" fmla="*/ 2147483647 w 68"/>
            <a:gd name="T91" fmla="*/ 2147483647 h 55"/>
            <a:gd name="T92" fmla="*/ 2147483647 w 68"/>
            <a:gd name="T93" fmla="*/ 2147483647 h 55"/>
            <a:gd name="T94" fmla="*/ 2147483647 w 68"/>
            <a:gd name="T95" fmla="*/ 2147483647 h 55"/>
            <a:gd name="T96" fmla="*/ 2147483647 w 68"/>
            <a:gd name="T97" fmla="*/ 2147483647 h 55"/>
            <a:gd name="T98" fmla="*/ 2147483647 w 68"/>
            <a:gd name="T99" fmla="*/ 2147483647 h 55"/>
            <a:gd name="T100" fmla="*/ 2147483647 w 68"/>
            <a:gd name="T101" fmla="*/ 2147483647 h 55"/>
            <a:gd name="T102" fmla="*/ 2147483647 w 68"/>
            <a:gd name="T103" fmla="*/ 2147483647 h 55"/>
            <a:gd name="T104" fmla="*/ 2147483647 w 68"/>
            <a:gd name="T105" fmla="*/ 2147483647 h 55"/>
            <a:gd name="T106" fmla="*/ 2147483647 w 68"/>
            <a:gd name="T107" fmla="*/ 2147483647 h 55"/>
            <a:gd name="T108" fmla="*/ 2147483647 w 68"/>
            <a:gd name="T109" fmla="*/ 2147483647 h 55"/>
            <a:gd name="T110" fmla="*/ 2147483647 w 68"/>
            <a:gd name="T111" fmla="*/ 2147483647 h 55"/>
            <a:gd name="T112" fmla="*/ 2147483647 w 68"/>
            <a:gd name="T113" fmla="*/ 2147483647 h 55"/>
            <a:gd name="T114" fmla="*/ 2147483647 w 68"/>
            <a:gd name="T115" fmla="*/ 2147483647 h 55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w 68"/>
            <a:gd name="T175" fmla="*/ 0 h 55"/>
            <a:gd name="T176" fmla="*/ 68 w 68"/>
            <a:gd name="T177" fmla="*/ 55 h 55"/>
          </a:gdLst>
          <a:ahLst/>
          <a:cxnLst>
            <a:cxn ang="T116">
              <a:pos x="T0" y="T1"/>
            </a:cxn>
            <a:cxn ang="T117">
              <a:pos x="T2" y="T3"/>
            </a:cxn>
            <a:cxn ang="T118">
              <a:pos x="T4" y="T5"/>
            </a:cxn>
            <a:cxn ang="T119">
              <a:pos x="T6" y="T7"/>
            </a:cxn>
            <a:cxn ang="T120">
              <a:pos x="T8" y="T9"/>
            </a:cxn>
            <a:cxn ang="T121">
              <a:pos x="T10" y="T11"/>
            </a:cxn>
            <a:cxn ang="T122">
              <a:pos x="T12" y="T13"/>
            </a:cxn>
            <a:cxn ang="T123">
              <a:pos x="T14" y="T15"/>
            </a:cxn>
            <a:cxn ang="T124">
              <a:pos x="T16" y="T17"/>
            </a:cxn>
            <a:cxn ang="T125">
              <a:pos x="T18" y="T19"/>
            </a:cxn>
            <a:cxn ang="T126">
              <a:pos x="T20" y="T21"/>
            </a:cxn>
            <a:cxn ang="T127">
              <a:pos x="T22" y="T23"/>
            </a:cxn>
            <a:cxn ang="T128">
              <a:pos x="T24" y="T25"/>
            </a:cxn>
            <a:cxn ang="T129">
              <a:pos x="T26" y="T27"/>
            </a:cxn>
            <a:cxn ang="T130">
              <a:pos x="T28" y="T29"/>
            </a:cxn>
            <a:cxn ang="T131">
              <a:pos x="T30" y="T31"/>
            </a:cxn>
            <a:cxn ang="T132">
              <a:pos x="T32" y="T33"/>
            </a:cxn>
            <a:cxn ang="T133">
              <a:pos x="T34" y="T35"/>
            </a:cxn>
            <a:cxn ang="T134">
              <a:pos x="T36" y="T37"/>
            </a:cxn>
            <a:cxn ang="T135">
              <a:pos x="T38" y="T39"/>
            </a:cxn>
            <a:cxn ang="T136">
              <a:pos x="T40" y="T41"/>
            </a:cxn>
            <a:cxn ang="T137">
              <a:pos x="T42" y="T43"/>
            </a:cxn>
            <a:cxn ang="T138">
              <a:pos x="T44" y="T45"/>
            </a:cxn>
            <a:cxn ang="T139">
              <a:pos x="T46" y="T47"/>
            </a:cxn>
            <a:cxn ang="T140">
              <a:pos x="T48" y="T49"/>
            </a:cxn>
            <a:cxn ang="T141">
              <a:pos x="T50" y="T51"/>
            </a:cxn>
            <a:cxn ang="T142">
              <a:pos x="T52" y="T53"/>
            </a:cxn>
            <a:cxn ang="T143">
              <a:pos x="T54" y="T55"/>
            </a:cxn>
            <a:cxn ang="T144">
              <a:pos x="T56" y="T57"/>
            </a:cxn>
            <a:cxn ang="T145">
              <a:pos x="T58" y="T59"/>
            </a:cxn>
            <a:cxn ang="T146">
              <a:pos x="T60" y="T61"/>
            </a:cxn>
            <a:cxn ang="T147">
              <a:pos x="T62" y="T63"/>
            </a:cxn>
            <a:cxn ang="T148">
              <a:pos x="T64" y="T65"/>
            </a:cxn>
            <a:cxn ang="T149">
              <a:pos x="T66" y="T67"/>
            </a:cxn>
            <a:cxn ang="T150">
              <a:pos x="T68" y="T69"/>
            </a:cxn>
            <a:cxn ang="T151">
              <a:pos x="T70" y="T71"/>
            </a:cxn>
            <a:cxn ang="T152">
              <a:pos x="T72" y="T73"/>
            </a:cxn>
            <a:cxn ang="T153">
              <a:pos x="T74" y="T75"/>
            </a:cxn>
            <a:cxn ang="T154">
              <a:pos x="T76" y="T77"/>
            </a:cxn>
            <a:cxn ang="T155">
              <a:pos x="T78" y="T79"/>
            </a:cxn>
            <a:cxn ang="T156">
              <a:pos x="T80" y="T81"/>
            </a:cxn>
            <a:cxn ang="T157">
              <a:pos x="T82" y="T83"/>
            </a:cxn>
            <a:cxn ang="T158">
              <a:pos x="T84" y="T85"/>
            </a:cxn>
            <a:cxn ang="T159">
              <a:pos x="T86" y="T87"/>
            </a:cxn>
            <a:cxn ang="T160">
              <a:pos x="T88" y="T89"/>
            </a:cxn>
            <a:cxn ang="T161">
              <a:pos x="T90" y="T91"/>
            </a:cxn>
            <a:cxn ang="T162">
              <a:pos x="T92" y="T93"/>
            </a:cxn>
            <a:cxn ang="T163">
              <a:pos x="T94" y="T95"/>
            </a:cxn>
            <a:cxn ang="T164">
              <a:pos x="T96" y="T97"/>
            </a:cxn>
            <a:cxn ang="T165">
              <a:pos x="T98" y="T99"/>
            </a:cxn>
            <a:cxn ang="T166">
              <a:pos x="T100" y="T101"/>
            </a:cxn>
            <a:cxn ang="T167">
              <a:pos x="T102" y="T103"/>
            </a:cxn>
            <a:cxn ang="T168">
              <a:pos x="T104" y="T105"/>
            </a:cxn>
            <a:cxn ang="T169">
              <a:pos x="T106" y="T107"/>
            </a:cxn>
            <a:cxn ang="T170">
              <a:pos x="T108" y="T109"/>
            </a:cxn>
            <a:cxn ang="T171">
              <a:pos x="T110" y="T111"/>
            </a:cxn>
            <a:cxn ang="T172">
              <a:pos x="T112" y="T113"/>
            </a:cxn>
            <a:cxn ang="T173">
              <a:pos x="T114" y="T115"/>
            </a:cxn>
          </a:cxnLst>
          <a:rect l="T174" t="T175" r="T176" b="T177"/>
          <a:pathLst>
            <a:path w="68" h="55">
              <a:moveTo>
                <a:pt x="2" y="30"/>
              </a:moveTo>
              <a:lnTo>
                <a:pt x="3" y="30"/>
              </a:lnTo>
              <a:lnTo>
                <a:pt x="3" y="29"/>
              </a:lnTo>
              <a:lnTo>
                <a:pt x="3" y="28"/>
              </a:lnTo>
              <a:lnTo>
                <a:pt x="3" y="27"/>
              </a:lnTo>
              <a:lnTo>
                <a:pt x="2" y="27"/>
              </a:lnTo>
              <a:lnTo>
                <a:pt x="2" y="26"/>
              </a:lnTo>
              <a:lnTo>
                <a:pt x="3" y="26"/>
              </a:lnTo>
              <a:lnTo>
                <a:pt x="4" y="26"/>
              </a:lnTo>
              <a:lnTo>
                <a:pt x="4" y="25"/>
              </a:lnTo>
              <a:lnTo>
                <a:pt x="5" y="25"/>
              </a:lnTo>
              <a:lnTo>
                <a:pt x="5" y="24"/>
              </a:lnTo>
              <a:lnTo>
                <a:pt x="6" y="24"/>
              </a:lnTo>
              <a:lnTo>
                <a:pt x="5" y="23"/>
              </a:lnTo>
              <a:lnTo>
                <a:pt x="5" y="22"/>
              </a:lnTo>
              <a:lnTo>
                <a:pt x="4" y="22"/>
              </a:lnTo>
              <a:lnTo>
                <a:pt x="4" y="21"/>
              </a:lnTo>
              <a:lnTo>
                <a:pt x="4" y="19"/>
              </a:lnTo>
              <a:lnTo>
                <a:pt x="4" y="18"/>
              </a:lnTo>
              <a:lnTo>
                <a:pt x="3" y="18"/>
              </a:lnTo>
              <a:lnTo>
                <a:pt x="3" y="17"/>
              </a:lnTo>
              <a:lnTo>
                <a:pt x="4" y="17"/>
              </a:lnTo>
              <a:lnTo>
                <a:pt x="5" y="17"/>
              </a:lnTo>
              <a:lnTo>
                <a:pt x="6" y="16"/>
              </a:lnTo>
              <a:lnTo>
                <a:pt x="7" y="16"/>
              </a:lnTo>
              <a:lnTo>
                <a:pt x="7" y="15"/>
              </a:lnTo>
              <a:lnTo>
                <a:pt x="8" y="15"/>
              </a:lnTo>
              <a:lnTo>
                <a:pt x="9" y="13"/>
              </a:lnTo>
              <a:lnTo>
                <a:pt x="10" y="13"/>
              </a:lnTo>
              <a:lnTo>
                <a:pt x="11" y="12"/>
              </a:lnTo>
              <a:lnTo>
                <a:pt x="12" y="12"/>
              </a:lnTo>
              <a:lnTo>
                <a:pt x="13" y="11"/>
              </a:lnTo>
              <a:lnTo>
                <a:pt x="14" y="11"/>
              </a:lnTo>
              <a:lnTo>
                <a:pt x="15" y="11"/>
              </a:lnTo>
              <a:lnTo>
                <a:pt x="16" y="11"/>
              </a:lnTo>
              <a:lnTo>
                <a:pt x="17" y="11"/>
              </a:lnTo>
              <a:lnTo>
                <a:pt x="18" y="11"/>
              </a:lnTo>
              <a:lnTo>
                <a:pt x="19" y="11"/>
              </a:lnTo>
              <a:lnTo>
                <a:pt x="20" y="11"/>
              </a:lnTo>
              <a:lnTo>
                <a:pt x="21" y="11"/>
              </a:lnTo>
              <a:lnTo>
                <a:pt x="24" y="12"/>
              </a:lnTo>
              <a:lnTo>
                <a:pt x="24" y="11"/>
              </a:lnTo>
              <a:lnTo>
                <a:pt x="24" y="10"/>
              </a:lnTo>
              <a:lnTo>
                <a:pt x="24" y="9"/>
              </a:lnTo>
              <a:lnTo>
                <a:pt x="24" y="8"/>
              </a:lnTo>
              <a:lnTo>
                <a:pt x="23" y="8"/>
              </a:lnTo>
              <a:lnTo>
                <a:pt x="23" y="7"/>
              </a:lnTo>
              <a:lnTo>
                <a:pt x="22" y="7"/>
              </a:lnTo>
              <a:lnTo>
                <a:pt x="22" y="6"/>
              </a:lnTo>
              <a:lnTo>
                <a:pt x="21" y="6"/>
              </a:lnTo>
              <a:lnTo>
                <a:pt x="20" y="6"/>
              </a:lnTo>
              <a:lnTo>
                <a:pt x="21" y="5"/>
              </a:lnTo>
              <a:lnTo>
                <a:pt x="22" y="5"/>
              </a:lnTo>
              <a:lnTo>
                <a:pt x="23" y="5"/>
              </a:lnTo>
              <a:lnTo>
                <a:pt x="23" y="4"/>
              </a:lnTo>
              <a:lnTo>
                <a:pt x="24" y="4"/>
              </a:lnTo>
              <a:lnTo>
                <a:pt x="25" y="4"/>
              </a:lnTo>
              <a:lnTo>
                <a:pt x="26" y="3"/>
              </a:lnTo>
              <a:lnTo>
                <a:pt x="27" y="3"/>
              </a:lnTo>
              <a:lnTo>
                <a:pt x="28" y="2"/>
              </a:lnTo>
              <a:lnTo>
                <a:pt x="29" y="2"/>
              </a:lnTo>
              <a:lnTo>
                <a:pt x="30" y="2"/>
              </a:lnTo>
              <a:lnTo>
                <a:pt x="30" y="1"/>
              </a:lnTo>
              <a:lnTo>
                <a:pt x="31" y="1"/>
              </a:lnTo>
              <a:lnTo>
                <a:pt x="31" y="0"/>
              </a:lnTo>
              <a:lnTo>
                <a:pt x="32" y="1"/>
              </a:lnTo>
              <a:lnTo>
                <a:pt x="32" y="2"/>
              </a:lnTo>
              <a:lnTo>
                <a:pt x="33" y="2"/>
              </a:lnTo>
              <a:lnTo>
                <a:pt x="33" y="3"/>
              </a:lnTo>
              <a:lnTo>
                <a:pt x="34" y="3"/>
              </a:lnTo>
              <a:lnTo>
                <a:pt x="35" y="4"/>
              </a:lnTo>
              <a:lnTo>
                <a:pt x="35" y="5"/>
              </a:lnTo>
              <a:lnTo>
                <a:pt x="36" y="6"/>
              </a:lnTo>
              <a:lnTo>
                <a:pt x="36" y="7"/>
              </a:lnTo>
              <a:lnTo>
                <a:pt x="37" y="7"/>
              </a:lnTo>
              <a:lnTo>
                <a:pt x="37" y="8"/>
              </a:lnTo>
              <a:lnTo>
                <a:pt x="38" y="8"/>
              </a:lnTo>
              <a:lnTo>
                <a:pt x="38" y="9"/>
              </a:lnTo>
              <a:lnTo>
                <a:pt x="39" y="9"/>
              </a:lnTo>
              <a:lnTo>
                <a:pt x="40" y="11"/>
              </a:lnTo>
              <a:lnTo>
                <a:pt x="40" y="12"/>
              </a:lnTo>
              <a:lnTo>
                <a:pt x="41" y="12"/>
              </a:lnTo>
              <a:lnTo>
                <a:pt x="40" y="12"/>
              </a:lnTo>
              <a:lnTo>
                <a:pt x="40" y="13"/>
              </a:lnTo>
              <a:lnTo>
                <a:pt x="39" y="13"/>
              </a:lnTo>
              <a:lnTo>
                <a:pt x="39" y="14"/>
              </a:lnTo>
              <a:lnTo>
                <a:pt x="38" y="14"/>
              </a:lnTo>
              <a:lnTo>
                <a:pt x="38" y="15"/>
              </a:lnTo>
              <a:lnTo>
                <a:pt x="38" y="16"/>
              </a:lnTo>
              <a:lnTo>
                <a:pt x="38" y="17"/>
              </a:lnTo>
              <a:lnTo>
                <a:pt x="38" y="18"/>
              </a:lnTo>
              <a:lnTo>
                <a:pt x="39" y="19"/>
              </a:lnTo>
              <a:lnTo>
                <a:pt x="39" y="20"/>
              </a:lnTo>
              <a:lnTo>
                <a:pt x="39" y="21"/>
              </a:lnTo>
              <a:lnTo>
                <a:pt x="39" y="22"/>
              </a:lnTo>
              <a:lnTo>
                <a:pt x="39" y="23"/>
              </a:lnTo>
              <a:lnTo>
                <a:pt x="40" y="23"/>
              </a:lnTo>
              <a:lnTo>
                <a:pt x="40" y="24"/>
              </a:lnTo>
              <a:lnTo>
                <a:pt x="41" y="24"/>
              </a:lnTo>
              <a:lnTo>
                <a:pt x="42" y="24"/>
              </a:lnTo>
              <a:lnTo>
                <a:pt x="42" y="23"/>
              </a:lnTo>
              <a:lnTo>
                <a:pt x="42" y="22"/>
              </a:lnTo>
              <a:lnTo>
                <a:pt x="42" y="21"/>
              </a:lnTo>
              <a:lnTo>
                <a:pt x="42" y="22"/>
              </a:lnTo>
              <a:lnTo>
                <a:pt x="42" y="21"/>
              </a:lnTo>
              <a:lnTo>
                <a:pt x="43" y="21"/>
              </a:lnTo>
              <a:lnTo>
                <a:pt x="44" y="21"/>
              </a:lnTo>
              <a:lnTo>
                <a:pt x="43" y="21"/>
              </a:lnTo>
              <a:lnTo>
                <a:pt x="44" y="21"/>
              </a:lnTo>
              <a:lnTo>
                <a:pt x="45" y="21"/>
              </a:lnTo>
              <a:lnTo>
                <a:pt x="45" y="22"/>
              </a:lnTo>
              <a:lnTo>
                <a:pt x="46" y="22"/>
              </a:lnTo>
              <a:lnTo>
                <a:pt x="46" y="21"/>
              </a:lnTo>
              <a:lnTo>
                <a:pt x="47" y="21"/>
              </a:lnTo>
              <a:lnTo>
                <a:pt x="47" y="22"/>
              </a:lnTo>
              <a:lnTo>
                <a:pt x="48" y="22"/>
              </a:lnTo>
              <a:lnTo>
                <a:pt x="48" y="21"/>
              </a:lnTo>
              <a:lnTo>
                <a:pt x="48" y="22"/>
              </a:lnTo>
              <a:lnTo>
                <a:pt x="49" y="22"/>
              </a:lnTo>
              <a:lnTo>
                <a:pt x="49" y="23"/>
              </a:lnTo>
              <a:lnTo>
                <a:pt x="49" y="24"/>
              </a:lnTo>
              <a:lnTo>
                <a:pt x="50" y="24"/>
              </a:lnTo>
              <a:lnTo>
                <a:pt x="50" y="25"/>
              </a:lnTo>
              <a:lnTo>
                <a:pt x="51" y="25"/>
              </a:lnTo>
              <a:lnTo>
                <a:pt x="52" y="26"/>
              </a:lnTo>
              <a:lnTo>
                <a:pt x="52" y="27"/>
              </a:lnTo>
              <a:lnTo>
                <a:pt x="53" y="27"/>
              </a:lnTo>
              <a:lnTo>
                <a:pt x="53" y="28"/>
              </a:lnTo>
              <a:lnTo>
                <a:pt x="54" y="28"/>
              </a:lnTo>
              <a:lnTo>
                <a:pt x="54" y="29"/>
              </a:lnTo>
              <a:lnTo>
                <a:pt x="55" y="30"/>
              </a:lnTo>
              <a:lnTo>
                <a:pt x="55" y="31"/>
              </a:lnTo>
              <a:lnTo>
                <a:pt x="56" y="31"/>
              </a:lnTo>
              <a:lnTo>
                <a:pt x="56" y="32"/>
              </a:lnTo>
              <a:lnTo>
                <a:pt x="57" y="33"/>
              </a:lnTo>
              <a:lnTo>
                <a:pt x="58" y="34"/>
              </a:lnTo>
              <a:lnTo>
                <a:pt x="58" y="35"/>
              </a:lnTo>
              <a:lnTo>
                <a:pt x="59" y="35"/>
              </a:lnTo>
              <a:lnTo>
                <a:pt x="59" y="36"/>
              </a:lnTo>
              <a:lnTo>
                <a:pt x="60" y="37"/>
              </a:lnTo>
              <a:lnTo>
                <a:pt x="61" y="38"/>
              </a:lnTo>
              <a:lnTo>
                <a:pt x="61" y="39"/>
              </a:lnTo>
              <a:lnTo>
                <a:pt x="62" y="39"/>
              </a:lnTo>
              <a:lnTo>
                <a:pt x="62" y="40"/>
              </a:lnTo>
              <a:lnTo>
                <a:pt x="63" y="40"/>
              </a:lnTo>
              <a:lnTo>
                <a:pt x="63" y="41"/>
              </a:lnTo>
              <a:lnTo>
                <a:pt x="64" y="42"/>
              </a:lnTo>
              <a:lnTo>
                <a:pt x="65" y="43"/>
              </a:lnTo>
              <a:lnTo>
                <a:pt x="66" y="45"/>
              </a:lnTo>
              <a:lnTo>
                <a:pt x="67" y="46"/>
              </a:lnTo>
              <a:lnTo>
                <a:pt x="67" y="47"/>
              </a:lnTo>
              <a:lnTo>
                <a:pt x="68" y="47"/>
              </a:lnTo>
              <a:lnTo>
                <a:pt x="68" y="48"/>
              </a:lnTo>
              <a:lnTo>
                <a:pt x="68" y="50"/>
              </a:lnTo>
              <a:lnTo>
                <a:pt x="68" y="51"/>
              </a:lnTo>
              <a:lnTo>
                <a:pt x="68" y="52"/>
              </a:lnTo>
              <a:lnTo>
                <a:pt x="67" y="53"/>
              </a:lnTo>
              <a:lnTo>
                <a:pt x="67" y="54"/>
              </a:lnTo>
              <a:lnTo>
                <a:pt x="66" y="55"/>
              </a:lnTo>
              <a:lnTo>
                <a:pt x="66" y="54"/>
              </a:lnTo>
              <a:lnTo>
                <a:pt x="65" y="54"/>
              </a:lnTo>
              <a:lnTo>
                <a:pt x="66" y="54"/>
              </a:lnTo>
              <a:lnTo>
                <a:pt x="65" y="54"/>
              </a:lnTo>
              <a:lnTo>
                <a:pt x="66" y="53"/>
              </a:lnTo>
              <a:lnTo>
                <a:pt x="65" y="53"/>
              </a:lnTo>
              <a:lnTo>
                <a:pt x="65" y="52"/>
              </a:lnTo>
              <a:lnTo>
                <a:pt x="64" y="52"/>
              </a:lnTo>
              <a:lnTo>
                <a:pt x="64" y="51"/>
              </a:lnTo>
              <a:lnTo>
                <a:pt x="63" y="51"/>
              </a:lnTo>
              <a:lnTo>
                <a:pt x="62" y="51"/>
              </a:lnTo>
              <a:lnTo>
                <a:pt x="61" y="51"/>
              </a:lnTo>
              <a:lnTo>
                <a:pt x="60" y="51"/>
              </a:lnTo>
              <a:lnTo>
                <a:pt x="59" y="52"/>
              </a:lnTo>
              <a:lnTo>
                <a:pt x="58" y="52"/>
              </a:lnTo>
              <a:lnTo>
                <a:pt x="57" y="52"/>
              </a:lnTo>
              <a:lnTo>
                <a:pt x="57" y="53"/>
              </a:lnTo>
              <a:lnTo>
                <a:pt x="57" y="54"/>
              </a:lnTo>
              <a:lnTo>
                <a:pt x="57" y="55"/>
              </a:lnTo>
              <a:lnTo>
                <a:pt x="56" y="54"/>
              </a:lnTo>
              <a:lnTo>
                <a:pt x="55" y="54"/>
              </a:lnTo>
              <a:lnTo>
                <a:pt x="54" y="54"/>
              </a:lnTo>
              <a:lnTo>
                <a:pt x="54" y="53"/>
              </a:lnTo>
              <a:lnTo>
                <a:pt x="53" y="53"/>
              </a:lnTo>
              <a:lnTo>
                <a:pt x="52" y="53"/>
              </a:lnTo>
              <a:lnTo>
                <a:pt x="51" y="53"/>
              </a:lnTo>
              <a:lnTo>
                <a:pt x="50" y="53"/>
              </a:lnTo>
              <a:lnTo>
                <a:pt x="49" y="52"/>
              </a:lnTo>
              <a:lnTo>
                <a:pt x="48" y="52"/>
              </a:lnTo>
              <a:lnTo>
                <a:pt x="48" y="51"/>
              </a:lnTo>
              <a:lnTo>
                <a:pt x="48" y="52"/>
              </a:lnTo>
              <a:lnTo>
                <a:pt x="47" y="52"/>
              </a:lnTo>
              <a:lnTo>
                <a:pt x="46" y="52"/>
              </a:lnTo>
              <a:lnTo>
                <a:pt x="45" y="52"/>
              </a:lnTo>
              <a:lnTo>
                <a:pt x="44" y="52"/>
              </a:lnTo>
              <a:lnTo>
                <a:pt x="43" y="52"/>
              </a:lnTo>
              <a:lnTo>
                <a:pt x="42" y="51"/>
              </a:lnTo>
              <a:lnTo>
                <a:pt x="41" y="51"/>
              </a:lnTo>
              <a:lnTo>
                <a:pt x="40" y="50"/>
              </a:lnTo>
              <a:lnTo>
                <a:pt x="40" y="51"/>
              </a:lnTo>
              <a:lnTo>
                <a:pt x="40" y="50"/>
              </a:lnTo>
              <a:lnTo>
                <a:pt x="39" y="50"/>
              </a:lnTo>
              <a:lnTo>
                <a:pt x="39" y="51"/>
              </a:lnTo>
              <a:lnTo>
                <a:pt x="38" y="51"/>
              </a:lnTo>
              <a:lnTo>
                <a:pt x="38" y="50"/>
              </a:lnTo>
              <a:lnTo>
                <a:pt x="37" y="50"/>
              </a:lnTo>
              <a:lnTo>
                <a:pt x="36" y="50"/>
              </a:lnTo>
              <a:lnTo>
                <a:pt x="35" y="51"/>
              </a:lnTo>
              <a:lnTo>
                <a:pt x="35" y="52"/>
              </a:lnTo>
              <a:lnTo>
                <a:pt x="34" y="52"/>
              </a:lnTo>
              <a:lnTo>
                <a:pt x="34" y="53"/>
              </a:lnTo>
              <a:lnTo>
                <a:pt x="33" y="53"/>
              </a:lnTo>
              <a:lnTo>
                <a:pt x="33" y="54"/>
              </a:lnTo>
              <a:lnTo>
                <a:pt x="32" y="54"/>
              </a:lnTo>
              <a:lnTo>
                <a:pt x="31" y="54"/>
              </a:lnTo>
              <a:lnTo>
                <a:pt x="30" y="54"/>
              </a:lnTo>
              <a:lnTo>
                <a:pt x="29" y="54"/>
              </a:lnTo>
              <a:lnTo>
                <a:pt x="28" y="54"/>
              </a:lnTo>
              <a:lnTo>
                <a:pt x="27" y="55"/>
              </a:lnTo>
              <a:lnTo>
                <a:pt x="26" y="55"/>
              </a:lnTo>
              <a:lnTo>
                <a:pt x="25" y="55"/>
              </a:lnTo>
              <a:lnTo>
                <a:pt x="24" y="55"/>
              </a:lnTo>
              <a:lnTo>
                <a:pt x="24" y="54"/>
              </a:lnTo>
              <a:lnTo>
                <a:pt x="23" y="54"/>
              </a:lnTo>
              <a:lnTo>
                <a:pt x="23" y="53"/>
              </a:lnTo>
              <a:lnTo>
                <a:pt x="22" y="53"/>
              </a:lnTo>
              <a:lnTo>
                <a:pt x="22" y="52"/>
              </a:lnTo>
              <a:lnTo>
                <a:pt x="23" y="52"/>
              </a:lnTo>
              <a:lnTo>
                <a:pt x="24" y="52"/>
              </a:lnTo>
              <a:lnTo>
                <a:pt x="24" y="51"/>
              </a:lnTo>
              <a:lnTo>
                <a:pt x="25" y="51"/>
              </a:lnTo>
              <a:lnTo>
                <a:pt x="25" y="52"/>
              </a:lnTo>
              <a:lnTo>
                <a:pt x="26" y="51"/>
              </a:lnTo>
              <a:lnTo>
                <a:pt x="26" y="52"/>
              </a:lnTo>
              <a:lnTo>
                <a:pt x="27" y="52"/>
              </a:lnTo>
              <a:lnTo>
                <a:pt x="27" y="51"/>
              </a:lnTo>
              <a:lnTo>
                <a:pt x="27" y="50"/>
              </a:lnTo>
              <a:lnTo>
                <a:pt x="26" y="49"/>
              </a:lnTo>
              <a:lnTo>
                <a:pt x="26" y="48"/>
              </a:lnTo>
              <a:lnTo>
                <a:pt x="25" y="47"/>
              </a:lnTo>
              <a:lnTo>
                <a:pt x="24" y="48"/>
              </a:lnTo>
              <a:lnTo>
                <a:pt x="24" y="49"/>
              </a:lnTo>
              <a:lnTo>
                <a:pt x="23" y="49"/>
              </a:lnTo>
              <a:lnTo>
                <a:pt x="22" y="49"/>
              </a:lnTo>
              <a:lnTo>
                <a:pt x="22" y="50"/>
              </a:lnTo>
              <a:lnTo>
                <a:pt x="21" y="50"/>
              </a:lnTo>
              <a:lnTo>
                <a:pt x="20" y="50"/>
              </a:lnTo>
              <a:lnTo>
                <a:pt x="19" y="50"/>
              </a:lnTo>
              <a:lnTo>
                <a:pt x="18" y="50"/>
              </a:lnTo>
              <a:lnTo>
                <a:pt x="18" y="51"/>
              </a:lnTo>
              <a:lnTo>
                <a:pt x="17" y="52"/>
              </a:lnTo>
              <a:lnTo>
                <a:pt x="16" y="52"/>
              </a:lnTo>
              <a:lnTo>
                <a:pt x="16" y="53"/>
              </a:lnTo>
              <a:lnTo>
                <a:pt x="15" y="52"/>
              </a:lnTo>
              <a:lnTo>
                <a:pt x="14" y="52"/>
              </a:lnTo>
              <a:lnTo>
                <a:pt x="13" y="52"/>
              </a:lnTo>
              <a:lnTo>
                <a:pt x="14" y="52"/>
              </a:lnTo>
              <a:lnTo>
                <a:pt x="14" y="51"/>
              </a:lnTo>
              <a:lnTo>
                <a:pt x="14" y="50"/>
              </a:lnTo>
              <a:lnTo>
                <a:pt x="14" y="49"/>
              </a:lnTo>
              <a:lnTo>
                <a:pt x="14" y="48"/>
              </a:lnTo>
              <a:lnTo>
                <a:pt x="14" y="47"/>
              </a:lnTo>
              <a:lnTo>
                <a:pt x="15" y="47"/>
              </a:lnTo>
              <a:lnTo>
                <a:pt x="14" y="47"/>
              </a:lnTo>
              <a:lnTo>
                <a:pt x="14" y="46"/>
              </a:lnTo>
              <a:lnTo>
                <a:pt x="13" y="45"/>
              </a:lnTo>
              <a:lnTo>
                <a:pt x="13" y="44"/>
              </a:lnTo>
              <a:lnTo>
                <a:pt x="13" y="43"/>
              </a:lnTo>
              <a:lnTo>
                <a:pt x="12" y="43"/>
              </a:lnTo>
              <a:lnTo>
                <a:pt x="13" y="43"/>
              </a:lnTo>
              <a:lnTo>
                <a:pt x="13" y="42"/>
              </a:lnTo>
              <a:lnTo>
                <a:pt x="12" y="41"/>
              </a:lnTo>
              <a:lnTo>
                <a:pt x="11" y="41"/>
              </a:lnTo>
              <a:lnTo>
                <a:pt x="11" y="40"/>
              </a:lnTo>
              <a:lnTo>
                <a:pt x="10" y="39"/>
              </a:lnTo>
              <a:lnTo>
                <a:pt x="9" y="39"/>
              </a:lnTo>
              <a:lnTo>
                <a:pt x="9" y="38"/>
              </a:lnTo>
              <a:lnTo>
                <a:pt x="8" y="38"/>
              </a:lnTo>
              <a:lnTo>
                <a:pt x="7" y="38"/>
              </a:lnTo>
              <a:lnTo>
                <a:pt x="7" y="37"/>
              </a:lnTo>
              <a:lnTo>
                <a:pt x="6" y="37"/>
              </a:lnTo>
              <a:lnTo>
                <a:pt x="5" y="36"/>
              </a:lnTo>
              <a:lnTo>
                <a:pt x="4" y="36"/>
              </a:lnTo>
              <a:lnTo>
                <a:pt x="4" y="35"/>
              </a:lnTo>
              <a:lnTo>
                <a:pt x="3" y="35"/>
              </a:lnTo>
              <a:lnTo>
                <a:pt x="2" y="35"/>
              </a:lnTo>
              <a:lnTo>
                <a:pt x="1" y="35"/>
              </a:lnTo>
              <a:lnTo>
                <a:pt x="0" y="35"/>
              </a:lnTo>
              <a:lnTo>
                <a:pt x="0" y="34"/>
              </a:lnTo>
              <a:lnTo>
                <a:pt x="0" y="33"/>
              </a:lnTo>
              <a:lnTo>
                <a:pt x="1" y="32"/>
              </a:lnTo>
              <a:lnTo>
                <a:pt x="1" y="31"/>
              </a:lnTo>
              <a:lnTo>
                <a:pt x="2" y="31"/>
              </a:lnTo>
              <a:lnTo>
                <a:pt x="2" y="30"/>
              </a:lnTo>
              <a:close/>
            </a:path>
          </a:pathLst>
        </a:custGeom>
        <a:solidFill>
          <a:srgbClr val="FF0000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7</xdr:col>
      <xdr:colOff>542925</xdr:colOff>
      <xdr:row>17</xdr:row>
      <xdr:rowOff>133350</xdr:rowOff>
    </xdr:from>
    <xdr:to>
      <xdr:col>8</xdr:col>
      <xdr:colOff>400050</xdr:colOff>
      <xdr:row>24</xdr:row>
      <xdr:rowOff>66675</xdr:rowOff>
    </xdr:to>
    <xdr:sp macro="" textlink="">
      <xdr:nvSpPr>
        <xdr:cNvPr id="848669" name="Freeform 13"/>
        <xdr:cNvSpPr>
          <a:spLocks/>
        </xdr:cNvSpPr>
      </xdr:nvSpPr>
      <xdr:spPr bwMode="auto">
        <a:xfrm>
          <a:off x="8486775" y="2962275"/>
          <a:ext cx="466725" cy="1000125"/>
        </a:xfrm>
        <a:custGeom>
          <a:avLst/>
          <a:gdLst>
            <a:gd name="T0" fmla="*/ 2147483647 w 36"/>
            <a:gd name="T1" fmla="*/ 2147483647 h 76"/>
            <a:gd name="T2" fmla="*/ 2147483647 w 36"/>
            <a:gd name="T3" fmla="*/ 2147483647 h 76"/>
            <a:gd name="T4" fmla="*/ 2147483647 w 36"/>
            <a:gd name="T5" fmla="*/ 2147483647 h 76"/>
            <a:gd name="T6" fmla="*/ 2147483647 w 36"/>
            <a:gd name="T7" fmla="*/ 2147483647 h 76"/>
            <a:gd name="T8" fmla="*/ 2147483647 w 36"/>
            <a:gd name="T9" fmla="*/ 2147483647 h 76"/>
            <a:gd name="T10" fmla="*/ 2147483647 w 36"/>
            <a:gd name="T11" fmla="*/ 2147483647 h 76"/>
            <a:gd name="T12" fmla="*/ 2147483647 w 36"/>
            <a:gd name="T13" fmla="*/ 2147483647 h 76"/>
            <a:gd name="T14" fmla="*/ 2147483647 w 36"/>
            <a:gd name="T15" fmla="*/ 2147483647 h 76"/>
            <a:gd name="T16" fmla="*/ 2147483647 w 36"/>
            <a:gd name="T17" fmla="*/ 2147483647 h 76"/>
            <a:gd name="T18" fmla="*/ 2147483647 w 36"/>
            <a:gd name="T19" fmla="*/ 2147483647 h 76"/>
            <a:gd name="T20" fmla="*/ 2147483647 w 36"/>
            <a:gd name="T21" fmla="*/ 2147483647 h 76"/>
            <a:gd name="T22" fmla="*/ 2147483647 w 36"/>
            <a:gd name="T23" fmla="*/ 2147483647 h 76"/>
            <a:gd name="T24" fmla="*/ 2147483647 w 36"/>
            <a:gd name="T25" fmla="*/ 2147483647 h 76"/>
            <a:gd name="T26" fmla="*/ 2147483647 w 36"/>
            <a:gd name="T27" fmla="*/ 2147483647 h 76"/>
            <a:gd name="T28" fmla="*/ 2147483647 w 36"/>
            <a:gd name="T29" fmla="*/ 2147483647 h 76"/>
            <a:gd name="T30" fmla="*/ 2147483647 w 36"/>
            <a:gd name="T31" fmla="*/ 2147483647 h 76"/>
            <a:gd name="T32" fmla="*/ 2147483647 w 36"/>
            <a:gd name="T33" fmla="*/ 2147483647 h 76"/>
            <a:gd name="T34" fmla="*/ 2147483647 w 36"/>
            <a:gd name="T35" fmla="*/ 2147483647 h 76"/>
            <a:gd name="T36" fmla="*/ 2147483647 w 36"/>
            <a:gd name="T37" fmla="*/ 2147483647 h 76"/>
            <a:gd name="T38" fmla="*/ 2147483647 w 36"/>
            <a:gd name="T39" fmla="*/ 2147483647 h 76"/>
            <a:gd name="T40" fmla="*/ 2147483647 w 36"/>
            <a:gd name="T41" fmla="*/ 2147483647 h 76"/>
            <a:gd name="T42" fmla="*/ 2147483647 w 36"/>
            <a:gd name="T43" fmla="*/ 2147483647 h 76"/>
            <a:gd name="T44" fmla="*/ 2147483647 w 36"/>
            <a:gd name="T45" fmla="*/ 2147483647 h 76"/>
            <a:gd name="T46" fmla="*/ 2147483647 w 36"/>
            <a:gd name="T47" fmla="*/ 2147483647 h 76"/>
            <a:gd name="T48" fmla="*/ 2147483647 w 36"/>
            <a:gd name="T49" fmla="*/ 2147483647 h 76"/>
            <a:gd name="T50" fmla="*/ 2147483647 w 36"/>
            <a:gd name="T51" fmla="*/ 2147483647 h 76"/>
            <a:gd name="T52" fmla="*/ 2147483647 w 36"/>
            <a:gd name="T53" fmla="*/ 2147483647 h 76"/>
            <a:gd name="T54" fmla="*/ 2147483647 w 36"/>
            <a:gd name="T55" fmla="*/ 2147483647 h 76"/>
            <a:gd name="T56" fmla="*/ 2147483647 w 36"/>
            <a:gd name="T57" fmla="*/ 2147483647 h 76"/>
            <a:gd name="T58" fmla="*/ 2147483647 w 36"/>
            <a:gd name="T59" fmla="*/ 2147483647 h 76"/>
            <a:gd name="T60" fmla="*/ 2147483647 w 36"/>
            <a:gd name="T61" fmla="*/ 2147483647 h 76"/>
            <a:gd name="T62" fmla="*/ 2147483647 w 36"/>
            <a:gd name="T63" fmla="*/ 2147483647 h 76"/>
            <a:gd name="T64" fmla="*/ 2147483647 w 36"/>
            <a:gd name="T65" fmla="*/ 2147483647 h 76"/>
            <a:gd name="T66" fmla="*/ 2147483647 w 36"/>
            <a:gd name="T67" fmla="*/ 2147483647 h 76"/>
            <a:gd name="T68" fmla="*/ 2147483647 w 36"/>
            <a:gd name="T69" fmla="*/ 2147483647 h 76"/>
            <a:gd name="T70" fmla="*/ 2147483647 w 36"/>
            <a:gd name="T71" fmla="*/ 2147483647 h 76"/>
            <a:gd name="T72" fmla="*/ 2147483647 w 36"/>
            <a:gd name="T73" fmla="*/ 2147483647 h 76"/>
            <a:gd name="T74" fmla="*/ 2147483647 w 36"/>
            <a:gd name="T75" fmla="*/ 2147483647 h 76"/>
            <a:gd name="T76" fmla="*/ 2147483647 w 36"/>
            <a:gd name="T77" fmla="*/ 2147483647 h 76"/>
            <a:gd name="T78" fmla="*/ 2147483647 w 36"/>
            <a:gd name="T79" fmla="*/ 2147483647 h 76"/>
            <a:gd name="T80" fmla="*/ 2147483647 w 36"/>
            <a:gd name="T81" fmla="*/ 2147483647 h 76"/>
            <a:gd name="T82" fmla="*/ 2147483647 w 36"/>
            <a:gd name="T83" fmla="*/ 2147483647 h 76"/>
            <a:gd name="T84" fmla="*/ 2147483647 w 36"/>
            <a:gd name="T85" fmla="*/ 2147483647 h 76"/>
            <a:gd name="T86" fmla="*/ 2147483647 w 36"/>
            <a:gd name="T87" fmla="*/ 2147483647 h 76"/>
            <a:gd name="T88" fmla="*/ 2147483647 w 36"/>
            <a:gd name="T89" fmla="*/ 2147483647 h 76"/>
            <a:gd name="T90" fmla="*/ 2147483647 w 36"/>
            <a:gd name="T91" fmla="*/ 2147483647 h 76"/>
            <a:gd name="T92" fmla="*/ 2147483647 w 36"/>
            <a:gd name="T93" fmla="*/ 2147483647 h 76"/>
            <a:gd name="T94" fmla="*/ 2147483647 w 36"/>
            <a:gd name="T95" fmla="*/ 2147483647 h 76"/>
            <a:gd name="T96" fmla="*/ 2147483647 w 36"/>
            <a:gd name="T97" fmla="*/ 2147483647 h 76"/>
            <a:gd name="T98" fmla="*/ 2147483647 w 36"/>
            <a:gd name="T99" fmla="*/ 2147483647 h 76"/>
            <a:gd name="T100" fmla="*/ 2147483647 w 36"/>
            <a:gd name="T101" fmla="*/ 2147483647 h 76"/>
            <a:gd name="T102" fmla="*/ 2147483647 w 36"/>
            <a:gd name="T103" fmla="*/ 2147483647 h 7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w 36"/>
            <a:gd name="T157" fmla="*/ 0 h 76"/>
            <a:gd name="T158" fmla="*/ 36 w 36"/>
            <a:gd name="T159" fmla="*/ 76 h 76"/>
          </a:gdLst>
          <a:ahLst/>
          <a:cxnLst>
            <a:cxn ang="T104">
              <a:pos x="T0" y="T1"/>
            </a:cxn>
            <a:cxn ang="T105">
              <a:pos x="T2" y="T3"/>
            </a:cxn>
            <a:cxn ang="T106">
              <a:pos x="T4" y="T5"/>
            </a:cxn>
            <a:cxn ang="T107">
              <a:pos x="T6" y="T7"/>
            </a:cxn>
            <a:cxn ang="T108">
              <a:pos x="T8" y="T9"/>
            </a:cxn>
            <a:cxn ang="T109">
              <a:pos x="T10" y="T11"/>
            </a:cxn>
            <a:cxn ang="T110">
              <a:pos x="T12" y="T13"/>
            </a:cxn>
            <a:cxn ang="T111">
              <a:pos x="T14" y="T15"/>
            </a:cxn>
            <a:cxn ang="T112">
              <a:pos x="T16" y="T17"/>
            </a:cxn>
            <a:cxn ang="T113">
              <a:pos x="T18" y="T19"/>
            </a:cxn>
            <a:cxn ang="T114">
              <a:pos x="T20" y="T21"/>
            </a:cxn>
            <a:cxn ang="T115">
              <a:pos x="T22" y="T23"/>
            </a:cxn>
            <a:cxn ang="T116">
              <a:pos x="T24" y="T25"/>
            </a:cxn>
            <a:cxn ang="T117">
              <a:pos x="T26" y="T27"/>
            </a:cxn>
            <a:cxn ang="T118">
              <a:pos x="T28" y="T29"/>
            </a:cxn>
            <a:cxn ang="T119">
              <a:pos x="T30" y="T31"/>
            </a:cxn>
            <a:cxn ang="T120">
              <a:pos x="T32" y="T33"/>
            </a:cxn>
            <a:cxn ang="T121">
              <a:pos x="T34" y="T35"/>
            </a:cxn>
            <a:cxn ang="T122">
              <a:pos x="T36" y="T37"/>
            </a:cxn>
            <a:cxn ang="T123">
              <a:pos x="T38" y="T39"/>
            </a:cxn>
            <a:cxn ang="T124">
              <a:pos x="T40" y="T41"/>
            </a:cxn>
            <a:cxn ang="T125">
              <a:pos x="T42" y="T43"/>
            </a:cxn>
            <a:cxn ang="T126">
              <a:pos x="T44" y="T45"/>
            </a:cxn>
            <a:cxn ang="T127">
              <a:pos x="T46" y="T47"/>
            </a:cxn>
            <a:cxn ang="T128">
              <a:pos x="T48" y="T49"/>
            </a:cxn>
            <a:cxn ang="T129">
              <a:pos x="T50" y="T51"/>
            </a:cxn>
            <a:cxn ang="T130">
              <a:pos x="T52" y="T53"/>
            </a:cxn>
            <a:cxn ang="T131">
              <a:pos x="T54" y="T55"/>
            </a:cxn>
            <a:cxn ang="T132">
              <a:pos x="T56" y="T57"/>
            </a:cxn>
            <a:cxn ang="T133">
              <a:pos x="T58" y="T59"/>
            </a:cxn>
            <a:cxn ang="T134">
              <a:pos x="T60" y="T61"/>
            </a:cxn>
            <a:cxn ang="T135">
              <a:pos x="T62" y="T63"/>
            </a:cxn>
            <a:cxn ang="T136">
              <a:pos x="T64" y="T65"/>
            </a:cxn>
            <a:cxn ang="T137">
              <a:pos x="T66" y="T67"/>
            </a:cxn>
            <a:cxn ang="T138">
              <a:pos x="T68" y="T69"/>
            </a:cxn>
            <a:cxn ang="T139">
              <a:pos x="T70" y="T71"/>
            </a:cxn>
            <a:cxn ang="T140">
              <a:pos x="T72" y="T73"/>
            </a:cxn>
            <a:cxn ang="T141">
              <a:pos x="T74" y="T75"/>
            </a:cxn>
            <a:cxn ang="T142">
              <a:pos x="T76" y="T77"/>
            </a:cxn>
            <a:cxn ang="T143">
              <a:pos x="T78" y="T79"/>
            </a:cxn>
            <a:cxn ang="T144">
              <a:pos x="T80" y="T81"/>
            </a:cxn>
            <a:cxn ang="T145">
              <a:pos x="T82" y="T83"/>
            </a:cxn>
            <a:cxn ang="T146">
              <a:pos x="T84" y="T85"/>
            </a:cxn>
            <a:cxn ang="T147">
              <a:pos x="T86" y="T87"/>
            </a:cxn>
            <a:cxn ang="T148">
              <a:pos x="T88" y="T89"/>
            </a:cxn>
            <a:cxn ang="T149">
              <a:pos x="T90" y="T91"/>
            </a:cxn>
            <a:cxn ang="T150">
              <a:pos x="T92" y="T93"/>
            </a:cxn>
            <a:cxn ang="T151">
              <a:pos x="T94" y="T95"/>
            </a:cxn>
            <a:cxn ang="T152">
              <a:pos x="T96" y="T97"/>
            </a:cxn>
            <a:cxn ang="T153">
              <a:pos x="T98" y="T99"/>
            </a:cxn>
            <a:cxn ang="T154">
              <a:pos x="T100" y="T101"/>
            </a:cxn>
            <a:cxn ang="T155">
              <a:pos x="T102" y="T103"/>
            </a:cxn>
          </a:cxnLst>
          <a:rect l="T156" t="T157" r="T158" b="T159"/>
          <a:pathLst>
            <a:path w="36" h="76">
              <a:moveTo>
                <a:pt x="36" y="68"/>
              </a:moveTo>
              <a:lnTo>
                <a:pt x="35" y="68"/>
              </a:lnTo>
              <a:lnTo>
                <a:pt x="35" y="69"/>
              </a:lnTo>
              <a:lnTo>
                <a:pt x="34" y="69"/>
              </a:lnTo>
              <a:lnTo>
                <a:pt x="33" y="69"/>
              </a:lnTo>
              <a:lnTo>
                <a:pt x="32" y="69"/>
              </a:lnTo>
              <a:lnTo>
                <a:pt x="31" y="69"/>
              </a:lnTo>
              <a:lnTo>
                <a:pt x="31" y="68"/>
              </a:lnTo>
              <a:lnTo>
                <a:pt x="30" y="68"/>
              </a:lnTo>
              <a:lnTo>
                <a:pt x="30" y="67"/>
              </a:lnTo>
              <a:lnTo>
                <a:pt x="29" y="67"/>
              </a:lnTo>
              <a:lnTo>
                <a:pt x="28" y="67"/>
              </a:lnTo>
              <a:lnTo>
                <a:pt x="28" y="66"/>
              </a:lnTo>
              <a:lnTo>
                <a:pt x="27" y="66"/>
              </a:lnTo>
              <a:lnTo>
                <a:pt x="27" y="67"/>
              </a:lnTo>
              <a:lnTo>
                <a:pt x="26" y="67"/>
              </a:lnTo>
              <a:lnTo>
                <a:pt x="25" y="67"/>
              </a:lnTo>
              <a:lnTo>
                <a:pt x="23" y="67"/>
              </a:lnTo>
              <a:lnTo>
                <a:pt x="22" y="67"/>
              </a:lnTo>
              <a:lnTo>
                <a:pt x="21" y="67"/>
              </a:lnTo>
              <a:lnTo>
                <a:pt x="21" y="66"/>
              </a:lnTo>
              <a:lnTo>
                <a:pt x="20" y="66"/>
              </a:lnTo>
              <a:lnTo>
                <a:pt x="19" y="66"/>
              </a:lnTo>
              <a:lnTo>
                <a:pt x="19" y="67"/>
              </a:lnTo>
              <a:lnTo>
                <a:pt x="18" y="67"/>
              </a:lnTo>
              <a:lnTo>
                <a:pt x="18" y="68"/>
              </a:lnTo>
              <a:lnTo>
                <a:pt x="18" y="69"/>
              </a:lnTo>
              <a:lnTo>
                <a:pt x="17" y="69"/>
              </a:lnTo>
              <a:lnTo>
                <a:pt x="16" y="69"/>
              </a:lnTo>
              <a:lnTo>
                <a:pt x="16" y="70"/>
              </a:lnTo>
              <a:lnTo>
                <a:pt x="16" y="71"/>
              </a:lnTo>
              <a:lnTo>
                <a:pt x="15" y="71"/>
              </a:lnTo>
              <a:lnTo>
                <a:pt x="15" y="72"/>
              </a:lnTo>
              <a:lnTo>
                <a:pt x="15" y="73"/>
              </a:lnTo>
              <a:lnTo>
                <a:pt x="14" y="73"/>
              </a:lnTo>
              <a:lnTo>
                <a:pt x="14" y="74"/>
              </a:lnTo>
              <a:lnTo>
                <a:pt x="13" y="74"/>
              </a:lnTo>
              <a:lnTo>
                <a:pt x="13" y="75"/>
              </a:lnTo>
              <a:lnTo>
                <a:pt x="13" y="74"/>
              </a:lnTo>
              <a:lnTo>
                <a:pt x="12" y="75"/>
              </a:lnTo>
              <a:lnTo>
                <a:pt x="10" y="75"/>
              </a:lnTo>
              <a:lnTo>
                <a:pt x="9" y="75"/>
              </a:lnTo>
              <a:lnTo>
                <a:pt x="9" y="74"/>
              </a:lnTo>
              <a:lnTo>
                <a:pt x="9" y="75"/>
              </a:lnTo>
              <a:lnTo>
                <a:pt x="9" y="76"/>
              </a:lnTo>
              <a:lnTo>
                <a:pt x="8" y="76"/>
              </a:lnTo>
              <a:lnTo>
                <a:pt x="8" y="75"/>
              </a:lnTo>
              <a:lnTo>
                <a:pt x="7" y="75"/>
              </a:lnTo>
              <a:lnTo>
                <a:pt x="6" y="75"/>
              </a:lnTo>
              <a:lnTo>
                <a:pt x="5" y="74"/>
              </a:lnTo>
              <a:lnTo>
                <a:pt x="4" y="75"/>
              </a:lnTo>
              <a:lnTo>
                <a:pt x="3" y="75"/>
              </a:lnTo>
              <a:lnTo>
                <a:pt x="2" y="75"/>
              </a:lnTo>
              <a:lnTo>
                <a:pt x="3" y="74"/>
              </a:lnTo>
              <a:lnTo>
                <a:pt x="3" y="73"/>
              </a:lnTo>
              <a:lnTo>
                <a:pt x="4" y="73"/>
              </a:lnTo>
              <a:lnTo>
                <a:pt x="4" y="72"/>
              </a:lnTo>
              <a:lnTo>
                <a:pt x="5" y="71"/>
              </a:lnTo>
              <a:lnTo>
                <a:pt x="5" y="70"/>
              </a:lnTo>
              <a:lnTo>
                <a:pt x="6" y="70"/>
              </a:lnTo>
              <a:lnTo>
                <a:pt x="6" y="69"/>
              </a:lnTo>
              <a:lnTo>
                <a:pt x="7" y="69"/>
              </a:lnTo>
              <a:lnTo>
                <a:pt x="7" y="68"/>
              </a:lnTo>
              <a:lnTo>
                <a:pt x="7" y="67"/>
              </a:lnTo>
              <a:lnTo>
                <a:pt x="7" y="66"/>
              </a:lnTo>
              <a:lnTo>
                <a:pt x="7" y="65"/>
              </a:lnTo>
              <a:lnTo>
                <a:pt x="7" y="64"/>
              </a:lnTo>
              <a:lnTo>
                <a:pt x="7" y="63"/>
              </a:lnTo>
              <a:lnTo>
                <a:pt x="7" y="62"/>
              </a:lnTo>
              <a:lnTo>
                <a:pt x="7" y="61"/>
              </a:lnTo>
              <a:lnTo>
                <a:pt x="8" y="61"/>
              </a:lnTo>
              <a:lnTo>
                <a:pt x="8" y="60"/>
              </a:lnTo>
              <a:lnTo>
                <a:pt x="8" y="59"/>
              </a:lnTo>
              <a:lnTo>
                <a:pt x="8" y="58"/>
              </a:lnTo>
              <a:lnTo>
                <a:pt x="7" y="58"/>
              </a:lnTo>
              <a:lnTo>
                <a:pt x="7" y="59"/>
              </a:lnTo>
              <a:lnTo>
                <a:pt x="7" y="58"/>
              </a:lnTo>
              <a:lnTo>
                <a:pt x="6" y="58"/>
              </a:lnTo>
              <a:lnTo>
                <a:pt x="6" y="57"/>
              </a:lnTo>
              <a:lnTo>
                <a:pt x="6" y="56"/>
              </a:lnTo>
              <a:lnTo>
                <a:pt x="7" y="55"/>
              </a:lnTo>
              <a:lnTo>
                <a:pt x="7" y="54"/>
              </a:lnTo>
              <a:lnTo>
                <a:pt x="7" y="53"/>
              </a:lnTo>
              <a:lnTo>
                <a:pt x="8" y="53"/>
              </a:lnTo>
              <a:lnTo>
                <a:pt x="8" y="52"/>
              </a:lnTo>
              <a:lnTo>
                <a:pt x="7" y="52"/>
              </a:lnTo>
              <a:lnTo>
                <a:pt x="7" y="53"/>
              </a:lnTo>
              <a:lnTo>
                <a:pt x="6" y="53"/>
              </a:lnTo>
              <a:lnTo>
                <a:pt x="5" y="53"/>
              </a:lnTo>
              <a:lnTo>
                <a:pt x="4" y="53"/>
              </a:lnTo>
              <a:lnTo>
                <a:pt x="4" y="52"/>
              </a:lnTo>
              <a:lnTo>
                <a:pt x="4" y="51"/>
              </a:lnTo>
              <a:lnTo>
                <a:pt x="3" y="51"/>
              </a:lnTo>
              <a:lnTo>
                <a:pt x="3" y="50"/>
              </a:lnTo>
              <a:lnTo>
                <a:pt x="3" y="49"/>
              </a:lnTo>
              <a:lnTo>
                <a:pt x="3" y="48"/>
              </a:lnTo>
              <a:lnTo>
                <a:pt x="3" y="47"/>
              </a:lnTo>
              <a:lnTo>
                <a:pt x="4" y="47"/>
              </a:lnTo>
              <a:lnTo>
                <a:pt x="4" y="46"/>
              </a:lnTo>
              <a:lnTo>
                <a:pt x="4" y="45"/>
              </a:lnTo>
              <a:lnTo>
                <a:pt x="2" y="45"/>
              </a:lnTo>
              <a:lnTo>
                <a:pt x="2" y="44"/>
              </a:lnTo>
              <a:lnTo>
                <a:pt x="2" y="43"/>
              </a:lnTo>
              <a:lnTo>
                <a:pt x="2" y="42"/>
              </a:lnTo>
              <a:lnTo>
                <a:pt x="2" y="41"/>
              </a:lnTo>
              <a:lnTo>
                <a:pt x="1" y="41"/>
              </a:lnTo>
              <a:lnTo>
                <a:pt x="1" y="40"/>
              </a:lnTo>
              <a:lnTo>
                <a:pt x="1" y="39"/>
              </a:lnTo>
              <a:lnTo>
                <a:pt x="1" y="38"/>
              </a:lnTo>
              <a:lnTo>
                <a:pt x="1" y="37"/>
              </a:lnTo>
              <a:lnTo>
                <a:pt x="0" y="37"/>
              </a:lnTo>
              <a:lnTo>
                <a:pt x="0" y="36"/>
              </a:lnTo>
              <a:lnTo>
                <a:pt x="0" y="34"/>
              </a:lnTo>
              <a:lnTo>
                <a:pt x="0" y="33"/>
              </a:lnTo>
              <a:lnTo>
                <a:pt x="1" y="33"/>
              </a:lnTo>
              <a:lnTo>
                <a:pt x="2" y="32"/>
              </a:lnTo>
              <a:lnTo>
                <a:pt x="4" y="31"/>
              </a:lnTo>
              <a:lnTo>
                <a:pt x="4" y="30"/>
              </a:lnTo>
              <a:lnTo>
                <a:pt x="5" y="30"/>
              </a:lnTo>
              <a:lnTo>
                <a:pt x="6" y="30"/>
              </a:lnTo>
              <a:lnTo>
                <a:pt x="6" y="29"/>
              </a:lnTo>
              <a:lnTo>
                <a:pt x="6" y="30"/>
              </a:lnTo>
              <a:lnTo>
                <a:pt x="6" y="29"/>
              </a:lnTo>
              <a:lnTo>
                <a:pt x="7" y="29"/>
              </a:lnTo>
              <a:lnTo>
                <a:pt x="8" y="28"/>
              </a:lnTo>
              <a:lnTo>
                <a:pt x="7" y="28"/>
              </a:lnTo>
              <a:lnTo>
                <a:pt x="8" y="27"/>
              </a:lnTo>
              <a:lnTo>
                <a:pt x="7" y="27"/>
              </a:lnTo>
              <a:lnTo>
                <a:pt x="8" y="27"/>
              </a:lnTo>
              <a:lnTo>
                <a:pt x="8" y="26"/>
              </a:lnTo>
              <a:lnTo>
                <a:pt x="8" y="25"/>
              </a:lnTo>
              <a:lnTo>
                <a:pt x="9" y="25"/>
              </a:lnTo>
              <a:lnTo>
                <a:pt x="9" y="24"/>
              </a:lnTo>
              <a:lnTo>
                <a:pt x="9" y="25"/>
              </a:lnTo>
              <a:lnTo>
                <a:pt x="9" y="24"/>
              </a:lnTo>
              <a:lnTo>
                <a:pt x="9" y="23"/>
              </a:lnTo>
              <a:lnTo>
                <a:pt x="10" y="23"/>
              </a:lnTo>
              <a:lnTo>
                <a:pt x="10" y="22"/>
              </a:lnTo>
              <a:lnTo>
                <a:pt x="11" y="22"/>
              </a:lnTo>
              <a:lnTo>
                <a:pt x="11" y="21"/>
              </a:lnTo>
              <a:lnTo>
                <a:pt x="11" y="20"/>
              </a:lnTo>
              <a:lnTo>
                <a:pt x="10" y="19"/>
              </a:lnTo>
              <a:lnTo>
                <a:pt x="10" y="18"/>
              </a:lnTo>
              <a:lnTo>
                <a:pt x="11" y="18"/>
              </a:lnTo>
              <a:lnTo>
                <a:pt x="11" y="17"/>
              </a:lnTo>
              <a:lnTo>
                <a:pt x="12" y="16"/>
              </a:lnTo>
              <a:lnTo>
                <a:pt x="12" y="15"/>
              </a:lnTo>
              <a:lnTo>
                <a:pt x="12" y="14"/>
              </a:lnTo>
              <a:lnTo>
                <a:pt x="13" y="14"/>
              </a:lnTo>
              <a:lnTo>
                <a:pt x="13" y="13"/>
              </a:lnTo>
              <a:lnTo>
                <a:pt x="13" y="12"/>
              </a:lnTo>
              <a:lnTo>
                <a:pt x="13" y="11"/>
              </a:lnTo>
              <a:lnTo>
                <a:pt x="13" y="10"/>
              </a:lnTo>
              <a:lnTo>
                <a:pt x="13" y="9"/>
              </a:lnTo>
              <a:lnTo>
                <a:pt x="13" y="7"/>
              </a:lnTo>
              <a:lnTo>
                <a:pt x="13" y="5"/>
              </a:lnTo>
              <a:lnTo>
                <a:pt x="14" y="4"/>
              </a:lnTo>
              <a:lnTo>
                <a:pt x="14" y="3"/>
              </a:lnTo>
              <a:lnTo>
                <a:pt x="14" y="2"/>
              </a:lnTo>
              <a:lnTo>
                <a:pt x="15" y="2"/>
              </a:lnTo>
              <a:lnTo>
                <a:pt x="16" y="1"/>
              </a:lnTo>
              <a:lnTo>
                <a:pt x="17" y="1"/>
              </a:lnTo>
              <a:lnTo>
                <a:pt x="18" y="0"/>
              </a:lnTo>
              <a:lnTo>
                <a:pt x="19" y="0"/>
              </a:lnTo>
              <a:lnTo>
                <a:pt x="19" y="1"/>
              </a:lnTo>
              <a:lnTo>
                <a:pt x="19" y="2"/>
              </a:lnTo>
              <a:lnTo>
                <a:pt x="20" y="2"/>
              </a:lnTo>
              <a:lnTo>
                <a:pt x="20" y="3"/>
              </a:lnTo>
              <a:lnTo>
                <a:pt x="20" y="2"/>
              </a:lnTo>
              <a:lnTo>
                <a:pt x="20" y="4"/>
              </a:lnTo>
              <a:lnTo>
                <a:pt x="20" y="5"/>
              </a:lnTo>
              <a:lnTo>
                <a:pt x="21" y="5"/>
              </a:lnTo>
              <a:lnTo>
                <a:pt x="20" y="5"/>
              </a:lnTo>
              <a:lnTo>
                <a:pt x="20" y="6"/>
              </a:lnTo>
              <a:lnTo>
                <a:pt x="21" y="6"/>
              </a:lnTo>
              <a:lnTo>
                <a:pt x="20" y="7"/>
              </a:lnTo>
              <a:lnTo>
                <a:pt x="20" y="8"/>
              </a:lnTo>
              <a:lnTo>
                <a:pt x="19" y="8"/>
              </a:lnTo>
              <a:lnTo>
                <a:pt x="19" y="9"/>
              </a:lnTo>
              <a:lnTo>
                <a:pt x="19" y="10"/>
              </a:lnTo>
              <a:lnTo>
                <a:pt x="18" y="11"/>
              </a:lnTo>
              <a:lnTo>
                <a:pt x="19" y="11"/>
              </a:lnTo>
              <a:lnTo>
                <a:pt x="19" y="12"/>
              </a:lnTo>
              <a:lnTo>
                <a:pt x="20" y="12"/>
              </a:lnTo>
              <a:lnTo>
                <a:pt x="21" y="13"/>
              </a:lnTo>
              <a:lnTo>
                <a:pt x="22" y="13"/>
              </a:lnTo>
              <a:lnTo>
                <a:pt x="22" y="14"/>
              </a:lnTo>
              <a:lnTo>
                <a:pt x="22" y="15"/>
              </a:lnTo>
              <a:lnTo>
                <a:pt x="22" y="16"/>
              </a:lnTo>
              <a:lnTo>
                <a:pt x="21" y="16"/>
              </a:lnTo>
              <a:lnTo>
                <a:pt x="20" y="18"/>
              </a:lnTo>
              <a:lnTo>
                <a:pt x="20" y="19"/>
              </a:lnTo>
              <a:lnTo>
                <a:pt x="21" y="19"/>
              </a:lnTo>
              <a:lnTo>
                <a:pt x="21" y="20"/>
              </a:lnTo>
              <a:lnTo>
                <a:pt x="21" y="21"/>
              </a:lnTo>
              <a:lnTo>
                <a:pt x="22" y="21"/>
              </a:lnTo>
              <a:lnTo>
                <a:pt x="22" y="22"/>
              </a:lnTo>
              <a:lnTo>
                <a:pt x="20" y="23"/>
              </a:lnTo>
              <a:lnTo>
                <a:pt x="21" y="24"/>
              </a:lnTo>
              <a:lnTo>
                <a:pt x="22" y="24"/>
              </a:lnTo>
              <a:lnTo>
                <a:pt x="23" y="25"/>
              </a:lnTo>
              <a:lnTo>
                <a:pt x="24" y="25"/>
              </a:lnTo>
              <a:lnTo>
                <a:pt x="24" y="26"/>
              </a:lnTo>
              <a:lnTo>
                <a:pt x="24" y="27"/>
              </a:lnTo>
              <a:lnTo>
                <a:pt x="24" y="28"/>
              </a:lnTo>
              <a:lnTo>
                <a:pt x="24" y="29"/>
              </a:lnTo>
              <a:lnTo>
                <a:pt x="25" y="29"/>
              </a:lnTo>
              <a:lnTo>
                <a:pt x="26" y="30"/>
              </a:lnTo>
              <a:lnTo>
                <a:pt x="26" y="31"/>
              </a:lnTo>
              <a:lnTo>
                <a:pt x="27" y="30"/>
              </a:lnTo>
              <a:lnTo>
                <a:pt x="27" y="29"/>
              </a:lnTo>
              <a:lnTo>
                <a:pt x="28" y="29"/>
              </a:lnTo>
              <a:lnTo>
                <a:pt x="28" y="30"/>
              </a:lnTo>
              <a:lnTo>
                <a:pt x="28" y="31"/>
              </a:lnTo>
              <a:lnTo>
                <a:pt x="28" y="32"/>
              </a:lnTo>
              <a:lnTo>
                <a:pt x="29" y="33"/>
              </a:lnTo>
              <a:lnTo>
                <a:pt x="29" y="34"/>
              </a:lnTo>
              <a:lnTo>
                <a:pt x="29" y="36"/>
              </a:lnTo>
              <a:lnTo>
                <a:pt x="28" y="37"/>
              </a:lnTo>
              <a:lnTo>
                <a:pt x="28" y="38"/>
              </a:lnTo>
              <a:lnTo>
                <a:pt x="27" y="38"/>
              </a:lnTo>
              <a:lnTo>
                <a:pt x="27" y="39"/>
              </a:lnTo>
              <a:lnTo>
                <a:pt x="27" y="40"/>
              </a:lnTo>
              <a:lnTo>
                <a:pt x="26" y="40"/>
              </a:lnTo>
              <a:lnTo>
                <a:pt x="26" y="41"/>
              </a:lnTo>
              <a:lnTo>
                <a:pt x="25" y="41"/>
              </a:lnTo>
              <a:lnTo>
                <a:pt x="25" y="42"/>
              </a:lnTo>
              <a:lnTo>
                <a:pt x="24" y="42"/>
              </a:lnTo>
              <a:lnTo>
                <a:pt x="24" y="43"/>
              </a:lnTo>
              <a:lnTo>
                <a:pt x="24" y="44"/>
              </a:lnTo>
              <a:lnTo>
                <a:pt x="24" y="45"/>
              </a:lnTo>
              <a:lnTo>
                <a:pt x="24" y="46"/>
              </a:lnTo>
              <a:lnTo>
                <a:pt x="25" y="46"/>
              </a:lnTo>
              <a:lnTo>
                <a:pt x="25" y="47"/>
              </a:lnTo>
              <a:lnTo>
                <a:pt x="26" y="47"/>
              </a:lnTo>
              <a:lnTo>
                <a:pt x="27" y="48"/>
              </a:lnTo>
              <a:lnTo>
                <a:pt x="27" y="49"/>
              </a:lnTo>
              <a:lnTo>
                <a:pt x="27" y="50"/>
              </a:lnTo>
              <a:lnTo>
                <a:pt x="27" y="51"/>
              </a:lnTo>
              <a:lnTo>
                <a:pt x="28" y="51"/>
              </a:lnTo>
              <a:lnTo>
                <a:pt x="28" y="52"/>
              </a:lnTo>
              <a:lnTo>
                <a:pt x="28" y="53"/>
              </a:lnTo>
              <a:lnTo>
                <a:pt x="29" y="54"/>
              </a:lnTo>
              <a:lnTo>
                <a:pt x="29" y="55"/>
              </a:lnTo>
              <a:lnTo>
                <a:pt x="29" y="56"/>
              </a:lnTo>
              <a:lnTo>
                <a:pt x="30" y="57"/>
              </a:lnTo>
              <a:lnTo>
                <a:pt x="30" y="58"/>
              </a:lnTo>
              <a:lnTo>
                <a:pt x="30" y="59"/>
              </a:lnTo>
              <a:lnTo>
                <a:pt x="30" y="60"/>
              </a:lnTo>
              <a:lnTo>
                <a:pt x="30" y="61"/>
              </a:lnTo>
              <a:lnTo>
                <a:pt x="31" y="61"/>
              </a:lnTo>
              <a:lnTo>
                <a:pt x="31" y="62"/>
              </a:lnTo>
              <a:lnTo>
                <a:pt x="32" y="62"/>
              </a:lnTo>
              <a:lnTo>
                <a:pt x="32" y="63"/>
              </a:lnTo>
              <a:lnTo>
                <a:pt x="32" y="64"/>
              </a:lnTo>
              <a:lnTo>
                <a:pt x="33" y="64"/>
              </a:lnTo>
              <a:lnTo>
                <a:pt x="33" y="65"/>
              </a:lnTo>
              <a:lnTo>
                <a:pt x="33" y="66"/>
              </a:lnTo>
              <a:lnTo>
                <a:pt x="34" y="66"/>
              </a:lnTo>
              <a:lnTo>
                <a:pt x="34" y="67"/>
              </a:lnTo>
              <a:lnTo>
                <a:pt x="35" y="67"/>
              </a:lnTo>
              <a:lnTo>
                <a:pt x="35" y="68"/>
              </a:lnTo>
              <a:lnTo>
                <a:pt x="36" y="68"/>
              </a:lnTo>
              <a:close/>
            </a:path>
          </a:pathLst>
        </a:custGeom>
        <a:solidFill>
          <a:srgbClr val="FF9900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8</xdr:col>
      <xdr:colOff>171450</xdr:colOff>
      <xdr:row>17</xdr:row>
      <xdr:rowOff>133350</xdr:rowOff>
    </xdr:from>
    <xdr:to>
      <xdr:col>9</xdr:col>
      <xdr:colOff>66675</xdr:colOff>
      <xdr:row>23</xdr:row>
      <xdr:rowOff>104775</xdr:rowOff>
    </xdr:to>
    <xdr:sp macro="" textlink="">
      <xdr:nvSpPr>
        <xdr:cNvPr id="848670" name="Freeform 14"/>
        <xdr:cNvSpPr>
          <a:spLocks/>
        </xdr:cNvSpPr>
      </xdr:nvSpPr>
      <xdr:spPr bwMode="auto">
        <a:xfrm>
          <a:off x="8724900" y="2962275"/>
          <a:ext cx="504825" cy="885825"/>
        </a:xfrm>
        <a:custGeom>
          <a:avLst/>
          <a:gdLst>
            <a:gd name="T0" fmla="*/ 2147483647 w 39"/>
            <a:gd name="T1" fmla="*/ 2147483647 h 68"/>
            <a:gd name="T2" fmla="*/ 2147483647 w 39"/>
            <a:gd name="T3" fmla="*/ 2147483647 h 68"/>
            <a:gd name="T4" fmla="*/ 2147483647 w 39"/>
            <a:gd name="T5" fmla="*/ 2147483647 h 68"/>
            <a:gd name="T6" fmla="*/ 2147483647 w 39"/>
            <a:gd name="T7" fmla="*/ 2147483647 h 68"/>
            <a:gd name="T8" fmla="*/ 2147483647 w 39"/>
            <a:gd name="T9" fmla="*/ 2147483647 h 68"/>
            <a:gd name="T10" fmla="*/ 2147483647 w 39"/>
            <a:gd name="T11" fmla="*/ 2147483647 h 68"/>
            <a:gd name="T12" fmla="*/ 2147483647 w 39"/>
            <a:gd name="T13" fmla="*/ 2147483647 h 68"/>
            <a:gd name="T14" fmla="*/ 2147483647 w 39"/>
            <a:gd name="T15" fmla="*/ 2147483647 h 68"/>
            <a:gd name="T16" fmla="*/ 2147483647 w 39"/>
            <a:gd name="T17" fmla="*/ 2147483647 h 68"/>
            <a:gd name="T18" fmla="*/ 2147483647 w 39"/>
            <a:gd name="T19" fmla="*/ 2147483647 h 68"/>
            <a:gd name="T20" fmla="*/ 2147483647 w 39"/>
            <a:gd name="T21" fmla="*/ 2147483647 h 68"/>
            <a:gd name="T22" fmla="*/ 2147483647 w 39"/>
            <a:gd name="T23" fmla="*/ 2147483647 h 68"/>
            <a:gd name="T24" fmla="*/ 2147483647 w 39"/>
            <a:gd name="T25" fmla="*/ 2147483647 h 68"/>
            <a:gd name="T26" fmla="*/ 2147483647 w 39"/>
            <a:gd name="T27" fmla="*/ 2147483647 h 68"/>
            <a:gd name="T28" fmla="*/ 2147483647 w 39"/>
            <a:gd name="T29" fmla="*/ 2147483647 h 68"/>
            <a:gd name="T30" fmla="*/ 2147483647 w 39"/>
            <a:gd name="T31" fmla="*/ 2147483647 h 68"/>
            <a:gd name="T32" fmla="*/ 2147483647 w 39"/>
            <a:gd name="T33" fmla="*/ 2147483647 h 68"/>
            <a:gd name="T34" fmla="*/ 2147483647 w 39"/>
            <a:gd name="T35" fmla="*/ 2147483647 h 68"/>
            <a:gd name="T36" fmla="*/ 2147483647 w 39"/>
            <a:gd name="T37" fmla="*/ 2147483647 h 68"/>
            <a:gd name="T38" fmla="*/ 2147483647 w 39"/>
            <a:gd name="T39" fmla="*/ 0 h 68"/>
            <a:gd name="T40" fmla="*/ 2147483647 w 39"/>
            <a:gd name="T41" fmla="*/ 2147483647 h 68"/>
            <a:gd name="T42" fmla="*/ 2147483647 w 39"/>
            <a:gd name="T43" fmla="*/ 0 h 68"/>
            <a:gd name="T44" fmla="*/ 2147483647 w 39"/>
            <a:gd name="T45" fmla="*/ 2147483647 h 68"/>
            <a:gd name="T46" fmla="*/ 2147483647 w 39"/>
            <a:gd name="T47" fmla="*/ 2147483647 h 68"/>
            <a:gd name="T48" fmla="*/ 2147483647 w 39"/>
            <a:gd name="T49" fmla="*/ 2147483647 h 68"/>
            <a:gd name="T50" fmla="*/ 2147483647 w 39"/>
            <a:gd name="T51" fmla="*/ 2147483647 h 68"/>
            <a:gd name="T52" fmla="*/ 2147483647 w 39"/>
            <a:gd name="T53" fmla="*/ 2147483647 h 68"/>
            <a:gd name="T54" fmla="*/ 2147483647 w 39"/>
            <a:gd name="T55" fmla="*/ 2147483647 h 68"/>
            <a:gd name="T56" fmla="*/ 2147483647 w 39"/>
            <a:gd name="T57" fmla="*/ 2147483647 h 68"/>
            <a:gd name="T58" fmla="*/ 2147483647 w 39"/>
            <a:gd name="T59" fmla="*/ 0 h 68"/>
            <a:gd name="T60" fmla="*/ 2147483647 w 39"/>
            <a:gd name="T61" fmla="*/ 2147483647 h 68"/>
            <a:gd name="T62" fmla="*/ 2147483647 w 39"/>
            <a:gd name="T63" fmla="*/ 2147483647 h 68"/>
            <a:gd name="T64" fmla="*/ 2147483647 w 39"/>
            <a:gd name="T65" fmla="*/ 2147483647 h 68"/>
            <a:gd name="T66" fmla="*/ 2147483647 w 39"/>
            <a:gd name="T67" fmla="*/ 2147483647 h 68"/>
            <a:gd name="T68" fmla="*/ 2147483647 w 39"/>
            <a:gd name="T69" fmla="*/ 2147483647 h 68"/>
            <a:gd name="T70" fmla="*/ 2147483647 w 39"/>
            <a:gd name="T71" fmla="*/ 2147483647 h 68"/>
            <a:gd name="T72" fmla="*/ 2147483647 w 39"/>
            <a:gd name="T73" fmla="*/ 2147483647 h 68"/>
            <a:gd name="T74" fmla="*/ 2147483647 w 39"/>
            <a:gd name="T75" fmla="*/ 2147483647 h 68"/>
            <a:gd name="T76" fmla="*/ 2147483647 w 39"/>
            <a:gd name="T77" fmla="*/ 2147483647 h 68"/>
            <a:gd name="T78" fmla="*/ 2147483647 w 39"/>
            <a:gd name="T79" fmla="*/ 2147483647 h 68"/>
            <a:gd name="T80" fmla="*/ 2147483647 w 39"/>
            <a:gd name="T81" fmla="*/ 2147483647 h 68"/>
            <a:gd name="T82" fmla="*/ 2147483647 w 39"/>
            <a:gd name="T83" fmla="*/ 2147483647 h 68"/>
            <a:gd name="T84" fmla="*/ 2147483647 w 39"/>
            <a:gd name="T85" fmla="*/ 2147483647 h 68"/>
            <a:gd name="T86" fmla="*/ 2147483647 w 39"/>
            <a:gd name="T87" fmla="*/ 2147483647 h 68"/>
            <a:gd name="T88" fmla="*/ 2147483647 w 39"/>
            <a:gd name="T89" fmla="*/ 2147483647 h 68"/>
            <a:gd name="T90" fmla="*/ 2147483647 w 39"/>
            <a:gd name="T91" fmla="*/ 2147483647 h 68"/>
            <a:gd name="T92" fmla="*/ 2147483647 w 39"/>
            <a:gd name="T93" fmla="*/ 2147483647 h 68"/>
            <a:gd name="T94" fmla="*/ 2147483647 w 39"/>
            <a:gd name="T95" fmla="*/ 2147483647 h 68"/>
            <a:gd name="T96" fmla="*/ 2147483647 w 39"/>
            <a:gd name="T97" fmla="*/ 2147483647 h 68"/>
            <a:gd name="T98" fmla="*/ 2147483647 w 39"/>
            <a:gd name="T99" fmla="*/ 2147483647 h 68"/>
            <a:gd name="T100" fmla="*/ 2147483647 w 39"/>
            <a:gd name="T101" fmla="*/ 2147483647 h 68"/>
            <a:gd name="T102" fmla="*/ 2147483647 w 39"/>
            <a:gd name="T103" fmla="*/ 2147483647 h 68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w 39"/>
            <a:gd name="T157" fmla="*/ 0 h 68"/>
            <a:gd name="T158" fmla="*/ 39 w 39"/>
            <a:gd name="T159" fmla="*/ 68 h 68"/>
          </a:gdLst>
          <a:ahLst/>
          <a:cxnLst>
            <a:cxn ang="T104">
              <a:pos x="T0" y="T1"/>
            </a:cxn>
            <a:cxn ang="T105">
              <a:pos x="T2" y="T3"/>
            </a:cxn>
            <a:cxn ang="T106">
              <a:pos x="T4" y="T5"/>
            </a:cxn>
            <a:cxn ang="T107">
              <a:pos x="T6" y="T7"/>
            </a:cxn>
            <a:cxn ang="T108">
              <a:pos x="T8" y="T9"/>
            </a:cxn>
            <a:cxn ang="T109">
              <a:pos x="T10" y="T11"/>
            </a:cxn>
            <a:cxn ang="T110">
              <a:pos x="T12" y="T13"/>
            </a:cxn>
            <a:cxn ang="T111">
              <a:pos x="T14" y="T15"/>
            </a:cxn>
            <a:cxn ang="T112">
              <a:pos x="T16" y="T17"/>
            </a:cxn>
            <a:cxn ang="T113">
              <a:pos x="T18" y="T19"/>
            </a:cxn>
            <a:cxn ang="T114">
              <a:pos x="T20" y="T21"/>
            </a:cxn>
            <a:cxn ang="T115">
              <a:pos x="T22" y="T23"/>
            </a:cxn>
            <a:cxn ang="T116">
              <a:pos x="T24" y="T25"/>
            </a:cxn>
            <a:cxn ang="T117">
              <a:pos x="T26" y="T27"/>
            </a:cxn>
            <a:cxn ang="T118">
              <a:pos x="T28" y="T29"/>
            </a:cxn>
            <a:cxn ang="T119">
              <a:pos x="T30" y="T31"/>
            </a:cxn>
            <a:cxn ang="T120">
              <a:pos x="T32" y="T33"/>
            </a:cxn>
            <a:cxn ang="T121">
              <a:pos x="T34" y="T35"/>
            </a:cxn>
            <a:cxn ang="T122">
              <a:pos x="T36" y="T37"/>
            </a:cxn>
            <a:cxn ang="T123">
              <a:pos x="T38" y="T39"/>
            </a:cxn>
            <a:cxn ang="T124">
              <a:pos x="T40" y="T41"/>
            </a:cxn>
            <a:cxn ang="T125">
              <a:pos x="T42" y="T43"/>
            </a:cxn>
            <a:cxn ang="T126">
              <a:pos x="T44" y="T45"/>
            </a:cxn>
            <a:cxn ang="T127">
              <a:pos x="T46" y="T47"/>
            </a:cxn>
            <a:cxn ang="T128">
              <a:pos x="T48" y="T49"/>
            </a:cxn>
            <a:cxn ang="T129">
              <a:pos x="T50" y="T51"/>
            </a:cxn>
            <a:cxn ang="T130">
              <a:pos x="T52" y="T53"/>
            </a:cxn>
            <a:cxn ang="T131">
              <a:pos x="T54" y="T55"/>
            </a:cxn>
            <a:cxn ang="T132">
              <a:pos x="T56" y="T57"/>
            </a:cxn>
            <a:cxn ang="T133">
              <a:pos x="T58" y="T59"/>
            </a:cxn>
            <a:cxn ang="T134">
              <a:pos x="T60" y="T61"/>
            </a:cxn>
            <a:cxn ang="T135">
              <a:pos x="T62" y="T63"/>
            </a:cxn>
            <a:cxn ang="T136">
              <a:pos x="T64" y="T65"/>
            </a:cxn>
            <a:cxn ang="T137">
              <a:pos x="T66" y="T67"/>
            </a:cxn>
            <a:cxn ang="T138">
              <a:pos x="T68" y="T69"/>
            </a:cxn>
            <a:cxn ang="T139">
              <a:pos x="T70" y="T71"/>
            </a:cxn>
            <a:cxn ang="T140">
              <a:pos x="T72" y="T73"/>
            </a:cxn>
            <a:cxn ang="T141">
              <a:pos x="T74" y="T75"/>
            </a:cxn>
            <a:cxn ang="T142">
              <a:pos x="T76" y="T77"/>
            </a:cxn>
            <a:cxn ang="T143">
              <a:pos x="T78" y="T79"/>
            </a:cxn>
            <a:cxn ang="T144">
              <a:pos x="T80" y="T81"/>
            </a:cxn>
            <a:cxn ang="T145">
              <a:pos x="T82" y="T83"/>
            </a:cxn>
            <a:cxn ang="T146">
              <a:pos x="T84" y="T85"/>
            </a:cxn>
            <a:cxn ang="T147">
              <a:pos x="T86" y="T87"/>
            </a:cxn>
            <a:cxn ang="T148">
              <a:pos x="T88" y="T89"/>
            </a:cxn>
            <a:cxn ang="T149">
              <a:pos x="T90" y="T91"/>
            </a:cxn>
            <a:cxn ang="T150">
              <a:pos x="T92" y="T93"/>
            </a:cxn>
            <a:cxn ang="T151">
              <a:pos x="T94" y="T95"/>
            </a:cxn>
            <a:cxn ang="T152">
              <a:pos x="T96" y="T97"/>
            </a:cxn>
            <a:cxn ang="T153">
              <a:pos x="T98" y="T99"/>
            </a:cxn>
            <a:cxn ang="T154">
              <a:pos x="T100" y="T101"/>
            </a:cxn>
            <a:cxn ang="T155">
              <a:pos x="T102" y="T103"/>
            </a:cxn>
          </a:cxnLst>
          <a:rect l="T156" t="T157" r="T158" b="T159"/>
          <a:pathLst>
            <a:path w="39" h="68">
              <a:moveTo>
                <a:pt x="18" y="68"/>
              </a:moveTo>
              <a:lnTo>
                <a:pt x="17" y="68"/>
              </a:lnTo>
              <a:lnTo>
                <a:pt x="17" y="67"/>
              </a:lnTo>
              <a:lnTo>
                <a:pt x="16" y="67"/>
              </a:lnTo>
              <a:lnTo>
                <a:pt x="16" y="66"/>
              </a:lnTo>
              <a:lnTo>
                <a:pt x="15" y="66"/>
              </a:lnTo>
              <a:lnTo>
                <a:pt x="15" y="65"/>
              </a:lnTo>
              <a:lnTo>
                <a:pt x="15" y="64"/>
              </a:lnTo>
              <a:lnTo>
                <a:pt x="14" y="64"/>
              </a:lnTo>
              <a:lnTo>
                <a:pt x="14" y="63"/>
              </a:lnTo>
              <a:lnTo>
                <a:pt x="14" y="62"/>
              </a:lnTo>
              <a:lnTo>
                <a:pt x="13" y="62"/>
              </a:lnTo>
              <a:lnTo>
                <a:pt x="13" y="61"/>
              </a:lnTo>
              <a:lnTo>
                <a:pt x="12" y="61"/>
              </a:lnTo>
              <a:lnTo>
                <a:pt x="12" y="60"/>
              </a:lnTo>
              <a:lnTo>
                <a:pt x="12" y="59"/>
              </a:lnTo>
              <a:lnTo>
                <a:pt x="12" y="58"/>
              </a:lnTo>
              <a:lnTo>
                <a:pt x="12" y="57"/>
              </a:lnTo>
              <a:lnTo>
                <a:pt x="11" y="56"/>
              </a:lnTo>
              <a:lnTo>
                <a:pt x="11" y="55"/>
              </a:lnTo>
              <a:lnTo>
                <a:pt x="11" y="54"/>
              </a:lnTo>
              <a:lnTo>
                <a:pt x="10" y="53"/>
              </a:lnTo>
              <a:lnTo>
                <a:pt x="10" y="52"/>
              </a:lnTo>
              <a:lnTo>
                <a:pt x="10" y="51"/>
              </a:lnTo>
              <a:lnTo>
                <a:pt x="9" y="51"/>
              </a:lnTo>
              <a:lnTo>
                <a:pt x="9" y="50"/>
              </a:lnTo>
              <a:lnTo>
                <a:pt x="9" y="49"/>
              </a:lnTo>
              <a:lnTo>
                <a:pt x="9" y="48"/>
              </a:lnTo>
              <a:lnTo>
                <a:pt x="8" y="47"/>
              </a:lnTo>
              <a:lnTo>
                <a:pt x="7" y="47"/>
              </a:lnTo>
              <a:lnTo>
                <a:pt x="7" y="46"/>
              </a:lnTo>
              <a:lnTo>
                <a:pt x="6" y="46"/>
              </a:lnTo>
              <a:lnTo>
                <a:pt x="6" y="45"/>
              </a:lnTo>
              <a:lnTo>
                <a:pt x="6" y="44"/>
              </a:lnTo>
              <a:lnTo>
                <a:pt x="6" y="43"/>
              </a:lnTo>
              <a:lnTo>
                <a:pt x="6" y="42"/>
              </a:lnTo>
              <a:lnTo>
                <a:pt x="7" y="42"/>
              </a:lnTo>
              <a:lnTo>
                <a:pt x="7" y="41"/>
              </a:lnTo>
              <a:lnTo>
                <a:pt x="8" y="41"/>
              </a:lnTo>
              <a:lnTo>
                <a:pt x="8" y="40"/>
              </a:lnTo>
              <a:lnTo>
                <a:pt x="9" y="40"/>
              </a:lnTo>
              <a:lnTo>
                <a:pt x="9" y="39"/>
              </a:lnTo>
              <a:lnTo>
                <a:pt x="9" y="38"/>
              </a:lnTo>
              <a:lnTo>
                <a:pt x="10" y="38"/>
              </a:lnTo>
              <a:lnTo>
                <a:pt x="10" y="37"/>
              </a:lnTo>
              <a:lnTo>
                <a:pt x="11" y="36"/>
              </a:lnTo>
              <a:lnTo>
                <a:pt x="11" y="34"/>
              </a:lnTo>
              <a:lnTo>
                <a:pt x="11" y="33"/>
              </a:lnTo>
              <a:lnTo>
                <a:pt x="10" y="32"/>
              </a:lnTo>
              <a:lnTo>
                <a:pt x="10" y="31"/>
              </a:lnTo>
              <a:lnTo>
                <a:pt x="10" y="30"/>
              </a:lnTo>
              <a:lnTo>
                <a:pt x="10" y="29"/>
              </a:lnTo>
              <a:lnTo>
                <a:pt x="9" y="29"/>
              </a:lnTo>
              <a:lnTo>
                <a:pt x="9" y="30"/>
              </a:lnTo>
              <a:lnTo>
                <a:pt x="8" y="31"/>
              </a:lnTo>
              <a:lnTo>
                <a:pt x="8" y="30"/>
              </a:lnTo>
              <a:lnTo>
                <a:pt x="7" y="29"/>
              </a:lnTo>
              <a:lnTo>
                <a:pt x="6" y="29"/>
              </a:lnTo>
              <a:lnTo>
                <a:pt x="6" y="28"/>
              </a:lnTo>
              <a:lnTo>
                <a:pt x="6" y="27"/>
              </a:lnTo>
              <a:lnTo>
                <a:pt x="6" y="26"/>
              </a:lnTo>
              <a:lnTo>
                <a:pt x="6" y="25"/>
              </a:lnTo>
              <a:lnTo>
                <a:pt x="5" y="25"/>
              </a:lnTo>
              <a:lnTo>
                <a:pt x="4" y="24"/>
              </a:lnTo>
              <a:lnTo>
                <a:pt x="3" y="24"/>
              </a:lnTo>
              <a:lnTo>
                <a:pt x="2" y="23"/>
              </a:lnTo>
              <a:lnTo>
                <a:pt x="4" y="22"/>
              </a:lnTo>
              <a:lnTo>
                <a:pt x="4" y="21"/>
              </a:lnTo>
              <a:lnTo>
                <a:pt x="3" y="21"/>
              </a:lnTo>
              <a:lnTo>
                <a:pt x="3" y="20"/>
              </a:lnTo>
              <a:lnTo>
                <a:pt x="3" y="19"/>
              </a:lnTo>
              <a:lnTo>
                <a:pt x="2" y="19"/>
              </a:lnTo>
              <a:lnTo>
                <a:pt x="2" y="18"/>
              </a:lnTo>
              <a:lnTo>
                <a:pt x="3" y="16"/>
              </a:lnTo>
              <a:lnTo>
                <a:pt x="4" y="16"/>
              </a:lnTo>
              <a:lnTo>
                <a:pt x="4" y="15"/>
              </a:lnTo>
              <a:lnTo>
                <a:pt x="4" y="14"/>
              </a:lnTo>
              <a:lnTo>
                <a:pt x="4" y="13"/>
              </a:lnTo>
              <a:lnTo>
                <a:pt x="3" y="13"/>
              </a:lnTo>
              <a:lnTo>
                <a:pt x="2" y="12"/>
              </a:lnTo>
              <a:lnTo>
                <a:pt x="1" y="12"/>
              </a:lnTo>
              <a:lnTo>
                <a:pt x="1" y="11"/>
              </a:lnTo>
              <a:lnTo>
                <a:pt x="0" y="11"/>
              </a:lnTo>
              <a:lnTo>
                <a:pt x="1" y="10"/>
              </a:lnTo>
              <a:lnTo>
                <a:pt x="1" y="9"/>
              </a:lnTo>
              <a:lnTo>
                <a:pt x="1" y="8"/>
              </a:lnTo>
              <a:lnTo>
                <a:pt x="2" y="8"/>
              </a:lnTo>
              <a:lnTo>
                <a:pt x="2" y="7"/>
              </a:lnTo>
              <a:lnTo>
                <a:pt x="3" y="6"/>
              </a:lnTo>
              <a:lnTo>
                <a:pt x="2" y="6"/>
              </a:lnTo>
              <a:lnTo>
                <a:pt x="2" y="5"/>
              </a:lnTo>
              <a:lnTo>
                <a:pt x="3" y="5"/>
              </a:lnTo>
              <a:lnTo>
                <a:pt x="2" y="5"/>
              </a:lnTo>
              <a:lnTo>
                <a:pt x="2" y="4"/>
              </a:lnTo>
              <a:lnTo>
                <a:pt x="2" y="2"/>
              </a:lnTo>
              <a:lnTo>
                <a:pt x="2" y="3"/>
              </a:lnTo>
              <a:lnTo>
                <a:pt x="2" y="2"/>
              </a:lnTo>
              <a:lnTo>
                <a:pt x="1" y="2"/>
              </a:lnTo>
              <a:lnTo>
                <a:pt x="1" y="1"/>
              </a:lnTo>
              <a:lnTo>
                <a:pt x="1" y="0"/>
              </a:lnTo>
              <a:lnTo>
                <a:pt x="2" y="0"/>
              </a:lnTo>
              <a:lnTo>
                <a:pt x="3" y="0"/>
              </a:lnTo>
              <a:lnTo>
                <a:pt x="3" y="1"/>
              </a:lnTo>
              <a:lnTo>
                <a:pt x="4" y="1"/>
              </a:lnTo>
              <a:lnTo>
                <a:pt x="3" y="1"/>
              </a:lnTo>
              <a:lnTo>
                <a:pt x="4" y="1"/>
              </a:lnTo>
              <a:lnTo>
                <a:pt x="3" y="1"/>
              </a:lnTo>
              <a:lnTo>
                <a:pt x="3" y="0"/>
              </a:lnTo>
              <a:lnTo>
                <a:pt x="4" y="0"/>
              </a:lnTo>
              <a:lnTo>
                <a:pt x="3" y="0"/>
              </a:lnTo>
              <a:lnTo>
                <a:pt x="4" y="0"/>
              </a:lnTo>
              <a:lnTo>
                <a:pt x="5" y="0"/>
              </a:lnTo>
              <a:lnTo>
                <a:pt x="6" y="0"/>
              </a:lnTo>
              <a:lnTo>
                <a:pt x="7" y="1"/>
              </a:lnTo>
              <a:lnTo>
                <a:pt x="8" y="1"/>
              </a:lnTo>
              <a:lnTo>
                <a:pt x="9" y="1"/>
              </a:lnTo>
              <a:lnTo>
                <a:pt x="10" y="1"/>
              </a:lnTo>
              <a:lnTo>
                <a:pt x="11" y="1"/>
              </a:lnTo>
              <a:lnTo>
                <a:pt x="11" y="2"/>
              </a:lnTo>
              <a:lnTo>
                <a:pt x="12" y="2"/>
              </a:lnTo>
              <a:lnTo>
                <a:pt x="13" y="2"/>
              </a:lnTo>
              <a:lnTo>
                <a:pt x="14" y="2"/>
              </a:lnTo>
              <a:lnTo>
                <a:pt x="15" y="2"/>
              </a:lnTo>
              <a:lnTo>
                <a:pt x="16" y="2"/>
              </a:lnTo>
              <a:lnTo>
                <a:pt x="16" y="3"/>
              </a:lnTo>
              <a:lnTo>
                <a:pt x="17" y="3"/>
              </a:lnTo>
              <a:lnTo>
                <a:pt x="18" y="3"/>
              </a:lnTo>
              <a:lnTo>
                <a:pt x="18" y="4"/>
              </a:lnTo>
              <a:lnTo>
                <a:pt x="19" y="4"/>
              </a:lnTo>
              <a:lnTo>
                <a:pt x="20" y="4"/>
              </a:lnTo>
              <a:lnTo>
                <a:pt x="20" y="5"/>
              </a:lnTo>
              <a:lnTo>
                <a:pt x="21" y="5"/>
              </a:lnTo>
              <a:lnTo>
                <a:pt x="22" y="5"/>
              </a:lnTo>
              <a:lnTo>
                <a:pt x="22" y="6"/>
              </a:lnTo>
              <a:lnTo>
                <a:pt x="23" y="6"/>
              </a:lnTo>
              <a:lnTo>
                <a:pt x="24" y="6"/>
              </a:lnTo>
              <a:lnTo>
                <a:pt x="25" y="6"/>
              </a:lnTo>
              <a:lnTo>
                <a:pt x="26" y="6"/>
              </a:lnTo>
              <a:lnTo>
                <a:pt x="26" y="5"/>
              </a:lnTo>
              <a:lnTo>
                <a:pt x="27" y="5"/>
              </a:lnTo>
              <a:lnTo>
                <a:pt x="28" y="4"/>
              </a:lnTo>
              <a:lnTo>
                <a:pt x="29" y="4"/>
              </a:lnTo>
              <a:lnTo>
                <a:pt x="30" y="3"/>
              </a:lnTo>
              <a:lnTo>
                <a:pt x="30" y="2"/>
              </a:lnTo>
              <a:lnTo>
                <a:pt x="31" y="2"/>
              </a:lnTo>
              <a:lnTo>
                <a:pt x="31" y="1"/>
              </a:lnTo>
              <a:lnTo>
                <a:pt x="32" y="1"/>
              </a:lnTo>
              <a:lnTo>
                <a:pt x="33" y="0"/>
              </a:lnTo>
              <a:lnTo>
                <a:pt x="34" y="0"/>
              </a:lnTo>
              <a:lnTo>
                <a:pt x="35" y="0"/>
              </a:lnTo>
              <a:lnTo>
                <a:pt x="35" y="1"/>
              </a:lnTo>
              <a:lnTo>
                <a:pt x="36" y="1"/>
              </a:lnTo>
              <a:lnTo>
                <a:pt x="37" y="1"/>
              </a:lnTo>
              <a:lnTo>
                <a:pt x="38" y="2"/>
              </a:lnTo>
              <a:lnTo>
                <a:pt x="39" y="2"/>
              </a:lnTo>
              <a:lnTo>
                <a:pt x="39" y="3"/>
              </a:lnTo>
              <a:lnTo>
                <a:pt x="39" y="4"/>
              </a:lnTo>
              <a:lnTo>
                <a:pt x="39" y="5"/>
              </a:lnTo>
              <a:lnTo>
                <a:pt x="39" y="6"/>
              </a:lnTo>
              <a:lnTo>
                <a:pt x="39" y="7"/>
              </a:lnTo>
              <a:lnTo>
                <a:pt x="39" y="8"/>
              </a:lnTo>
              <a:lnTo>
                <a:pt x="39" y="10"/>
              </a:lnTo>
              <a:lnTo>
                <a:pt x="39" y="11"/>
              </a:lnTo>
              <a:lnTo>
                <a:pt x="39" y="12"/>
              </a:lnTo>
              <a:lnTo>
                <a:pt x="38" y="12"/>
              </a:lnTo>
              <a:lnTo>
                <a:pt x="37" y="12"/>
              </a:lnTo>
              <a:lnTo>
                <a:pt x="36" y="13"/>
              </a:lnTo>
              <a:lnTo>
                <a:pt x="35" y="13"/>
              </a:lnTo>
              <a:lnTo>
                <a:pt x="35" y="12"/>
              </a:lnTo>
              <a:lnTo>
                <a:pt x="34" y="12"/>
              </a:lnTo>
              <a:lnTo>
                <a:pt x="34" y="13"/>
              </a:lnTo>
              <a:lnTo>
                <a:pt x="34" y="14"/>
              </a:lnTo>
              <a:lnTo>
                <a:pt x="33" y="14"/>
              </a:lnTo>
              <a:lnTo>
                <a:pt x="33" y="15"/>
              </a:lnTo>
              <a:lnTo>
                <a:pt x="32" y="15"/>
              </a:lnTo>
              <a:lnTo>
                <a:pt x="32" y="14"/>
              </a:lnTo>
              <a:lnTo>
                <a:pt x="31" y="14"/>
              </a:lnTo>
              <a:lnTo>
                <a:pt x="30" y="15"/>
              </a:lnTo>
              <a:lnTo>
                <a:pt x="29" y="15"/>
              </a:lnTo>
              <a:lnTo>
                <a:pt x="30" y="16"/>
              </a:lnTo>
              <a:lnTo>
                <a:pt x="29" y="16"/>
              </a:lnTo>
              <a:lnTo>
                <a:pt x="28" y="16"/>
              </a:lnTo>
              <a:lnTo>
                <a:pt x="28" y="17"/>
              </a:lnTo>
              <a:lnTo>
                <a:pt x="28" y="16"/>
              </a:lnTo>
              <a:lnTo>
                <a:pt x="28" y="17"/>
              </a:lnTo>
              <a:lnTo>
                <a:pt x="28" y="18"/>
              </a:lnTo>
              <a:lnTo>
                <a:pt x="28" y="19"/>
              </a:lnTo>
              <a:lnTo>
                <a:pt x="28" y="20"/>
              </a:lnTo>
              <a:lnTo>
                <a:pt x="28" y="21"/>
              </a:lnTo>
              <a:lnTo>
                <a:pt x="28" y="22"/>
              </a:lnTo>
              <a:lnTo>
                <a:pt x="28" y="23"/>
              </a:lnTo>
              <a:lnTo>
                <a:pt x="28" y="22"/>
              </a:lnTo>
              <a:lnTo>
                <a:pt x="28" y="23"/>
              </a:lnTo>
              <a:lnTo>
                <a:pt x="29" y="24"/>
              </a:lnTo>
              <a:lnTo>
                <a:pt x="29" y="25"/>
              </a:lnTo>
              <a:lnTo>
                <a:pt x="29" y="27"/>
              </a:lnTo>
              <a:lnTo>
                <a:pt x="29" y="28"/>
              </a:lnTo>
              <a:lnTo>
                <a:pt x="29" y="29"/>
              </a:lnTo>
              <a:lnTo>
                <a:pt x="29" y="30"/>
              </a:lnTo>
              <a:lnTo>
                <a:pt x="29" y="31"/>
              </a:lnTo>
              <a:lnTo>
                <a:pt x="30" y="32"/>
              </a:lnTo>
              <a:lnTo>
                <a:pt x="29" y="32"/>
              </a:lnTo>
              <a:lnTo>
                <a:pt x="30" y="32"/>
              </a:lnTo>
              <a:lnTo>
                <a:pt x="30" y="33"/>
              </a:lnTo>
              <a:lnTo>
                <a:pt x="31" y="33"/>
              </a:lnTo>
              <a:lnTo>
                <a:pt x="31" y="34"/>
              </a:lnTo>
              <a:lnTo>
                <a:pt x="32" y="34"/>
              </a:lnTo>
              <a:lnTo>
                <a:pt x="32" y="35"/>
              </a:lnTo>
              <a:lnTo>
                <a:pt x="32" y="36"/>
              </a:lnTo>
              <a:lnTo>
                <a:pt x="32" y="37"/>
              </a:lnTo>
              <a:lnTo>
                <a:pt x="33" y="37"/>
              </a:lnTo>
              <a:lnTo>
                <a:pt x="32" y="37"/>
              </a:lnTo>
              <a:lnTo>
                <a:pt x="33" y="38"/>
              </a:lnTo>
              <a:lnTo>
                <a:pt x="32" y="38"/>
              </a:lnTo>
              <a:lnTo>
                <a:pt x="32" y="39"/>
              </a:lnTo>
              <a:lnTo>
                <a:pt x="32" y="40"/>
              </a:lnTo>
              <a:lnTo>
                <a:pt x="33" y="40"/>
              </a:lnTo>
              <a:lnTo>
                <a:pt x="33" y="41"/>
              </a:lnTo>
              <a:lnTo>
                <a:pt x="34" y="41"/>
              </a:lnTo>
              <a:lnTo>
                <a:pt x="34" y="42"/>
              </a:lnTo>
              <a:lnTo>
                <a:pt x="34" y="43"/>
              </a:lnTo>
              <a:lnTo>
                <a:pt x="33" y="43"/>
              </a:lnTo>
              <a:lnTo>
                <a:pt x="33" y="44"/>
              </a:lnTo>
              <a:lnTo>
                <a:pt x="33" y="45"/>
              </a:lnTo>
              <a:lnTo>
                <a:pt x="32" y="45"/>
              </a:lnTo>
              <a:lnTo>
                <a:pt x="31" y="45"/>
              </a:lnTo>
              <a:lnTo>
                <a:pt x="30" y="45"/>
              </a:lnTo>
              <a:lnTo>
                <a:pt x="30" y="46"/>
              </a:lnTo>
              <a:lnTo>
                <a:pt x="29" y="46"/>
              </a:lnTo>
              <a:lnTo>
                <a:pt x="28" y="46"/>
              </a:lnTo>
              <a:lnTo>
                <a:pt x="27" y="45"/>
              </a:lnTo>
              <a:lnTo>
                <a:pt x="26" y="46"/>
              </a:lnTo>
              <a:lnTo>
                <a:pt x="25" y="46"/>
              </a:lnTo>
              <a:lnTo>
                <a:pt x="25" y="47"/>
              </a:lnTo>
              <a:lnTo>
                <a:pt x="24" y="48"/>
              </a:lnTo>
              <a:lnTo>
                <a:pt x="24" y="49"/>
              </a:lnTo>
              <a:lnTo>
                <a:pt x="24" y="50"/>
              </a:lnTo>
              <a:lnTo>
                <a:pt x="24" y="51"/>
              </a:lnTo>
              <a:lnTo>
                <a:pt x="24" y="52"/>
              </a:lnTo>
              <a:lnTo>
                <a:pt x="23" y="52"/>
              </a:lnTo>
              <a:lnTo>
                <a:pt x="24" y="52"/>
              </a:lnTo>
              <a:lnTo>
                <a:pt x="24" y="53"/>
              </a:lnTo>
              <a:lnTo>
                <a:pt x="24" y="54"/>
              </a:lnTo>
              <a:lnTo>
                <a:pt x="24" y="55"/>
              </a:lnTo>
              <a:lnTo>
                <a:pt x="24" y="56"/>
              </a:lnTo>
              <a:lnTo>
                <a:pt x="23" y="56"/>
              </a:lnTo>
              <a:lnTo>
                <a:pt x="23" y="57"/>
              </a:lnTo>
              <a:lnTo>
                <a:pt x="23" y="58"/>
              </a:lnTo>
              <a:lnTo>
                <a:pt x="22" y="58"/>
              </a:lnTo>
              <a:lnTo>
                <a:pt x="21" y="59"/>
              </a:lnTo>
              <a:lnTo>
                <a:pt x="20" y="59"/>
              </a:lnTo>
              <a:lnTo>
                <a:pt x="20" y="60"/>
              </a:lnTo>
              <a:lnTo>
                <a:pt x="19" y="61"/>
              </a:lnTo>
              <a:lnTo>
                <a:pt x="19" y="62"/>
              </a:lnTo>
              <a:lnTo>
                <a:pt x="19" y="63"/>
              </a:lnTo>
              <a:lnTo>
                <a:pt x="20" y="64"/>
              </a:lnTo>
              <a:lnTo>
                <a:pt x="19" y="64"/>
              </a:lnTo>
              <a:lnTo>
                <a:pt x="19" y="65"/>
              </a:lnTo>
              <a:lnTo>
                <a:pt x="18" y="66"/>
              </a:lnTo>
              <a:lnTo>
                <a:pt x="18" y="67"/>
              </a:lnTo>
              <a:lnTo>
                <a:pt x="18" y="68"/>
              </a:lnTo>
              <a:close/>
            </a:path>
          </a:pathLst>
        </a:custGeom>
        <a:solidFill>
          <a:srgbClr val="FF9900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8</xdr:col>
      <xdr:colOff>419100</xdr:colOff>
      <xdr:row>18</xdr:row>
      <xdr:rowOff>133350</xdr:rowOff>
    </xdr:from>
    <xdr:to>
      <xdr:col>9</xdr:col>
      <xdr:colOff>523875</xdr:colOff>
      <xdr:row>24</xdr:row>
      <xdr:rowOff>9525</xdr:rowOff>
    </xdr:to>
    <xdr:sp macro="" textlink="">
      <xdr:nvSpPr>
        <xdr:cNvPr id="848671" name="Freeform 15"/>
        <xdr:cNvSpPr>
          <a:spLocks/>
        </xdr:cNvSpPr>
      </xdr:nvSpPr>
      <xdr:spPr bwMode="auto">
        <a:xfrm>
          <a:off x="8972550" y="3114675"/>
          <a:ext cx="714375" cy="790575"/>
        </a:xfrm>
        <a:custGeom>
          <a:avLst/>
          <a:gdLst>
            <a:gd name="T0" fmla="*/ 2147483647 w 54"/>
            <a:gd name="T1" fmla="*/ 2147483647 h 60"/>
            <a:gd name="T2" fmla="*/ 2147483647 w 54"/>
            <a:gd name="T3" fmla="*/ 2147483647 h 60"/>
            <a:gd name="T4" fmla="*/ 2147483647 w 54"/>
            <a:gd name="T5" fmla="*/ 2147483647 h 60"/>
            <a:gd name="T6" fmla="*/ 2147483647 w 54"/>
            <a:gd name="T7" fmla="*/ 2147483647 h 60"/>
            <a:gd name="T8" fmla="*/ 2147483647 w 54"/>
            <a:gd name="T9" fmla="*/ 2147483647 h 60"/>
            <a:gd name="T10" fmla="*/ 2147483647 w 54"/>
            <a:gd name="T11" fmla="*/ 2147483647 h 60"/>
            <a:gd name="T12" fmla="*/ 2147483647 w 54"/>
            <a:gd name="T13" fmla="*/ 2147483647 h 60"/>
            <a:gd name="T14" fmla="*/ 2147483647 w 54"/>
            <a:gd name="T15" fmla="*/ 2147483647 h 60"/>
            <a:gd name="T16" fmla="*/ 2147483647 w 54"/>
            <a:gd name="T17" fmla="*/ 2147483647 h 60"/>
            <a:gd name="T18" fmla="*/ 2147483647 w 54"/>
            <a:gd name="T19" fmla="*/ 2147483647 h 60"/>
            <a:gd name="T20" fmla="*/ 2147483647 w 54"/>
            <a:gd name="T21" fmla="*/ 2147483647 h 60"/>
            <a:gd name="T22" fmla="*/ 2147483647 w 54"/>
            <a:gd name="T23" fmla="*/ 2147483647 h 60"/>
            <a:gd name="T24" fmla="*/ 2147483647 w 54"/>
            <a:gd name="T25" fmla="*/ 2147483647 h 60"/>
            <a:gd name="T26" fmla="*/ 2147483647 w 54"/>
            <a:gd name="T27" fmla="*/ 2147483647 h 60"/>
            <a:gd name="T28" fmla="*/ 2147483647 w 54"/>
            <a:gd name="T29" fmla="*/ 2147483647 h 60"/>
            <a:gd name="T30" fmla="*/ 2147483647 w 54"/>
            <a:gd name="T31" fmla="*/ 2147483647 h 60"/>
            <a:gd name="T32" fmla="*/ 2147483647 w 54"/>
            <a:gd name="T33" fmla="*/ 2147483647 h 60"/>
            <a:gd name="T34" fmla="*/ 2147483647 w 54"/>
            <a:gd name="T35" fmla="*/ 2147483647 h 60"/>
            <a:gd name="T36" fmla="*/ 2147483647 w 54"/>
            <a:gd name="T37" fmla="*/ 2147483647 h 60"/>
            <a:gd name="T38" fmla="*/ 2147483647 w 54"/>
            <a:gd name="T39" fmla="*/ 2147483647 h 60"/>
            <a:gd name="T40" fmla="*/ 2147483647 w 54"/>
            <a:gd name="T41" fmla="*/ 2147483647 h 60"/>
            <a:gd name="T42" fmla="*/ 2147483647 w 54"/>
            <a:gd name="T43" fmla="*/ 2147483647 h 60"/>
            <a:gd name="T44" fmla="*/ 2147483647 w 54"/>
            <a:gd name="T45" fmla="*/ 2147483647 h 60"/>
            <a:gd name="T46" fmla="*/ 2147483647 w 54"/>
            <a:gd name="T47" fmla="*/ 2147483647 h 60"/>
            <a:gd name="T48" fmla="*/ 2147483647 w 54"/>
            <a:gd name="T49" fmla="*/ 2147483647 h 60"/>
            <a:gd name="T50" fmla="*/ 2147483647 w 54"/>
            <a:gd name="T51" fmla="*/ 2147483647 h 60"/>
            <a:gd name="T52" fmla="*/ 2147483647 w 54"/>
            <a:gd name="T53" fmla="*/ 2147483647 h 60"/>
            <a:gd name="T54" fmla="*/ 2147483647 w 54"/>
            <a:gd name="T55" fmla="*/ 2147483647 h 60"/>
            <a:gd name="T56" fmla="*/ 2147483647 w 54"/>
            <a:gd name="T57" fmla="*/ 2147483647 h 60"/>
            <a:gd name="T58" fmla="*/ 2147483647 w 54"/>
            <a:gd name="T59" fmla="*/ 2147483647 h 60"/>
            <a:gd name="T60" fmla="*/ 2147483647 w 54"/>
            <a:gd name="T61" fmla="*/ 2147483647 h 60"/>
            <a:gd name="T62" fmla="*/ 2147483647 w 54"/>
            <a:gd name="T63" fmla="*/ 2147483647 h 60"/>
            <a:gd name="T64" fmla="*/ 2147483647 w 54"/>
            <a:gd name="T65" fmla="*/ 2147483647 h 60"/>
            <a:gd name="T66" fmla="*/ 2147483647 w 54"/>
            <a:gd name="T67" fmla="*/ 2147483647 h 60"/>
            <a:gd name="T68" fmla="*/ 2147483647 w 54"/>
            <a:gd name="T69" fmla="*/ 2147483647 h 60"/>
            <a:gd name="T70" fmla="*/ 2147483647 w 54"/>
            <a:gd name="T71" fmla="*/ 2147483647 h 60"/>
            <a:gd name="T72" fmla="*/ 2147483647 w 54"/>
            <a:gd name="T73" fmla="*/ 2147483647 h 60"/>
            <a:gd name="T74" fmla="*/ 2147483647 w 54"/>
            <a:gd name="T75" fmla="*/ 2147483647 h 60"/>
            <a:gd name="T76" fmla="*/ 2147483647 w 54"/>
            <a:gd name="T77" fmla="*/ 2147483647 h 60"/>
            <a:gd name="T78" fmla="*/ 2147483647 w 54"/>
            <a:gd name="T79" fmla="*/ 2147483647 h 60"/>
            <a:gd name="T80" fmla="*/ 2147483647 w 54"/>
            <a:gd name="T81" fmla="*/ 2147483647 h 60"/>
            <a:gd name="T82" fmla="*/ 2147483647 w 54"/>
            <a:gd name="T83" fmla="*/ 2147483647 h 60"/>
            <a:gd name="T84" fmla="*/ 2147483647 w 54"/>
            <a:gd name="T85" fmla="*/ 2147483647 h 60"/>
            <a:gd name="T86" fmla="*/ 2147483647 w 54"/>
            <a:gd name="T87" fmla="*/ 2147483647 h 60"/>
            <a:gd name="T88" fmla="*/ 2147483647 w 54"/>
            <a:gd name="T89" fmla="*/ 2147483647 h 60"/>
            <a:gd name="T90" fmla="*/ 2147483647 w 54"/>
            <a:gd name="T91" fmla="*/ 2147483647 h 60"/>
            <a:gd name="T92" fmla="*/ 2147483647 w 54"/>
            <a:gd name="T93" fmla="*/ 2147483647 h 60"/>
            <a:gd name="T94" fmla="*/ 2147483647 w 54"/>
            <a:gd name="T95" fmla="*/ 2147483647 h 60"/>
            <a:gd name="T96" fmla="*/ 2147483647 w 54"/>
            <a:gd name="T97" fmla="*/ 2147483647 h 60"/>
            <a:gd name="T98" fmla="*/ 2147483647 w 54"/>
            <a:gd name="T99" fmla="*/ 2147483647 h 60"/>
            <a:gd name="T100" fmla="*/ 2147483647 w 54"/>
            <a:gd name="T101" fmla="*/ 2147483647 h 60"/>
            <a:gd name="T102" fmla="*/ 2147483647 w 54"/>
            <a:gd name="T103" fmla="*/ 2147483647 h 60"/>
            <a:gd name="T104" fmla="*/ 2147483647 w 54"/>
            <a:gd name="T105" fmla="*/ 2147483647 h 60"/>
            <a:gd name="T106" fmla="*/ 2147483647 w 54"/>
            <a:gd name="T107" fmla="*/ 2147483647 h 60"/>
            <a:gd name="T108" fmla="*/ 2147483647 w 54"/>
            <a:gd name="T109" fmla="*/ 2147483647 h 60"/>
            <a:gd name="T110" fmla="*/ 2147483647 w 54"/>
            <a:gd name="T111" fmla="*/ 2147483647 h 60"/>
            <a:gd name="T112" fmla="*/ 2147483647 w 54"/>
            <a:gd name="T113" fmla="*/ 2147483647 h 60"/>
            <a:gd name="T114" fmla="*/ 2147483647 w 54"/>
            <a:gd name="T115" fmla="*/ 2147483647 h 60"/>
            <a:gd name="T116" fmla="*/ 2147483647 w 54"/>
            <a:gd name="T117" fmla="*/ 2147483647 h 60"/>
            <a:gd name="T118" fmla="*/ 2147483647 w 54"/>
            <a:gd name="T119" fmla="*/ 2147483647 h 60"/>
            <a:gd name="T120" fmla="*/ 2147483647 w 54"/>
            <a:gd name="T121" fmla="*/ 2147483647 h 60"/>
            <a:gd name="T122" fmla="*/ 2147483647 w 54"/>
            <a:gd name="T123" fmla="*/ 2147483647 h 60"/>
            <a:gd name="T124" fmla="*/ 2147483647 w 54"/>
            <a:gd name="T125" fmla="*/ 2147483647 h 60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60000 65536"/>
            <a:gd name="T178" fmla="*/ 0 60000 65536"/>
            <a:gd name="T179" fmla="*/ 0 60000 65536"/>
            <a:gd name="T180" fmla="*/ 0 60000 65536"/>
            <a:gd name="T181" fmla="*/ 0 60000 65536"/>
            <a:gd name="T182" fmla="*/ 0 60000 65536"/>
            <a:gd name="T183" fmla="*/ 0 60000 65536"/>
            <a:gd name="T184" fmla="*/ 0 60000 65536"/>
            <a:gd name="T185" fmla="*/ 0 60000 65536"/>
            <a:gd name="T186" fmla="*/ 0 60000 65536"/>
            <a:gd name="T187" fmla="*/ 0 60000 65536"/>
            <a:gd name="T188" fmla="*/ 0 60000 65536"/>
            <a:gd name="T189" fmla="*/ 0 w 54"/>
            <a:gd name="T190" fmla="*/ 0 h 60"/>
            <a:gd name="T191" fmla="*/ 54 w 54"/>
            <a:gd name="T192" fmla="*/ 60 h 60"/>
          </a:gdLst>
          <a:ahLst/>
          <a:cxnLst>
            <a:cxn ang="T126">
              <a:pos x="T0" y="T1"/>
            </a:cxn>
            <a:cxn ang="T127">
              <a:pos x="T2" y="T3"/>
            </a:cxn>
            <a:cxn ang="T128">
              <a:pos x="T4" y="T5"/>
            </a:cxn>
            <a:cxn ang="T129">
              <a:pos x="T6" y="T7"/>
            </a:cxn>
            <a:cxn ang="T130">
              <a:pos x="T8" y="T9"/>
            </a:cxn>
            <a:cxn ang="T131">
              <a:pos x="T10" y="T11"/>
            </a:cxn>
            <a:cxn ang="T132">
              <a:pos x="T12" y="T13"/>
            </a:cxn>
            <a:cxn ang="T133">
              <a:pos x="T14" y="T15"/>
            </a:cxn>
            <a:cxn ang="T134">
              <a:pos x="T16" y="T17"/>
            </a:cxn>
            <a:cxn ang="T135">
              <a:pos x="T18" y="T19"/>
            </a:cxn>
            <a:cxn ang="T136">
              <a:pos x="T20" y="T21"/>
            </a:cxn>
            <a:cxn ang="T137">
              <a:pos x="T22" y="T23"/>
            </a:cxn>
            <a:cxn ang="T138">
              <a:pos x="T24" y="T25"/>
            </a:cxn>
            <a:cxn ang="T139">
              <a:pos x="T26" y="T27"/>
            </a:cxn>
            <a:cxn ang="T140">
              <a:pos x="T28" y="T29"/>
            </a:cxn>
            <a:cxn ang="T141">
              <a:pos x="T30" y="T31"/>
            </a:cxn>
            <a:cxn ang="T142">
              <a:pos x="T32" y="T33"/>
            </a:cxn>
            <a:cxn ang="T143">
              <a:pos x="T34" y="T35"/>
            </a:cxn>
            <a:cxn ang="T144">
              <a:pos x="T36" y="T37"/>
            </a:cxn>
            <a:cxn ang="T145">
              <a:pos x="T38" y="T39"/>
            </a:cxn>
            <a:cxn ang="T146">
              <a:pos x="T40" y="T41"/>
            </a:cxn>
            <a:cxn ang="T147">
              <a:pos x="T42" y="T43"/>
            </a:cxn>
            <a:cxn ang="T148">
              <a:pos x="T44" y="T45"/>
            </a:cxn>
            <a:cxn ang="T149">
              <a:pos x="T46" y="T47"/>
            </a:cxn>
            <a:cxn ang="T150">
              <a:pos x="T48" y="T49"/>
            </a:cxn>
            <a:cxn ang="T151">
              <a:pos x="T50" y="T51"/>
            </a:cxn>
            <a:cxn ang="T152">
              <a:pos x="T52" y="T53"/>
            </a:cxn>
            <a:cxn ang="T153">
              <a:pos x="T54" y="T55"/>
            </a:cxn>
            <a:cxn ang="T154">
              <a:pos x="T56" y="T57"/>
            </a:cxn>
            <a:cxn ang="T155">
              <a:pos x="T58" y="T59"/>
            </a:cxn>
            <a:cxn ang="T156">
              <a:pos x="T60" y="T61"/>
            </a:cxn>
            <a:cxn ang="T157">
              <a:pos x="T62" y="T63"/>
            </a:cxn>
            <a:cxn ang="T158">
              <a:pos x="T64" y="T65"/>
            </a:cxn>
            <a:cxn ang="T159">
              <a:pos x="T66" y="T67"/>
            </a:cxn>
            <a:cxn ang="T160">
              <a:pos x="T68" y="T69"/>
            </a:cxn>
            <a:cxn ang="T161">
              <a:pos x="T70" y="T71"/>
            </a:cxn>
            <a:cxn ang="T162">
              <a:pos x="T72" y="T73"/>
            </a:cxn>
            <a:cxn ang="T163">
              <a:pos x="T74" y="T75"/>
            </a:cxn>
            <a:cxn ang="T164">
              <a:pos x="T76" y="T77"/>
            </a:cxn>
            <a:cxn ang="T165">
              <a:pos x="T78" y="T79"/>
            </a:cxn>
            <a:cxn ang="T166">
              <a:pos x="T80" y="T81"/>
            </a:cxn>
            <a:cxn ang="T167">
              <a:pos x="T82" y="T83"/>
            </a:cxn>
            <a:cxn ang="T168">
              <a:pos x="T84" y="T85"/>
            </a:cxn>
            <a:cxn ang="T169">
              <a:pos x="T86" y="T87"/>
            </a:cxn>
            <a:cxn ang="T170">
              <a:pos x="T88" y="T89"/>
            </a:cxn>
            <a:cxn ang="T171">
              <a:pos x="T90" y="T91"/>
            </a:cxn>
            <a:cxn ang="T172">
              <a:pos x="T92" y="T93"/>
            </a:cxn>
            <a:cxn ang="T173">
              <a:pos x="T94" y="T95"/>
            </a:cxn>
            <a:cxn ang="T174">
              <a:pos x="T96" y="T97"/>
            </a:cxn>
            <a:cxn ang="T175">
              <a:pos x="T98" y="T99"/>
            </a:cxn>
            <a:cxn ang="T176">
              <a:pos x="T100" y="T101"/>
            </a:cxn>
            <a:cxn ang="T177">
              <a:pos x="T102" y="T103"/>
            </a:cxn>
            <a:cxn ang="T178">
              <a:pos x="T104" y="T105"/>
            </a:cxn>
            <a:cxn ang="T179">
              <a:pos x="T106" y="T107"/>
            </a:cxn>
            <a:cxn ang="T180">
              <a:pos x="T108" y="T109"/>
            </a:cxn>
            <a:cxn ang="T181">
              <a:pos x="T110" y="T111"/>
            </a:cxn>
            <a:cxn ang="T182">
              <a:pos x="T112" y="T113"/>
            </a:cxn>
            <a:cxn ang="T183">
              <a:pos x="T114" y="T115"/>
            </a:cxn>
            <a:cxn ang="T184">
              <a:pos x="T116" y="T117"/>
            </a:cxn>
            <a:cxn ang="T185">
              <a:pos x="T118" y="T119"/>
            </a:cxn>
            <a:cxn ang="T186">
              <a:pos x="T120" y="T121"/>
            </a:cxn>
            <a:cxn ang="T187">
              <a:pos x="T122" y="T123"/>
            </a:cxn>
            <a:cxn ang="T188">
              <a:pos x="T124" y="T125"/>
            </a:cxn>
          </a:cxnLst>
          <a:rect l="T189" t="T190" r="T191" b="T192"/>
          <a:pathLst>
            <a:path w="54" h="60">
              <a:moveTo>
                <a:pt x="13" y="28"/>
              </a:moveTo>
              <a:lnTo>
                <a:pt x="13" y="27"/>
              </a:lnTo>
              <a:lnTo>
                <a:pt x="13" y="26"/>
              </a:lnTo>
              <a:lnTo>
                <a:pt x="14" y="26"/>
              </a:lnTo>
              <a:lnTo>
                <a:pt x="13" y="25"/>
              </a:lnTo>
              <a:lnTo>
                <a:pt x="14" y="25"/>
              </a:lnTo>
              <a:lnTo>
                <a:pt x="13" y="25"/>
              </a:lnTo>
              <a:lnTo>
                <a:pt x="13" y="24"/>
              </a:lnTo>
              <a:lnTo>
                <a:pt x="13" y="23"/>
              </a:lnTo>
              <a:lnTo>
                <a:pt x="13" y="22"/>
              </a:lnTo>
              <a:lnTo>
                <a:pt x="12" y="22"/>
              </a:lnTo>
              <a:lnTo>
                <a:pt x="12" y="21"/>
              </a:lnTo>
              <a:lnTo>
                <a:pt x="11" y="21"/>
              </a:lnTo>
              <a:lnTo>
                <a:pt x="11" y="20"/>
              </a:lnTo>
              <a:lnTo>
                <a:pt x="10" y="20"/>
              </a:lnTo>
              <a:lnTo>
                <a:pt x="11" y="20"/>
              </a:lnTo>
              <a:lnTo>
                <a:pt x="10" y="19"/>
              </a:lnTo>
              <a:lnTo>
                <a:pt x="10" y="18"/>
              </a:lnTo>
              <a:lnTo>
                <a:pt x="10" y="17"/>
              </a:lnTo>
              <a:lnTo>
                <a:pt x="10" y="16"/>
              </a:lnTo>
              <a:lnTo>
                <a:pt x="10" y="15"/>
              </a:lnTo>
              <a:lnTo>
                <a:pt x="10" y="13"/>
              </a:lnTo>
              <a:lnTo>
                <a:pt x="10" y="12"/>
              </a:lnTo>
              <a:lnTo>
                <a:pt x="9" y="11"/>
              </a:lnTo>
              <a:lnTo>
                <a:pt x="9" y="10"/>
              </a:lnTo>
              <a:lnTo>
                <a:pt x="9" y="11"/>
              </a:lnTo>
              <a:lnTo>
                <a:pt x="9" y="10"/>
              </a:lnTo>
              <a:lnTo>
                <a:pt x="9" y="9"/>
              </a:lnTo>
              <a:lnTo>
                <a:pt x="9" y="8"/>
              </a:lnTo>
              <a:lnTo>
                <a:pt x="9" y="7"/>
              </a:lnTo>
              <a:lnTo>
                <a:pt x="9" y="6"/>
              </a:lnTo>
              <a:lnTo>
                <a:pt x="9" y="5"/>
              </a:lnTo>
              <a:lnTo>
                <a:pt x="9" y="4"/>
              </a:lnTo>
              <a:lnTo>
                <a:pt x="9" y="5"/>
              </a:lnTo>
              <a:lnTo>
                <a:pt x="9" y="4"/>
              </a:lnTo>
              <a:lnTo>
                <a:pt x="10" y="4"/>
              </a:lnTo>
              <a:lnTo>
                <a:pt x="11" y="4"/>
              </a:lnTo>
              <a:lnTo>
                <a:pt x="10" y="3"/>
              </a:lnTo>
              <a:lnTo>
                <a:pt x="11" y="3"/>
              </a:lnTo>
              <a:lnTo>
                <a:pt x="12" y="2"/>
              </a:lnTo>
              <a:lnTo>
                <a:pt x="13" y="2"/>
              </a:lnTo>
              <a:lnTo>
                <a:pt x="13" y="3"/>
              </a:lnTo>
              <a:lnTo>
                <a:pt x="14" y="3"/>
              </a:lnTo>
              <a:lnTo>
                <a:pt x="14" y="2"/>
              </a:lnTo>
              <a:lnTo>
                <a:pt x="15" y="2"/>
              </a:lnTo>
              <a:lnTo>
                <a:pt x="15" y="1"/>
              </a:lnTo>
              <a:lnTo>
                <a:pt x="15" y="0"/>
              </a:lnTo>
              <a:lnTo>
                <a:pt x="16" y="0"/>
              </a:lnTo>
              <a:lnTo>
                <a:pt x="16" y="1"/>
              </a:lnTo>
              <a:lnTo>
                <a:pt x="17" y="1"/>
              </a:lnTo>
              <a:lnTo>
                <a:pt x="18" y="0"/>
              </a:lnTo>
              <a:lnTo>
                <a:pt x="19" y="0"/>
              </a:lnTo>
              <a:lnTo>
                <a:pt x="20" y="0"/>
              </a:lnTo>
              <a:lnTo>
                <a:pt x="20" y="1"/>
              </a:lnTo>
              <a:lnTo>
                <a:pt x="21" y="2"/>
              </a:lnTo>
              <a:lnTo>
                <a:pt x="21" y="3"/>
              </a:lnTo>
              <a:lnTo>
                <a:pt x="22" y="3"/>
              </a:lnTo>
              <a:lnTo>
                <a:pt x="23" y="4"/>
              </a:lnTo>
              <a:lnTo>
                <a:pt x="23" y="5"/>
              </a:lnTo>
              <a:lnTo>
                <a:pt x="23" y="6"/>
              </a:lnTo>
              <a:lnTo>
                <a:pt x="22" y="6"/>
              </a:lnTo>
              <a:lnTo>
                <a:pt x="22" y="7"/>
              </a:lnTo>
              <a:lnTo>
                <a:pt x="22" y="8"/>
              </a:lnTo>
              <a:lnTo>
                <a:pt x="22" y="9"/>
              </a:lnTo>
              <a:lnTo>
                <a:pt x="23" y="9"/>
              </a:lnTo>
              <a:lnTo>
                <a:pt x="24" y="9"/>
              </a:lnTo>
              <a:lnTo>
                <a:pt x="24" y="10"/>
              </a:lnTo>
              <a:lnTo>
                <a:pt x="25" y="10"/>
              </a:lnTo>
              <a:lnTo>
                <a:pt x="26" y="9"/>
              </a:lnTo>
              <a:lnTo>
                <a:pt x="26" y="10"/>
              </a:lnTo>
              <a:lnTo>
                <a:pt x="27" y="10"/>
              </a:lnTo>
              <a:lnTo>
                <a:pt x="26" y="10"/>
              </a:lnTo>
              <a:lnTo>
                <a:pt x="26" y="11"/>
              </a:lnTo>
              <a:lnTo>
                <a:pt x="26" y="12"/>
              </a:lnTo>
              <a:lnTo>
                <a:pt x="25" y="12"/>
              </a:lnTo>
              <a:lnTo>
                <a:pt x="25" y="13"/>
              </a:lnTo>
              <a:lnTo>
                <a:pt x="24" y="13"/>
              </a:lnTo>
              <a:lnTo>
                <a:pt x="24" y="14"/>
              </a:lnTo>
              <a:lnTo>
                <a:pt x="24" y="15"/>
              </a:lnTo>
              <a:lnTo>
                <a:pt x="24" y="14"/>
              </a:lnTo>
              <a:lnTo>
                <a:pt x="24" y="15"/>
              </a:lnTo>
              <a:lnTo>
                <a:pt x="24" y="14"/>
              </a:lnTo>
              <a:lnTo>
                <a:pt x="24" y="15"/>
              </a:lnTo>
              <a:lnTo>
                <a:pt x="25" y="15"/>
              </a:lnTo>
              <a:lnTo>
                <a:pt x="25" y="16"/>
              </a:lnTo>
              <a:lnTo>
                <a:pt x="26" y="16"/>
              </a:lnTo>
              <a:lnTo>
                <a:pt x="26" y="17"/>
              </a:lnTo>
              <a:lnTo>
                <a:pt x="26" y="18"/>
              </a:lnTo>
              <a:lnTo>
                <a:pt x="27" y="18"/>
              </a:lnTo>
              <a:lnTo>
                <a:pt x="27" y="19"/>
              </a:lnTo>
              <a:lnTo>
                <a:pt x="28" y="19"/>
              </a:lnTo>
              <a:lnTo>
                <a:pt x="28" y="18"/>
              </a:lnTo>
              <a:lnTo>
                <a:pt x="29" y="18"/>
              </a:lnTo>
              <a:lnTo>
                <a:pt x="28" y="18"/>
              </a:lnTo>
              <a:lnTo>
                <a:pt x="28" y="17"/>
              </a:lnTo>
              <a:lnTo>
                <a:pt x="28" y="16"/>
              </a:lnTo>
              <a:lnTo>
                <a:pt x="28" y="15"/>
              </a:lnTo>
              <a:lnTo>
                <a:pt x="28" y="16"/>
              </a:lnTo>
              <a:lnTo>
                <a:pt x="29" y="16"/>
              </a:lnTo>
              <a:lnTo>
                <a:pt x="30" y="15"/>
              </a:lnTo>
              <a:lnTo>
                <a:pt x="31" y="15"/>
              </a:lnTo>
              <a:lnTo>
                <a:pt x="32" y="16"/>
              </a:lnTo>
              <a:lnTo>
                <a:pt x="34" y="16"/>
              </a:lnTo>
              <a:lnTo>
                <a:pt x="35" y="16"/>
              </a:lnTo>
              <a:lnTo>
                <a:pt x="37" y="15"/>
              </a:lnTo>
              <a:lnTo>
                <a:pt x="39" y="15"/>
              </a:lnTo>
              <a:lnTo>
                <a:pt x="40" y="15"/>
              </a:lnTo>
              <a:lnTo>
                <a:pt x="42" y="14"/>
              </a:lnTo>
              <a:lnTo>
                <a:pt x="43" y="14"/>
              </a:lnTo>
              <a:lnTo>
                <a:pt x="42" y="15"/>
              </a:lnTo>
              <a:lnTo>
                <a:pt x="42" y="16"/>
              </a:lnTo>
              <a:lnTo>
                <a:pt x="42" y="17"/>
              </a:lnTo>
              <a:lnTo>
                <a:pt x="43" y="17"/>
              </a:lnTo>
              <a:lnTo>
                <a:pt x="43" y="18"/>
              </a:lnTo>
              <a:lnTo>
                <a:pt x="42" y="18"/>
              </a:lnTo>
              <a:lnTo>
                <a:pt x="42" y="17"/>
              </a:lnTo>
              <a:lnTo>
                <a:pt x="41" y="17"/>
              </a:lnTo>
              <a:lnTo>
                <a:pt x="41" y="18"/>
              </a:lnTo>
              <a:lnTo>
                <a:pt x="41" y="19"/>
              </a:lnTo>
              <a:lnTo>
                <a:pt x="41" y="20"/>
              </a:lnTo>
              <a:lnTo>
                <a:pt x="40" y="20"/>
              </a:lnTo>
              <a:lnTo>
                <a:pt x="39" y="20"/>
              </a:lnTo>
              <a:lnTo>
                <a:pt x="39" y="21"/>
              </a:lnTo>
              <a:lnTo>
                <a:pt x="39" y="22"/>
              </a:lnTo>
              <a:lnTo>
                <a:pt x="40" y="23"/>
              </a:lnTo>
              <a:lnTo>
                <a:pt x="40" y="24"/>
              </a:lnTo>
              <a:lnTo>
                <a:pt x="40" y="25"/>
              </a:lnTo>
              <a:lnTo>
                <a:pt x="40" y="26"/>
              </a:lnTo>
              <a:lnTo>
                <a:pt x="40" y="27"/>
              </a:lnTo>
              <a:lnTo>
                <a:pt x="41" y="27"/>
              </a:lnTo>
              <a:lnTo>
                <a:pt x="40" y="27"/>
              </a:lnTo>
              <a:lnTo>
                <a:pt x="41" y="27"/>
              </a:lnTo>
              <a:lnTo>
                <a:pt x="41" y="28"/>
              </a:lnTo>
              <a:lnTo>
                <a:pt x="42" y="28"/>
              </a:lnTo>
              <a:lnTo>
                <a:pt x="43" y="28"/>
              </a:lnTo>
              <a:lnTo>
                <a:pt x="43" y="29"/>
              </a:lnTo>
              <a:lnTo>
                <a:pt x="44" y="29"/>
              </a:lnTo>
              <a:lnTo>
                <a:pt x="44" y="30"/>
              </a:lnTo>
              <a:lnTo>
                <a:pt x="44" y="31"/>
              </a:lnTo>
              <a:lnTo>
                <a:pt x="45" y="31"/>
              </a:lnTo>
              <a:lnTo>
                <a:pt x="45" y="32"/>
              </a:lnTo>
              <a:lnTo>
                <a:pt x="42" y="32"/>
              </a:lnTo>
              <a:lnTo>
                <a:pt x="43" y="33"/>
              </a:lnTo>
              <a:lnTo>
                <a:pt x="44" y="33"/>
              </a:lnTo>
              <a:lnTo>
                <a:pt x="45" y="33"/>
              </a:lnTo>
              <a:lnTo>
                <a:pt x="46" y="33"/>
              </a:lnTo>
              <a:lnTo>
                <a:pt x="46" y="34"/>
              </a:lnTo>
              <a:lnTo>
                <a:pt x="45" y="35"/>
              </a:lnTo>
              <a:lnTo>
                <a:pt x="45" y="36"/>
              </a:lnTo>
              <a:lnTo>
                <a:pt x="46" y="36"/>
              </a:lnTo>
              <a:lnTo>
                <a:pt x="45" y="37"/>
              </a:lnTo>
              <a:lnTo>
                <a:pt x="46" y="38"/>
              </a:lnTo>
              <a:lnTo>
                <a:pt x="47" y="38"/>
              </a:lnTo>
              <a:lnTo>
                <a:pt x="48" y="39"/>
              </a:lnTo>
              <a:lnTo>
                <a:pt x="49" y="39"/>
              </a:lnTo>
              <a:lnTo>
                <a:pt x="49" y="40"/>
              </a:lnTo>
              <a:lnTo>
                <a:pt x="49" y="41"/>
              </a:lnTo>
              <a:lnTo>
                <a:pt x="48" y="41"/>
              </a:lnTo>
              <a:lnTo>
                <a:pt x="47" y="41"/>
              </a:lnTo>
              <a:lnTo>
                <a:pt x="47" y="42"/>
              </a:lnTo>
              <a:lnTo>
                <a:pt x="48" y="43"/>
              </a:lnTo>
              <a:lnTo>
                <a:pt x="48" y="42"/>
              </a:lnTo>
              <a:lnTo>
                <a:pt x="49" y="42"/>
              </a:lnTo>
              <a:lnTo>
                <a:pt x="49" y="43"/>
              </a:lnTo>
              <a:lnTo>
                <a:pt x="49" y="44"/>
              </a:lnTo>
              <a:lnTo>
                <a:pt x="50" y="45"/>
              </a:lnTo>
              <a:lnTo>
                <a:pt x="51" y="45"/>
              </a:lnTo>
              <a:lnTo>
                <a:pt x="50" y="46"/>
              </a:lnTo>
              <a:lnTo>
                <a:pt x="51" y="45"/>
              </a:lnTo>
              <a:lnTo>
                <a:pt x="51" y="46"/>
              </a:lnTo>
              <a:lnTo>
                <a:pt x="52" y="46"/>
              </a:lnTo>
              <a:lnTo>
                <a:pt x="53" y="45"/>
              </a:lnTo>
              <a:lnTo>
                <a:pt x="54" y="45"/>
              </a:lnTo>
              <a:lnTo>
                <a:pt x="53" y="46"/>
              </a:lnTo>
              <a:lnTo>
                <a:pt x="54" y="46"/>
              </a:lnTo>
              <a:lnTo>
                <a:pt x="53" y="46"/>
              </a:lnTo>
              <a:lnTo>
                <a:pt x="54" y="46"/>
              </a:lnTo>
              <a:lnTo>
                <a:pt x="54" y="47"/>
              </a:lnTo>
              <a:lnTo>
                <a:pt x="54" y="48"/>
              </a:lnTo>
              <a:lnTo>
                <a:pt x="54" y="49"/>
              </a:lnTo>
              <a:lnTo>
                <a:pt x="54" y="50"/>
              </a:lnTo>
              <a:lnTo>
                <a:pt x="54" y="51"/>
              </a:lnTo>
              <a:lnTo>
                <a:pt x="53" y="53"/>
              </a:lnTo>
              <a:lnTo>
                <a:pt x="52" y="53"/>
              </a:lnTo>
              <a:lnTo>
                <a:pt x="52" y="52"/>
              </a:lnTo>
              <a:lnTo>
                <a:pt x="51" y="52"/>
              </a:lnTo>
              <a:lnTo>
                <a:pt x="51" y="51"/>
              </a:lnTo>
              <a:lnTo>
                <a:pt x="50" y="51"/>
              </a:lnTo>
              <a:lnTo>
                <a:pt x="50" y="50"/>
              </a:lnTo>
              <a:lnTo>
                <a:pt x="49" y="50"/>
              </a:lnTo>
              <a:lnTo>
                <a:pt x="49" y="49"/>
              </a:lnTo>
              <a:lnTo>
                <a:pt x="48" y="49"/>
              </a:lnTo>
              <a:lnTo>
                <a:pt x="48" y="48"/>
              </a:lnTo>
              <a:lnTo>
                <a:pt x="47" y="49"/>
              </a:lnTo>
              <a:lnTo>
                <a:pt x="46" y="49"/>
              </a:lnTo>
              <a:lnTo>
                <a:pt x="46" y="50"/>
              </a:lnTo>
              <a:lnTo>
                <a:pt x="45" y="50"/>
              </a:lnTo>
              <a:lnTo>
                <a:pt x="44" y="50"/>
              </a:lnTo>
              <a:lnTo>
                <a:pt x="43" y="50"/>
              </a:lnTo>
              <a:lnTo>
                <a:pt x="42" y="50"/>
              </a:lnTo>
              <a:lnTo>
                <a:pt x="43" y="51"/>
              </a:lnTo>
              <a:lnTo>
                <a:pt x="42" y="51"/>
              </a:lnTo>
              <a:lnTo>
                <a:pt x="42" y="52"/>
              </a:lnTo>
              <a:lnTo>
                <a:pt x="41" y="52"/>
              </a:lnTo>
              <a:lnTo>
                <a:pt x="41" y="53"/>
              </a:lnTo>
              <a:lnTo>
                <a:pt x="40" y="54"/>
              </a:lnTo>
              <a:lnTo>
                <a:pt x="40" y="53"/>
              </a:lnTo>
              <a:lnTo>
                <a:pt x="39" y="53"/>
              </a:lnTo>
              <a:lnTo>
                <a:pt x="39" y="54"/>
              </a:lnTo>
              <a:lnTo>
                <a:pt x="39" y="55"/>
              </a:lnTo>
              <a:lnTo>
                <a:pt x="38" y="56"/>
              </a:lnTo>
              <a:lnTo>
                <a:pt x="39" y="56"/>
              </a:lnTo>
              <a:lnTo>
                <a:pt x="38" y="57"/>
              </a:lnTo>
              <a:lnTo>
                <a:pt x="37" y="57"/>
              </a:lnTo>
              <a:lnTo>
                <a:pt x="37" y="56"/>
              </a:lnTo>
              <a:lnTo>
                <a:pt x="36" y="57"/>
              </a:lnTo>
              <a:lnTo>
                <a:pt x="36" y="58"/>
              </a:lnTo>
              <a:lnTo>
                <a:pt x="34" y="59"/>
              </a:lnTo>
              <a:lnTo>
                <a:pt x="33" y="59"/>
              </a:lnTo>
              <a:lnTo>
                <a:pt x="33" y="58"/>
              </a:lnTo>
              <a:lnTo>
                <a:pt x="33" y="59"/>
              </a:lnTo>
              <a:lnTo>
                <a:pt x="33" y="60"/>
              </a:lnTo>
              <a:lnTo>
                <a:pt x="32" y="60"/>
              </a:lnTo>
              <a:lnTo>
                <a:pt x="31" y="60"/>
              </a:lnTo>
              <a:lnTo>
                <a:pt x="30" y="60"/>
              </a:lnTo>
              <a:lnTo>
                <a:pt x="29" y="60"/>
              </a:lnTo>
              <a:lnTo>
                <a:pt x="29" y="59"/>
              </a:lnTo>
              <a:lnTo>
                <a:pt x="28" y="59"/>
              </a:lnTo>
              <a:lnTo>
                <a:pt x="27" y="59"/>
              </a:lnTo>
              <a:lnTo>
                <a:pt x="26" y="59"/>
              </a:lnTo>
              <a:lnTo>
                <a:pt x="26" y="58"/>
              </a:lnTo>
              <a:lnTo>
                <a:pt x="25" y="58"/>
              </a:lnTo>
              <a:lnTo>
                <a:pt x="26" y="58"/>
              </a:lnTo>
              <a:lnTo>
                <a:pt x="25" y="58"/>
              </a:lnTo>
              <a:lnTo>
                <a:pt x="25" y="57"/>
              </a:lnTo>
              <a:lnTo>
                <a:pt x="26" y="57"/>
              </a:lnTo>
              <a:lnTo>
                <a:pt x="26" y="56"/>
              </a:lnTo>
              <a:lnTo>
                <a:pt x="26" y="55"/>
              </a:lnTo>
              <a:lnTo>
                <a:pt x="25" y="54"/>
              </a:lnTo>
              <a:lnTo>
                <a:pt x="24" y="54"/>
              </a:lnTo>
              <a:lnTo>
                <a:pt x="24" y="53"/>
              </a:lnTo>
              <a:lnTo>
                <a:pt x="23" y="53"/>
              </a:lnTo>
              <a:lnTo>
                <a:pt x="23" y="52"/>
              </a:lnTo>
              <a:lnTo>
                <a:pt x="22" y="52"/>
              </a:lnTo>
              <a:lnTo>
                <a:pt x="23" y="52"/>
              </a:lnTo>
              <a:lnTo>
                <a:pt x="22" y="52"/>
              </a:lnTo>
              <a:lnTo>
                <a:pt x="21" y="51"/>
              </a:lnTo>
              <a:lnTo>
                <a:pt x="20" y="52"/>
              </a:lnTo>
              <a:lnTo>
                <a:pt x="21" y="52"/>
              </a:lnTo>
              <a:lnTo>
                <a:pt x="20" y="52"/>
              </a:lnTo>
              <a:lnTo>
                <a:pt x="19" y="52"/>
              </a:lnTo>
              <a:lnTo>
                <a:pt x="18" y="52"/>
              </a:lnTo>
              <a:lnTo>
                <a:pt x="17" y="53"/>
              </a:lnTo>
              <a:lnTo>
                <a:pt x="16" y="53"/>
              </a:lnTo>
              <a:lnTo>
                <a:pt x="15" y="53"/>
              </a:lnTo>
              <a:lnTo>
                <a:pt x="15" y="54"/>
              </a:lnTo>
              <a:lnTo>
                <a:pt x="14" y="54"/>
              </a:lnTo>
              <a:lnTo>
                <a:pt x="13" y="54"/>
              </a:lnTo>
              <a:lnTo>
                <a:pt x="12" y="54"/>
              </a:lnTo>
              <a:lnTo>
                <a:pt x="11" y="54"/>
              </a:lnTo>
              <a:lnTo>
                <a:pt x="11" y="53"/>
              </a:lnTo>
              <a:lnTo>
                <a:pt x="10" y="53"/>
              </a:lnTo>
              <a:lnTo>
                <a:pt x="10" y="54"/>
              </a:lnTo>
              <a:lnTo>
                <a:pt x="9" y="54"/>
              </a:lnTo>
              <a:lnTo>
                <a:pt x="8" y="54"/>
              </a:lnTo>
              <a:lnTo>
                <a:pt x="7" y="53"/>
              </a:lnTo>
              <a:lnTo>
                <a:pt x="6" y="53"/>
              </a:lnTo>
              <a:lnTo>
                <a:pt x="7" y="53"/>
              </a:lnTo>
              <a:lnTo>
                <a:pt x="6" y="52"/>
              </a:lnTo>
              <a:lnTo>
                <a:pt x="5" y="52"/>
              </a:lnTo>
              <a:lnTo>
                <a:pt x="4" y="52"/>
              </a:lnTo>
              <a:lnTo>
                <a:pt x="3" y="52"/>
              </a:lnTo>
              <a:lnTo>
                <a:pt x="2" y="52"/>
              </a:lnTo>
              <a:lnTo>
                <a:pt x="2" y="51"/>
              </a:lnTo>
              <a:lnTo>
                <a:pt x="1" y="51"/>
              </a:lnTo>
              <a:lnTo>
                <a:pt x="1" y="52"/>
              </a:lnTo>
              <a:lnTo>
                <a:pt x="0" y="51"/>
              </a:lnTo>
              <a:lnTo>
                <a:pt x="0" y="50"/>
              </a:lnTo>
              <a:lnTo>
                <a:pt x="0" y="49"/>
              </a:lnTo>
              <a:lnTo>
                <a:pt x="1" y="48"/>
              </a:lnTo>
              <a:lnTo>
                <a:pt x="1" y="47"/>
              </a:lnTo>
              <a:lnTo>
                <a:pt x="2" y="47"/>
              </a:lnTo>
              <a:lnTo>
                <a:pt x="3" y="46"/>
              </a:lnTo>
              <a:lnTo>
                <a:pt x="4" y="46"/>
              </a:lnTo>
              <a:lnTo>
                <a:pt x="4" y="45"/>
              </a:lnTo>
              <a:lnTo>
                <a:pt x="4" y="44"/>
              </a:lnTo>
              <a:lnTo>
                <a:pt x="5" y="44"/>
              </a:lnTo>
              <a:lnTo>
                <a:pt x="5" y="43"/>
              </a:lnTo>
              <a:lnTo>
                <a:pt x="5" y="42"/>
              </a:lnTo>
              <a:lnTo>
                <a:pt x="5" y="41"/>
              </a:lnTo>
              <a:lnTo>
                <a:pt x="5" y="40"/>
              </a:lnTo>
              <a:lnTo>
                <a:pt x="4" y="40"/>
              </a:lnTo>
              <a:lnTo>
                <a:pt x="5" y="40"/>
              </a:lnTo>
              <a:lnTo>
                <a:pt x="5" y="39"/>
              </a:lnTo>
              <a:lnTo>
                <a:pt x="5" y="38"/>
              </a:lnTo>
              <a:lnTo>
                <a:pt x="5" y="37"/>
              </a:lnTo>
              <a:lnTo>
                <a:pt x="5" y="36"/>
              </a:lnTo>
              <a:lnTo>
                <a:pt x="6" y="35"/>
              </a:lnTo>
              <a:lnTo>
                <a:pt x="6" y="34"/>
              </a:lnTo>
              <a:lnTo>
                <a:pt x="7" y="34"/>
              </a:lnTo>
              <a:lnTo>
                <a:pt x="8" y="33"/>
              </a:lnTo>
              <a:lnTo>
                <a:pt x="9" y="34"/>
              </a:lnTo>
              <a:lnTo>
                <a:pt x="10" y="34"/>
              </a:lnTo>
              <a:lnTo>
                <a:pt x="11" y="34"/>
              </a:lnTo>
              <a:lnTo>
                <a:pt x="11" y="33"/>
              </a:lnTo>
              <a:lnTo>
                <a:pt x="12" y="33"/>
              </a:lnTo>
              <a:lnTo>
                <a:pt x="13" y="33"/>
              </a:lnTo>
              <a:lnTo>
                <a:pt x="14" y="33"/>
              </a:lnTo>
              <a:lnTo>
                <a:pt x="14" y="32"/>
              </a:lnTo>
              <a:lnTo>
                <a:pt x="14" y="31"/>
              </a:lnTo>
              <a:lnTo>
                <a:pt x="15" y="31"/>
              </a:lnTo>
              <a:lnTo>
                <a:pt x="15" y="30"/>
              </a:lnTo>
              <a:lnTo>
                <a:pt x="15" y="29"/>
              </a:lnTo>
              <a:lnTo>
                <a:pt x="14" y="29"/>
              </a:lnTo>
              <a:lnTo>
                <a:pt x="14" y="28"/>
              </a:lnTo>
              <a:lnTo>
                <a:pt x="13" y="28"/>
              </a:lnTo>
              <a:close/>
            </a:path>
          </a:pathLst>
        </a:custGeom>
        <a:solidFill>
          <a:srgbClr val="FF9900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9</xdr:col>
      <xdr:colOff>95250</xdr:colOff>
      <xdr:row>17</xdr:row>
      <xdr:rowOff>47625</xdr:rowOff>
    </xdr:from>
    <xdr:to>
      <xdr:col>10</xdr:col>
      <xdr:colOff>438150</xdr:colOff>
      <xdr:row>23</xdr:row>
      <xdr:rowOff>57150</xdr:rowOff>
    </xdr:to>
    <xdr:sp macro="" textlink="">
      <xdr:nvSpPr>
        <xdr:cNvPr id="848672" name="Freeform 16"/>
        <xdr:cNvSpPr>
          <a:spLocks/>
        </xdr:cNvSpPr>
      </xdr:nvSpPr>
      <xdr:spPr bwMode="auto">
        <a:xfrm>
          <a:off x="9258300" y="2876550"/>
          <a:ext cx="952500" cy="923925"/>
        </a:xfrm>
        <a:custGeom>
          <a:avLst/>
          <a:gdLst>
            <a:gd name="T0" fmla="*/ 2147483647 w 72"/>
            <a:gd name="T1" fmla="*/ 2147483647 h 70"/>
            <a:gd name="T2" fmla="*/ 2147483647 w 72"/>
            <a:gd name="T3" fmla="*/ 2147483647 h 70"/>
            <a:gd name="T4" fmla="*/ 2147483647 w 72"/>
            <a:gd name="T5" fmla="*/ 2147483647 h 70"/>
            <a:gd name="T6" fmla="*/ 2147483647 w 72"/>
            <a:gd name="T7" fmla="*/ 2147483647 h 70"/>
            <a:gd name="T8" fmla="*/ 2147483647 w 72"/>
            <a:gd name="T9" fmla="*/ 2147483647 h 70"/>
            <a:gd name="T10" fmla="*/ 2147483647 w 72"/>
            <a:gd name="T11" fmla="*/ 2147483647 h 70"/>
            <a:gd name="T12" fmla="*/ 2147483647 w 72"/>
            <a:gd name="T13" fmla="*/ 2147483647 h 70"/>
            <a:gd name="T14" fmla="*/ 2147483647 w 72"/>
            <a:gd name="T15" fmla="*/ 2147483647 h 70"/>
            <a:gd name="T16" fmla="*/ 2147483647 w 72"/>
            <a:gd name="T17" fmla="*/ 2147483647 h 70"/>
            <a:gd name="T18" fmla="*/ 2147483647 w 72"/>
            <a:gd name="T19" fmla="*/ 2147483647 h 70"/>
            <a:gd name="T20" fmla="*/ 2147483647 w 72"/>
            <a:gd name="T21" fmla="*/ 2147483647 h 70"/>
            <a:gd name="T22" fmla="*/ 2147483647 w 72"/>
            <a:gd name="T23" fmla="*/ 2147483647 h 70"/>
            <a:gd name="T24" fmla="*/ 2147483647 w 72"/>
            <a:gd name="T25" fmla="*/ 2147483647 h 70"/>
            <a:gd name="T26" fmla="*/ 2147483647 w 72"/>
            <a:gd name="T27" fmla="*/ 2147483647 h 70"/>
            <a:gd name="T28" fmla="*/ 2147483647 w 72"/>
            <a:gd name="T29" fmla="*/ 2147483647 h 70"/>
            <a:gd name="T30" fmla="*/ 2147483647 w 72"/>
            <a:gd name="T31" fmla="*/ 2147483647 h 70"/>
            <a:gd name="T32" fmla="*/ 2147483647 w 72"/>
            <a:gd name="T33" fmla="*/ 2147483647 h 70"/>
            <a:gd name="T34" fmla="*/ 2147483647 w 72"/>
            <a:gd name="T35" fmla="*/ 2147483647 h 70"/>
            <a:gd name="T36" fmla="*/ 2147483647 w 72"/>
            <a:gd name="T37" fmla="*/ 2147483647 h 70"/>
            <a:gd name="T38" fmla="*/ 2147483647 w 72"/>
            <a:gd name="T39" fmla="*/ 2147483647 h 70"/>
            <a:gd name="T40" fmla="*/ 2147483647 w 72"/>
            <a:gd name="T41" fmla="*/ 2147483647 h 70"/>
            <a:gd name="T42" fmla="*/ 2147483647 w 72"/>
            <a:gd name="T43" fmla="*/ 2147483647 h 70"/>
            <a:gd name="T44" fmla="*/ 2147483647 w 72"/>
            <a:gd name="T45" fmla="*/ 2147483647 h 70"/>
            <a:gd name="T46" fmla="*/ 2147483647 w 72"/>
            <a:gd name="T47" fmla="*/ 2147483647 h 70"/>
            <a:gd name="T48" fmla="*/ 2147483647 w 72"/>
            <a:gd name="T49" fmla="*/ 2147483647 h 70"/>
            <a:gd name="T50" fmla="*/ 2147483647 w 72"/>
            <a:gd name="T51" fmla="*/ 2147483647 h 70"/>
            <a:gd name="T52" fmla="*/ 2147483647 w 72"/>
            <a:gd name="T53" fmla="*/ 2147483647 h 70"/>
            <a:gd name="T54" fmla="*/ 2147483647 w 72"/>
            <a:gd name="T55" fmla="*/ 2147483647 h 70"/>
            <a:gd name="T56" fmla="*/ 2147483647 w 72"/>
            <a:gd name="T57" fmla="*/ 2147483647 h 70"/>
            <a:gd name="T58" fmla="*/ 2147483647 w 72"/>
            <a:gd name="T59" fmla="*/ 2147483647 h 70"/>
            <a:gd name="T60" fmla="*/ 2147483647 w 72"/>
            <a:gd name="T61" fmla="*/ 2147483647 h 70"/>
            <a:gd name="T62" fmla="*/ 2147483647 w 72"/>
            <a:gd name="T63" fmla="*/ 2147483647 h 70"/>
            <a:gd name="T64" fmla="*/ 2147483647 w 72"/>
            <a:gd name="T65" fmla="*/ 2147483647 h 70"/>
            <a:gd name="T66" fmla="*/ 2147483647 w 72"/>
            <a:gd name="T67" fmla="*/ 2147483647 h 70"/>
            <a:gd name="T68" fmla="*/ 2147483647 w 72"/>
            <a:gd name="T69" fmla="*/ 2147483647 h 70"/>
            <a:gd name="T70" fmla="*/ 2147483647 w 72"/>
            <a:gd name="T71" fmla="*/ 2147483647 h 70"/>
            <a:gd name="T72" fmla="*/ 2147483647 w 72"/>
            <a:gd name="T73" fmla="*/ 2147483647 h 70"/>
            <a:gd name="T74" fmla="*/ 2147483647 w 72"/>
            <a:gd name="T75" fmla="*/ 2147483647 h 70"/>
            <a:gd name="T76" fmla="*/ 2147483647 w 72"/>
            <a:gd name="T77" fmla="*/ 2147483647 h 70"/>
            <a:gd name="T78" fmla="*/ 2147483647 w 72"/>
            <a:gd name="T79" fmla="*/ 2147483647 h 70"/>
            <a:gd name="T80" fmla="*/ 2147483647 w 72"/>
            <a:gd name="T81" fmla="*/ 2147483647 h 70"/>
            <a:gd name="T82" fmla="*/ 2147483647 w 72"/>
            <a:gd name="T83" fmla="*/ 2147483647 h 70"/>
            <a:gd name="T84" fmla="*/ 2147483647 w 72"/>
            <a:gd name="T85" fmla="*/ 2147483647 h 70"/>
            <a:gd name="T86" fmla="*/ 2147483647 w 72"/>
            <a:gd name="T87" fmla="*/ 2147483647 h 70"/>
            <a:gd name="T88" fmla="*/ 2147483647 w 72"/>
            <a:gd name="T89" fmla="*/ 2147483647 h 70"/>
            <a:gd name="T90" fmla="*/ 2147483647 w 72"/>
            <a:gd name="T91" fmla="*/ 2147483647 h 70"/>
            <a:gd name="T92" fmla="*/ 2147483647 w 72"/>
            <a:gd name="T93" fmla="*/ 2147483647 h 70"/>
            <a:gd name="T94" fmla="*/ 2147483647 w 72"/>
            <a:gd name="T95" fmla="*/ 2147483647 h 70"/>
            <a:gd name="T96" fmla="*/ 2147483647 w 72"/>
            <a:gd name="T97" fmla="*/ 2147483647 h 70"/>
            <a:gd name="T98" fmla="*/ 2147483647 w 72"/>
            <a:gd name="T99" fmla="*/ 2147483647 h 70"/>
            <a:gd name="T100" fmla="*/ 2147483647 w 72"/>
            <a:gd name="T101" fmla="*/ 2147483647 h 70"/>
            <a:gd name="T102" fmla="*/ 2147483647 w 72"/>
            <a:gd name="T103" fmla="*/ 2147483647 h 70"/>
            <a:gd name="T104" fmla="*/ 2147483647 w 72"/>
            <a:gd name="T105" fmla="*/ 2147483647 h 70"/>
            <a:gd name="T106" fmla="*/ 2147483647 w 72"/>
            <a:gd name="T107" fmla="*/ 2147483647 h 70"/>
            <a:gd name="T108" fmla="*/ 2147483647 w 72"/>
            <a:gd name="T109" fmla="*/ 2147483647 h 70"/>
            <a:gd name="T110" fmla="*/ 2147483647 w 72"/>
            <a:gd name="T111" fmla="*/ 2147483647 h 70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w 72"/>
            <a:gd name="T169" fmla="*/ 0 h 70"/>
            <a:gd name="T170" fmla="*/ 72 w 72"/>
            <a:gd name="T171" fmla="*/ 70 h 70"/>
          </a:gdLst>
          <a:ahLst/>
          <a:cxnLst>
            <a:cxn ang="T112">
              <a:pos x="T0" y="T1"/>
            </a:cxn>
            <a:cxn ang="T113">
              <a:pos x="T2" y="T3"/>
            </a:cxn>
            <a:cxn ang="T114">
              <a:pos x="T4" y="T5"/>
            </a:cxn>
            <a:cxn ang="T115">
              <a:pos x="T6" y="T7"/>
            </a:cxn>
            <a:cxn ang="T116">
              <a:pos x="T8" y="T9"/>
            </a:cxn>
            <a:cxn ang="T117">
              <a:pos x="T10" y="T11"/>
            </a:cxn>
            <a:cxn ang="T118">
              <a:pos x="T12" y="T13"/>
            </a:cxn>
            <a:cxn ang="T119">
              <a:pos x="T14" y="T15"/>
            </a:cxn>
            <a:cxn ang="T120">
              <a:pos x="T16" y="T17"/>
            </a:cxn>
            <a:cxn ang="T121">
              <a:pos x="T18" y="T19"/>
            </a:cxn>
            <a:cxn ang="T122">
              <a:pos x="T20" y="T21"/>
            </a:cxn>
            <a:cxn ang="T123">
              <a:pos x="T22" y="T23"/>
            </a:cxn>
            <a:cxn ang="T124">
              <a:pos x="T24" y="T25"/>
            </a:cxn>
            <a:cxn ang="T125">
              <a:pos x="T26" y="T27"/>
            </a:cxn>
            <a:cxn ang="T126">
              <a:pos x="T28" y="T29"/>
            </a:cxn>
            <a:cxn ang="T127">
              <a:pos x="T30" y="T31"/>
            </a:cxn>
            <a:cxn ang="T128">
              <a:pos x="T32" y="T33"/>
            </a:cxn>
            <a:cxn ang="T129">
              <a:pos x="T34" y="T35"/>
            </a:cxn>
            <a:cxn ang="T130">
              <a:pos x="T36" y="T37"/>
            </a:cxn>
            <a:cxn ang="T131">
              <a:pos x="T38" y="T39"/>
            </a:cxn>
            <a:cxn ang="T132">
              <a:pos x="T40" y="T41"/>
            </a:cxn>
            <a:cxn ang="T133">
              <a:pos x="T42" y="T43"/>
            </a:cxn>
            <a:cxn ang="T134">
              <a:pos x="T44" y="T45"/>
            </a:cxn>
            <a:cxn ang="T135">
              <a:pos x="T46" y="T47"/>
            </a:cxn>
            <a:cxn ang="T136">
              <a:pos x="T48" y="T49"/>
            </a:cxn>
            <a:cxn ang="T137">
              <a:pos x="T50" y="T51"/>
            </a:cxn>
            <a:cxn ang="T138">
              <a:pos x="T52" y="T53"/>
            </a:cxn>
            <a:cxn ang="T139">
              <a:pos x="T54" y="T55"/>
            </a:cxn>
            <a:cxn ang="T140">
              <a:pos x="T56" y="T57"/>
            </a:cxn>
            <a:cxn ang="T141">
              <a:pos x="T58" y="T59"/>
            </a:cxn>
            <a:cxn ang="T142">
              <a:pos x="T60" y="T61"/>
            </a:cxn>
            <a:cxn ang="T143">
              <a:pos x="T62" y="T63"/>
            </a:cxn>
            <a:cxn ang="T144">
              <a:pos x="T64" y="T65"/>
            </a:cxn>
            <a:cxn ang="T145">
              <a:pos x="T66" y="T67"/>
            </a:cxn>
            <a:cxn ang="T146">
              <a:pos x="T68" y="T69"/>
            </a:cxn>
            <a:cxn ang="T147">
              <a:pos x="T70" y="T71"/>
            </a:cxn>
            <a:cxn ang="T148">
              <a:pos x="T72" y="T73"/>
            </a:cxn>
            <a:cxn ang="T149">
              <a:pos x="T74" y="T75"/>
            </a:cxn>
            <a:cxn ang="T150">
              <a:pos x="T76" y="T77"/>
            </a:cxn>
            <a:cxn ang="T151">
              <a:pos x="T78" y="T79"/>
            </a:cxn>
            <a:cxn ang="T152">
              <a:pos x="T80" y="T81"/>
            </a:cxn>
            <a:cxn ang="T153">
              <a:pos x="T82" y="T83"/>
            </a:cxn>
            <a:cxn ang="T154">
              <a:pos x="T84" y="T85"/>
            </a:cxn>
            <a:cxn ang="T155">
              <a:pos x="T86" y="T87"/>
            </a:cxn>
            <a:cxn ang="T156">
              <a:pos x="T88" y="T89"/>
            </a:cxn>
            <a:cxn ang="T157">
              <a:pos x="T90" y="T91"/>
            </a:cxn>
            <a:cxn ang="T158">
              <a:pos x="T92" y="T93"/>
            </a:cxn>
            <a:cxn ang="T159">
              <a:pos x="T94" y="T95"/>
            </a:cxn>
            <a:cxn ang="T160">
              <a:pos x="T96" y="T97"/>
            </a:cxn>
            <a:cxn ang="T161">
              <a:pos x="T98" y="T99"/>
            </a:cxn>
            <a:cxn ang="T162">
              <a:pos x="T100" y="T101"/>
            </a:cxn>
            <a:cxn ang="T163">
              <a:pos x="T102" y="T103"/>
            </a:cxn>
            <a:cxn ang="T164">
              <a:pos x="T104" y="T105"/>
            </a:cxn>
            <a:cxn ang="T165">
              <a:pos x="T106" y="T107"/>
            </a:cxn>
            <a:cxn ang="T166">
              <a:pos x="T108" y="T109"/>
            </a:cxn>
            <a:cxn ang="T167">
              <a:pos x="T110" y="T111"/>
            </a:cxn>
          </a:cxnLst>
          <a:rect l="T168" t="T169" r="T170" b="T171"/>
          <a:pathLst>
            <a:path w="72" h="70">
              <a:moveTo>
                <a:pt x="18" y="33"/>
              </a:moveTo>
              <a:lnTo>
                <a:pt x="17" y="33"/>
              </a:lnTo>
              <a:lnTo>
                <a:pt x="15" y="33"/>
              </a:lnTo>
              <a:lnTo>
                <a:pt x="13" y="34"/>
              </a:lnTo>
              <a:lnTo>
                <a:pt x="12" y="34"/>
              </a:lnTo>
              <a:lnTo>
                <a:pt x="10" y="34"/>
              </a:lnTo>
              <a:lnTo>
                <a:pt x="9" y="33"/>
              </a:lnTo>
              <a:lnTo>
                <a:pt x="8" y="33"/>
              </a:lnTo>
              <a:lnTo>
                <a:pt x="7" y="34"/>
              </a:lnTo>
              <a:lnTo>
                <a:pt x="6" y="34"/>
              </a:lnTo>
              <a:lnTo>
                <a:pt x="6" y="33"/>
              </a:lnTo>
              <a:lnTo>
                <a:pt x="6" y="34"/>
              </a:lnTo>
              <a:lnTo>
                <a:pt x="6" y="35"/>
              </a:lnTo>
              <a:lnTo>
                <a:pt x="6" y="36"/>
              </a:lnTo>
              <a:lnTo>
                <a:pt x="7" y="36"/>
              </a:lnTo>
              <a:lnTo>
                <a:pt x="6" y="36"/>
              </a:lnTo>
              <a:lnTo>
                <a:pt x="6" y="37"/>
              </a:lnTo>
              <a:lnTo>
                <a:pt x="5" y="37"/>
              </a:lnTo>
              <a:lnTo>
                <a:pt x="5" y="36"/>
              </a:lnTo>
              <a:lnTo>
                <a:pt x="4" y="36"/>
              </a:lnTo>
              <a:lnTo>
                <a:pt x="4" y="35"/>
              </a:lnTo>
              <a:lnTo>
                <a:pt x="4" y="34"/>
              </a:lnTo>
              <a:lnTo>
                <a:pt x="3" y="34"/>
              </a:lnTo>
              <a:lnTo>
                <a:pt x="3" y="33"/>
              </a:lnTo>
              <a:lnTo>
                <a:pt x="2" y="33"/>
              </a:lnTo>
              <a:lnTo>
                <a:pt x="2" y="32"/>
              </a:lnTo>
              <a:lnTo>
                <a:pt x="2" y="33"/>
              </a:lnTo>
              <a:lnTo>
                <a:pt x="2" y="32"/>
              </a:lnTo>
              <a:lnTo>
                <a:pt x="2" y="33"/>
              </a:lnTo>
              <a:lnTo>
                <a:pt x="2" y="32"/>
              </a:lnTo>
              <a:lnTo>
                <a:pt x="2" y="31"/>
              </a:lnTo>
              <a:lnTo>
                <a:pt x="3" y="31"/>
              </a:lnTo>
              <a:lnTo>
                <a:pt x="3" y="30"/>
              </a:lnTo>
              <a:lnTo>
                <a:pt x="4" y="30"/>
              </a:lnTo>
              <a:lnTo>
                <a:pt x="4" y="29"/>
              </a:lnTo>
              <a:lnTo>
                <a:pt x="4" y="28"/>
              </a:lnTo>
              <a:lnTo>
                <a:pt x="5" y="28"/>
              </a:lnTo>
              <a:lnTo>
                <a:pt x="4" y="28"/>
              </a:lnTo>
              <a:lnTo>
                <a:pt x="4" y="27"/>
              </a:lnTo>
              <a:lnTo>
                <a:pt x="3" y="28"/>
              </a:lnTo>
              <a:lnTo>
                <a:pt x="2" y="28"/>
              </a:lnTo>
              <a:lnTo>
                <a:pt x="2" y="27"/>
              </a:lnTo>
              <a:lnTo>
                <a:pt x="1" y="27"/>
              </a:lnTo>
              <a:lnTo>
                <a:pt x="0" y="27"/>
              </a:lnTo>
              <a:lnTo>
                <a:pt x="0" y="26"/>
              </a:lnTo>
              <a:lnTo>
                <a:pt x="0" y="25"/>
              </a:lnTo>
              <a:lnTo>
                <a:pt x="0" y="24"/>
              </a:lnTo>
              <a:lnTo>
                <a:pt x="1" y="24"/>
              </a:lnTo>
              <a:lnTo>
                <a:pt x="1" y="23"/>
              </a:lnTo>
              <a:lnTo>
                <a:pt x="2" y="23"/>
              </a:lnTo>
              <a:lnTo>
                <a:pt x="2" y="24"/>
              </a:lnTo>
              <a:lnTo>
                <a:pt x="3" y="24"/>
              </a:lnTo>
              <a:lnTo>
                <a:pt x="4" y="24"/>
              </a:lnTo>
              <a:lnTo>
                <a:pt x="5" y="24"/>
              </a:lnTo>
              <a:lnTo>
                <a:pt x="6" y="24"/>
              </a:lnTo>
              <a:lnTo>
                <a:pt x="7" y="24"/>
              </a:lnTo>
              <a:lnTo>
                <a:pt x="8" y="24"/>
              </a:lnTo>
              <a:lnTo>
                <a:pt x="9" y="23"/>
              </a:lnTo>
              <a:lnTo>
                <a:pt x="10" y="23"/>
              </a:lnTo>
              <a:lnTo>
                <a:pt x="11" y="22"/>
              </a:lnTo>
              <a:lnTo>
                <a:pt x="12" y="22"/>
              </a:lnTo>
              <a:lnTo>
                <a:pt x="12" y="21"/>
              </a:lnTo>
              <a:lnTo>
                <a:pt x="12" y="20"/>
              </a:lnTo>
              <a:lnTo>
                <a:pt x="12" y="19"/>
              </a:lnTo>
              <a:lnTo>
                <a:pt x="12" y="18"/>
              </a:lnTo>
              <a:lnTo>
                <a:pt x="12" y="17"/>
              </a:lnTo>
              <a:lnTo>
                <a:pt x="11" y="17"/>
              </a:lnTo>
              <a:lnTo>
                <a:pt x="11" y="16"/>
              </a:lnTo>
              <a:lnTo>
                <a:pt x="10" y="15"/>
              </a:lnTo>
              <a:lnTo>
                <a:pt x="10" y="14"/>
              </a:lnTo>
              <a:lnTo>
                <a:pt x="10" y="13"/>
              </a:lnTo>
              <a:lnTo>
                <a:pt x="10" y="12"/>
              </a:lnTo>
              <a:lnTo>
                <a:pt x="10" y="11"/>
              </a:lnTo>
              <a:lnTo>
                <a:pt x="10" y="10"/>
              </a:lnTo>
              <a:lnTo>
                <a:pt x="10" y="9"/>
              </a:lnTo>
              <a:lnTo>
                <a:pt x="11" y="9"/>
              </a:lnTo>
              <a:lnTo>
                <a:pt x="11" y="8"/>
              </a:lnTo>
              <a:lnTo>
                <a:pt x="12" y="8"/>
              </a:lnTo>
              <a:lnTo>
                <a:pt x="12" y="7"/>
              </a:lnTo>
              <a:lnTo>
                <a:pt x="13" y="7"/>
              </a:lnTo>
              <a:lnTo>
                <a:pt x="14" y="7"/>
              </a:lnTo>
              <a:lnTo>
                <a:pt x="15" y="7"/>
              </a:lnTo>
              <a:lnTo>
                <a:pt x="15" y="8"/>
              </a:lnTo>
              <a:lnTo>
                <a:pt x="16" y="8"/>
              </a:lnTo>
              <a:lnTo>
                <a:pt x="16" y="9"/>
              </a:lnTo>
              <a:lnTo>
                <a:pt x="17" y="9"/>
              </a:lnTo>
              <a:lnTo>
                <a:pt x="17" y="10"/>
              </a:lnTo>
              <a:lnTo>
                <a:pt x="18" y="11"/>
              </a:lnTo>
              <a:lnTo>
                <a:pt x="19" y="12"/>
              </a:lnTo>
              <a:lnTo>
                <a:pt x="20" y="13"/>
              </a:lnTo>
              <a:lnTo>
                <a:pt x="21" y="14"/>
              </a:lnTo>
              <a:lnTo>
                <a:pt x="22" y="14"/>
              </a:lnTo>
              <a:lnTo>
                <a:pt x="23" y="15"/>
              </a:lnTo>
              <a:lnTo>
                <a:pt x="24" y="15"/>
              </a:lnTo>
              <a:lnTo>
                <a:pt x="25" y="15"/>
              </a:lnTo>
              <a:lnTo>
                <a:pt x="26" y="15"/>
              </a:lnTo>
              <a:lnTo>
                <a:pt x="27" y="15"/>
              </a:lnTo>
              <a:lnTo>
                <a:pt x="29" y="15"/>
              </a:lnTo>
              <a:lnTo>
                <a:pt x="30" y="15"/>
              </a:lnTo>
              <a:lnTo>
                <a:pt x="30" y="14"/>
              </a:lnTo>
              <a:lnTo>
                <a:pt x="31" y="14"/>
              </a:lnTo>
              <a:lnTo>
                <a:pt x="32" y="14"/>
              </a:lnTo>
              <a:lnTo>
                <a:pt x="33" y="14"/>
              </a:lnTo>
              <a:lnTo>
                <a:pt x="34" y="14"/>
              </a:lnTo>
              <a:lnTo>
                <a:pt x="35" y="14"/>
              </a:lnTo>
              <a:lnTo>
                <a:pt x="36" y="14"/>
              </a:lnTo>
              <a:lnTo>
                <a:pt x="37" y="14"/>
              </a:lnTo>
              <a:lnTo>
                <a:pt x="38" y="14"/>
              </a:lnTo>
              <a:lnTo>
                <a:pt x="40" y="14"/>
              </a:lnTo>
              <a:lnTo>
                <a:pt x="41" y="14"/>
              </a:lnTo>
              <a:lnTo>
                <a:pt x="42" y="14"/>
              </a:lnTo>
              <a:lnTo>
                <a:pt x="43" y="14"/>
              </a:lnTo>
              <a:lnTo>
                <a:pt x="44" y="14"/>
              </a:lnTo>
              <a:lnTo>
                <a:pt x="45" y="14"/>
              </a:lnTo>
              <a:lnTo>
                <a:pt x="46" y="14"/>
              </a:lnTo>
              <a:lnTo>
                <a:pt x="46" y="13"/>
              </a:lnTo>
              <a:lnTo>
                <a:pt x="47" y="13"/>
              </a:lnTo>
              <a:lnTo>
                <a:pt x="48" y="13"/>
              </a:lnTo>
              <a:lnTo>
                <a:pt x="48" y="12"/>
              </a:lnTo>
              <a:lnTo>
                <a:pt x="49" y="12"/>
              </a:lnTo>
              <a:lnTo>
                <a:pt x="49" y="11"/>
              </a:lnTo>
              <a:lnTo>
                <a:pt x="50" y="11"/>
              </a:lnTo>
              <a:lnTo>
                <a:pt x="50" y="10"/>
              </a:lnTo>
              <a:lnTo>
                <a:pt x="51" y="9"/>
              </a:lnTo>
              <a:lnTo>
                <a:pt x="51" y="8"/>
              </a:lnTo>
              <a:lnTo>
                <a:pt x="52" y="7"/>
              </a:lnTo>
              <a:lnTo>
                <a:pt x="52" y="6"/>
              </a:lnTo>
              <a:lnTo>
                <a:pt x="53" y="5"/>
              </a:lnTo>
              <a:lnTo>
                <a:pt x="53" y="4"/>
              </a:lnTo>
              <a:lnTo>
                <a:pt x="54" y="4"/>
              </a:lnTo>
              <a:lnTo>
                <a:pt x="55" y="3"/>
              </a:lnTo>
              <a:lnTo>
                <a:pt x="56" y="3"/>
              </a:lnTo>
              <a:lnTo>
                <a:pt x="56" y="2"/>
              </a:lnTo>
              <a:lnTo>
                <a:pt x="57" y="2"/>
              </a:lnTo>
              <a:lnTo>
                <a:pt x="58" y="2"/>
              </a:lnTo>
              <a:lnTo>
                <a:pt x="59" y="2"/>
              </a:lnTo>
              <a:lnTo>
                <a:pt x="60" y="2"/>
              </a:lnTo>
              <a:lnTo>
                <a:pt x="61" y="2"/>
              </a:lnTo>
              <a:lnTo>
                <a:pt x="62" y="2"/>
              </a:lnTo>
              <a:lnTo>
                <a:pt x="63" y="2"/>
              </a:lnTo>
              <a:lnTo>
                <a:pt x="64" y="2"/>
              </a:lnTo>
              <a:lnTo>
                <a:pt x="65" y="2"/>
              </a:lnTo>
              <a:lnTo>
                <a:pt x="65" y="1"/>
              </a:lnTo>
              <a:lnTo>
                <a:pt x="66" y="1"/>
              </a:lnTo>
              <a:lnTo>
                <a:pt x="67" y="1"/>
              </a:lnTo>
              <a:lnTo>
                <a:pt x="68" y="1"/>
              </a:lnTo>
              <a:lnTo>
                <a:pt x="68" y="0"/>
              </a:lnTo>
              <a:lnTo>
                <a:pt x="69" y="1"/>
              </a:lnTo>
              <a:lnTo>
                <a:pt x="69" y="2"/>
              </a:lnTo>
              <a:lnTo>
                <a:pt x="69" y="3"/>
              </a:lnTo>
              <a:lnTo>
                <a:pt x="69" y="4"/>
              </a:lnTo>
              <a:lnTo>
                <a:pt x="69" y="5"/>
              </a:lnTo>
              <a:lnTo>
                <a:pt x="69" y="6"/>
              </a:lnTo>
              <a:lnTo>
                <a:pt x="70" y="6"/>
              </a:lnTo>
              <a:lnTo>
                <a:pt x="70" y="7"/>
              </a:lnTo>
              <a:lnTo>
                <a:pt x="70" y="8"/>
              </a:lnTo>
              <a:lnTo>
                <a:pt x="70" y="9"/>
              </a:lnTo>
              <a:lnTo>
                <a:pt x="70" y="10"/>
              </a:lnTo>
              <a:lnTo>
                <a:pt x="70" y="11"/>
              </a:lnTo>
              <a:lnTo>
                <a:pt x="70" y="12"/>
              </a:lnTo>
              <a:lnTo>
                <a:pt x="70" y="13"/>
              </a:lnTo>
              <a:lnTo>
                <a:pt x="70" y="14"/>
              </a:lnTo>
              <a:lnTo>
                <a:pt x="70" y="16"/>
              </a:lnTo>
              <a:lnTo>
                <a:pt x="70" y="17"/>
              </a:lnTo>
              <a:lnTo>
                <a:pt x="70" y="18"/>
              </a:lnTo>
              <a:lnTo>
                <a:pt x="70" y="19"/>
              </a:lnTo>
              <a:lnTo>
                <a:pt x="70" y="20"/>
              </a:lnTo>
              <a:lnTo>
                <a:pt x="70" y="21"/>
              </a:lnTo>
              <a:lnTo>
                <a:pt x="71" y="22"/>
              </a:lnTo>
              <a:lnTo>
                <a:pt x="71" y="23"/>
              </a:lnTo>
              <a:lnTo>
                <a:pt x="71" y="24"/>
              </a:lnTo>
              <a:lnTo>
                <a:pt x="71" y="25"/>
              </a:lnTo>
              <a:lnTo>
                <a:pt x="71" y="26"/>
              </a:lnTo>
              <a:lnTo>
                <a:pt x="71" y="27"/>
              </a:lnTo>
              <a:lnTo>
                <a:pt x="72" y="28"/>
              </a:lnTo>
              <a:lnTo>
                <a:pt x="71" y="28"/>
              </a:lnTo>
              <a:lnTo>
                <a:pt x="71" y="27"/>
              </a:lnTo>
              <a:lnTo>
                <a:pt x="70" y="27"/>
              </a:lnTo>
              <a:lnTo>
                <a:pt x="69" y="27"/>
              </a:lnTo>
              <a:lnTo>
                <a:pt x="68" y="28"/>
              </a:lnTo>
              <a:lnTo>
                <a:pt x="68" y="29"/>
              </a:lnTo>
              <a:lnTo>
                <a:pt x="67" y="29"/>
              </a:lnTo>
              <a:lnTo>
                <a:pt x="67" y="30"/>
              </a:lnTo>
              <a:lnTo>
                <a:pt x="67" y="31"/>
              </a:lnTo>
              <a:lnTo>
                <a:pt x="66" y="31"/>
              </a:lnTo>
              <a:lnTo>
                <a:pt x="65" y="31"/>
              </a:lnTo>
              <a:lnTo>
                <a:pt x="65" y="30"/>
              </a:lnTo>
              <a:lnTo>
                <a:pt x="64" y="30"/>
              </a:lnTo>
              <a:lnTo>
                <a:pt x="64" y="29"/>
              </a:lnTo>
              <a:lnTo>
                <a:pt x="64" y="30"/>
              </a:lnTo>
              <a:lnTo>
                <a:pt x="63" y="30"/>
              </a:lnTo>
              <a:lnTo>
                <a:pt x="62" y="30"/>
              </a:lnTo>
              <a:lnTo>
                <a:pt x="61" y="30"/>
              </a:lnTo>
              <a:lnTo>
                <a:pt x="61" y="31"/>
              </a:lnTo>
              <a:lnTo>
                <a:pt x="61" y="30"/>
              </a:lnTo>
              <a:lnTo>
                <a:pt x="60" y="30"/>
              </a:lnTo>
              <a:lnTo>
                <a:pt x="59" y="30"/>
              </a:lnTo>
              <a:lnTo>
                <a:pt x="59" y="31"/>
              </a:lnTo>
              <a:lnTo>
                <a:pt x="58" y="32"/>
              </a:lnTo>
              <a:lnTo>
                <a:pt x="57" y="32"/>
              </a:lnTo>
              <a:lnTo>
                <a:pt x="56" y="32"/>
              </a:lnTo>
              <a:lnTo>
                <a:pt x="56" y="33"/>
              </a:lnTo>
              <a:lnTo>
                <a:pt x="55" y="34"/>
              </a:lnTo>
              <a:lnTo>
                <a:pt x="54" y="34"/>
              </a:lnTo>
              <a:lnTo>
                <a:pt x="54" y="35"/>
              </a:lnTo>
              <a:lnTo>
                <a:pt x="53" y="35"/>
              </a:lnTo>
              <a:lnTo>
                <a:pt x="53" y="36"/>
              </a:lnTo>
              <a:lnTo>
                <a:pt x="52" y="37"/>
              </a:lnTo>
              <a:lnTo>
                <a:pt x="52" y="38"/>
              </a:lnTo>
              <a:lnTo>
                <a:pt x="52" y="39"/>
              </a:lnTo>
              <a:lnTo>
                <a:pt x="52" y="40"/>
              </a:lnTo>
              <a:lnTo>
                <a:pt x="52" y="41"/>
              </a:lnTo>
              <a:lnTo>
                <a:pt x="52" y="42"/>
              </a:lnTo>
              <a:lnTo>
                <a:pt x="51" y="42"/>
              </a:lnTo>
              <a:lnTo>
                <a:pt x="50" y="42"/>
              </a:lnTo>
              <a:lnTo>
                <a:pt x="51" y="43"/>
              </a:lnTo>
              <a:lnTo>
                <a:pt x="52" y="43"/>
              </a:lnTo>
              <a:lnTo>
                <a:pt x="52" y="44"/>
              </a:lnTo>
              <a:lnTo>
                <a:pt x="53" y="44"/>
              </a:lnTo>
              <a:lnTo>
                <a:pt x="54" y="44"/>
              </a:lnTo>
              <a:lnTo>
                <a:pt x="54" y="45"/>
              </a:lnTo>
              <a:lnTo>
                <a:pt x="54" y="46"/>
              </a:lnTo>
              <a:lnTo>
                <a:pt x="54" y="47"/>
              </a:lnTo>
              <a:lnTo>
                <a:pt x="54" y="48"/>
              </a:lnTo>
              <a:lnTo>
                <a:pt x="55" y="49"/>
              </a:lnTo>
              <a:lnTo>
                <a:pt x="55" y="50"/>
              </a:lnTo>
              <a:lnTo>
                <a:pt x="55" y="51"/>
              </a:lnTo>
              <a:lnTo>
                <a:pt x="55" y="52"/>
              </a:lnTo>
              <a:lnTo>
                <a:pt x="55" y="53"/>
              </a:lnTo>
              <a:lnTo>
                <a:pt x="54" y="53"/>
              </a:lnTo>
              <a:lnTo>
                <a:pt x="55" y="53"/>
              </a:lnTo>
              <a:lnTo>
                <a:pt x="55" y="54"/>
              </a:lnTo>
              <a:lnTo>
                <a:pt x="54" y="55"/>
              </a:lnTo>
              <a:lnTo>
                <a:pt x="53" y="55"/>
              </a:lnTo>
              <a:lnTo>
                <a:pt x="53" y="54"/>
              </a:lnTo>
              <a:lnTo>
                <a:pt x="53" y="55"/>
              </a:lnTo>
              <a:lnTo>
                <a:pt x="54" y="55"/>
              </a:lnTo>
              <a:lnTo>
                <a:pt x="53" y="56"/>
              </a:lnTo>
              <a:lnTo>
                <a:pt x="52" y="57"/>
              </a:lnTo>
              <a:lnTo>
                <a:pt x="52" y="58"/>
              </a:lnTo>
              <a:lnTo>
                <a:pt x="51" y="58"/>
              </a:lnTo>
              <a:lnTo>
                <a:pt x="52" y="58"/>
              </a:lnTo>
              <a:lnTo>
                <a:pt x="51" y="58"/>
              </a:lnTo>
              <a:lnTo>
                <a:pt x="51" y="59"/>
              </a:lnTo>
              <a:lnTo>
                <a:pt x="51" y="60"/>
              </a:lnTo>
              <a:lnTo>
                <a:pt x="50" y="59"/>
              </a:lnTo>
              <a:lnTo>
                <a:pt x="49" y="60"/>
              </a:lnTo>
              <a:lnTo>
                <a:pt x="49" y="61"/>
              </a:lnTo>
              <a:lnTo>
                <a:pt x="50" y="61"/>
              </a:lnTo>
              <a:lnTo>
                <a:pt x="50" y="62"/>
              </a:lnTo>
              <a:lnTo>
                <a:pt x="50" y="63"/>
              </a:lnTo>
              <a:lnTo>
                <a:pt x="49" y="63"/>
              </a:lnTo>
              <a:lnTo>
                <a:pt x="49" y="64"/>
              </a:lnTo>
              <a:lnTo>
                <a:pt x="49" y="63"/>
              </a:lnTo>
              <a:lnTo>
                <a:pt x="48" y="64"/>
              </a:lnTo>
              <a:lnTo>
                <a:pt x="49" y="64"/>
              </a:lnTo>
              <a:lnTo>
                <a:pt x="48" y="65"/>
              </a:lnTo>
              <a:lnTo>
                <a:pt x="47" y="66"/>
              </a:lnTo>
              <a:lnTo>
                <a:pt x="46" y="67"/>
              </a:lnTo>
              <a:lnTo>
                <a:pt x="45" y="68"/>
              </a:lnTo>
              <a:lnTo>
                <a:pt x="44" y="68"/>
              </a:lnTo>
              <a:lnTo>
                <a:pt x="44" y="69"/>
              </a:lnTo>
              <a:lnTo>
                <a:pt x="43" y="70"/>
              </a:lnTo>
              <a:lnTo>
                <a:pt x="43" y="69"/>
              </a:lnTo>
              <a:lnTo>
                <a:pt x="42" y="69"/>
              </a:lnTo>
              <a:lnTo>
                <a:pt x="41" y="69"/>
              </a:lnTo>
              <a:lnTo>
                <a:pt x="41" y="68"/>
              </a:lnTo>
              <a:lnTo>
                <a:pt x="40" y="68"/>
              </a:lnTo>
              <a:lnTo>
                <a:pt x="40" y="67"/>
              </a:lnTo>
              <a:lnTo>
                <a:pt x="39" y="66"/>
              </a:lnTo>
              <a:lnTo>
                <a:pt x="39" y="65"/>
              </a:lnTo>
              <a:lnTo>
                <a:pt x="38" y="64"/>
              </a:lnTo>
              <a:lnTo>
                <a:pt x="37" y="63"/>
              </a:lnTo>
              <a:lnTo>
                <a:pt x="36" y="62"/>
              </a:lnTo>
              <a:lnTo>
                <a:pt x="36" y="61"/>
              </a:lnTo>
              <a:lnTo>
                <a:pt x="35" y="61"/>
              </a:lnTo>
              <a:lnTo>
                <a:pt x="35" y="60"/>
              </a:lnTo>
              <a:lnTo>
                <a:pt x="34" y="59"/>
              </a:lnTo>
              <a:lnTo>
                <a:pt x="34" y="58"/>
              </a:lnTo>
              <a:lnTo>
                <a:pt x="33" y="58"/>
              </a:lnTo>
              <a:lnTo>
                <a:pt x="33" y="57"/>
              </a:lnTo>
              <a:lnTo>
                <a:pt x="32" y="57"/>
              </a:lnTo>
              <a:lnTo>
                <a:pt x="32" y="56"/>
              </a:lnTo>
              <a:lnTo>
                <a:pt x="31" y="56"/>
              </a:lnTo>
              <a:lnTo>
                <a:pt x="30" y="56"/>
              </a:lnTo>
              <a:lnTo>
                <a:pt x="30" y="55"/>
              </a:lnTo>
              <a:lnTo>
                <a:pt x="29" y="55"/>
              </a:lnTo>
              <a:lnTo>
                <a:pt x="28" y="55"/>
              </a:lnTo>
              <a:lnTo>
                <a:pt x="28" y="54"/>
              </a:lnTo>
              <a:lnTo>
                <a:pt x="28" y="55"/>
              </a:lnTo>
              <a:lnTo>
                <a:pt x="27" y="56"/>
              </a:lnTo>
              <a:lnTo>
                <a:pt x="27" y="57"/>
              </a:lnTo>
              <a:lnTo>
                <a:pt x="26" y="57"/>
              </a:lnTo>
              <a:lnTo>
                <a:pt x="25" y="56"/>
              </a:lnTo>
              <a:lnTo>
                <a:pt x="24" y="56"/>
              </a:lnTo>
              <a:lnTo>
                <a:pt x="23" y="55"/>
              </a:lnTo>
              <a:lnTo>
                <a:pt x="24" y="54"/>
              </a:lnTo>
              <a:lnTo>
                <a:pt x="23" y="54"/>
              </a:lnTo>
              <a:lnTo>
                <a:pt x="23" y="53"/>
              </a:lnTo>
              <a:lnTo>
                <a:pt x="24" y="52"/>
              </a:lnTo>
              <a:lnTo>
                <a:pt x="24" y="51"/>
              </a:lnTo>
              <a:lnTo>
                <a:pt x="23" y="51"/>
              </a:lnTo>
              <a:lnTo>
                <a:pt x="22" y="51"/>
              </a:lnTo>
              <a:lnTo>
                <a:pt x="21" y="51"/>
              </a:lnTo>
              <a:lnTo>
                <a:pt x="20" y="50"/>
              </a:lnTo>
              <a:lnTo>
                <a:pt x="23" y="50"/>
              </a:lnTo>
              <a:lnTo>
                <a:pt x="23" y="49"/>
              </a:lnTo>
              <a:lnTo>
                <a:pt x="22" y="49"/>
              </a:lnTo>
              <a:lnTo>
                <a:pt x="22" y="48"/>
              </a:lnTo>
              <a:lnTo>
                <a:pt x="22" y="47"/>
              </a:lnTo>
              <a:lnTo>
                <a:pt x="21" y="47"/>
              </a:lnTo>
              <a:lnTo>
                <a:pt x="21" y="46"/>
              </a:lnTo>
              <a:lnTo>
                <a:pt x="20" y="46"/>
              </a:lnTo>
              <a:lnTo>
                <a:pt x="19" y="46"/>
              </a:lnTo>
              <a:lnTo>
                <a:pt x="19" y="45"/>
              </a:lnTo>
              <a:lnTo>
                <a:pt x="18" y="45"/>
              </a:lnTo>
              <a:lnTo>
                <a:pt x="19" y="45"/>
              </a:lnTo>
              <a:lnTo>
                <a:pt x="18" y="45"/>
              </a:lnTo>
              <a:lnTo>
                <a:pt x="18" y="44"/>
              </a:lnTo>
              <a:lnTo>
                <a:pt x="18" y="43"/>
              </a:lnTo>
              <a:lnTo>
                <a:pt x="18" y="42"/>
              </a:lnTo>
              <a:lnTo>
                <a:pt x="18" y="41"/>
              </a:lnTo>
              <a:lnTo>
                <a:pt x="17" y="40"/>
              </a:lnTo>
              <a:lnTo>
                <a:pt x="17" y="39"/>
              </a:lnTo>
              <a:lnTo>
                <a:pt x="17" y="38"/>
              </a:lnTo>
              <a:lnTo>
                <a:pt x="18" y="38"/>
              </a:lnTo>
              <a:lnTo>
                <a:pt x="19" y="38"/>
              </a:lnTo>
              <a:lnTo>
                <a:pt x="19" y="37"/>
              </a:lnTo>
              <a:lnTo>
                <a:pt x="19" y="36"/>
              </a:lnTo>
              <a:lnTo>
                <a:pt x="19" y="35"/>
              </a:lnTo>
              <a:lnTo>
                <a:pt x="20" y="35"/>
              </a:lnTo>
              <a:lnTo>
                <a:pt x="20" y="36"/>
              </a:lnTo>
              <a:lnTo>
                <a:pt x="21" y="36"/>
              </a:lnTo>
              <a:lnTo>
                <a:pt x="21" y="35"/>
              </a:lnTo>
              <a:lnTo>
                <a:pt x="20" y="35"/>
              </a:lnTo>
              <a:lnTo>
                <a:pt x="20" y="34"/>
              </a:lnTo>
              <a:lnTo>
                <a:pt x="20" y="33"/>
              </a:lnTo>
              <a:lnTo>
                <a:pt x="21" y="32"/>
              </a:lnTo>
              <a:lnTo>
                <a:pt x="20" y="32"/>
              </a:lnTo>
            </a:path>
          </a:pathLst>
        </a:custGeom>
        <a:solidFill>
          <a:srgbClr val="F2E20E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10</xdr:col>
      <xdr:colOff>133350</xdr:colOff>
      <xdr:row>17</xdr:row>
      <xdr:rowOff>38100</xdr:rowOff>
    </xdr:from>
    <xdr:to>
      <xdr:col>11</xdr:col>
      <xdr:colOff>438150</xdr:colOff>
      <xdr:row>24</xdr:row>
      <xdr:rowOff>38100</xdr:rowOff>
    </xdr:to>
    <xdr:sp macro="" textlink="">
      <xdr:nvSpPr>
        <xdr:cNvPr id="848673" name="Freeform 17"/>
        <xdr:cNvSpPr>
          <a:spLocks/>
        </xdr:cNvSpPr>
      </xdr:nvSpPr>
      <xdr:spPr bwMode="auto">
        <a:xfrm>
          <a:off x="9906000" y="2867025"/>
          <a:ext cx="914400" cy="1066800"/>
        </a:xfrm>
        <a:custGeom>
          <a:avLst/>
          <a:gdLst>
            <a:gd name="T0" fmla="*/ 2147483647 w 70"/>
            <a:gd name="T1" fmla="*/ 2147483647 h 81"/>
            <a:gd name="T2" fmla="*/ 2147483647 w 70"/>
            <a:gd name="T3" fmla="*/ 2147483647 h 81"/>
            <a:gd name="T4" fmla="*/ 2147483647 w 70"/>
            <a:gd name="T5" fmla="*/ 2147483647 h 81"/>
            <a:gd name="T6" fmla="*/ 2147483647 w 70"/>
            <a:gd name="T7" fmla="*/ 2147483647 h 81"/>
            <a:gd name="T8" fmla="*/ 2147483647 w 70"/>
            <a:gd name="T9" fmla="*/ 2147483647 h 81"/>
            <a:gd name="T10" fmla="*/ 2147483647 w 70"/>
            <a:gd name="T11" fmla="*/ 2147483647 h 81"/>
            <a:gd name="T12" fmla="*/ 2147483647 w 70"/>
            <a:gd name="T13" fmla="*/ 2147483647 h 81"/>
            <a:gd name="T14" fmla="*/ 2147483647 w 70"/>
            <a:gd name="T15" fmla="*/ 2147483647 h 81"/>
            <a:gd name="T16" fmla="*/ 2147483647 w 70"/>
            <a:gd name="T17" fmla="*/ 2147483647 h 81"/>
            <a:gd name="T18" fmla="*/ 2147483647 w 70"/>
            <a:gd name="T19" fmla="*/ 2147483647 h 81"/>
            <a:gd name="T20" fmla="*/ 2147483647 w 70"/>
            <a:gd name="T21" fmla="*/ 2147483647 h 81"/>
            <a:gd name="T22" fmla="*/ 2147483647 w 70"/>
            <a:gd name="T23" fmla="*/ 2147483647 h 81"/>
            <a:gd name="T24" fmla="*/ 2147483647 w 70"/>
            <a:gd name="T25" fmla="*/ 2147483647 h 81"/>
            <a:gd name="T26" fmla="*/ 2147483647 w 70"/>
            <a:gd name="T27" fmla="*/ 2147483647 h 81"/>
            <a:gd name="T28" fmla="*/ 2147483647 w 70"/>
            <a:gd name="T29" fmla="*/ 2147483647 h 81"/>
            <a:gd name="T30" fmla="*/ 2147483647 w 70"/>
            <a:gd name="T31" fmla="*/ 2147483647 h 81"/>
            <a:gd name="T32" fmla="*/ 2147483647 w 70"/>
            <a:gd name="T33" fmla="*/ 2147483647 h 81"/>
            <a:gd name="T34" fmla="*/ 2147483647 w 70"/>
            <a:gd name="T35" fmla="*/ 2147483647 h 81"/>
            <a:gd name="T36" fmla="*/ 2147483647 w 70"/>
            <a:gd name="T37" fmla="*/ 2147483647 h 81"/>
            <a:gd name="T38" fmla="*/ 2147483647 w 70"/>
            <a:gd name="T39" fmla="*/ 2147483647 h 81"/>
            <a:gd name="T40" fmla="*/ 2147483647 w 70"/>
            <a:gd name="T41" fmla="*/ 2147483647 h 81"/>
            <a:gd name="T42" fmla="*/ 2147483647 w 70"/>
            <a:gd name="T43" fmla="*/ 2147483647 h 81"/>
            <a:gd name="T44" fmla="*/ 2147483647 w 70"/>
            <a:gd name="T45" fmla="*/ 0 h 81"/>
            <a:gd name="T46" fmla="*/ 2147483647 w 70"/>
            <a:gd name="T47" fmla="*/ 2147483647 h 81"/>
            <a:gd name="T48" fmla="*/ 2147483647 w 70"/>
            <a:gd name="T49" fmla="*/ 2147483647 h 81"/>
            <a:gd name="T50" fmla="*/ 2147483647 w 70"/>
            <a:gd name="T51" fmla="*/ 2147483647 h 81"/>
            <a:gd name="T52" fmla="*/ 2147483647 w 70"/>
            <a:gd name="T53" fmla="*/ 2147483647 h 81"/>
            <a:gd name="T54" fmla="*/ 2147483647 w 70"/>
            <a:gd name="T55" fmla="*/ 2147483647 h 81"/>
            <a:gd name="T56" fmla="*/ 2147483647 w 70"/>
            <a:gd name="T57" fmla="*/ 2147483647 h 81"/>
            <a:gd name="T58" fmla="*/ 2147483647 w 70"/>
            <a:gd name="T59" fmla="*/ 2147483647 h 81"/>
            <a:gd name="T60" fmla="*/ 2147483647 w 70"/>
            <a:gd name="T61" fmla="*/ 2147483647 h 81"/>
            <a:gd name="T62" fmla="*/ 2147483647 w 70"/>
            <a:gd name="T63" fmla="*/ 2147483647 h 81"/>
            <a:gd name="T64" fmla="*/ 2147483647 w 70"/>
            <a:gd name="T65" fmla="*/ 2147483647 h 81"/>
            <a:gd name="T66" fmla="*/ 2147483647 w 70"/>
            <a:gd name="T67" fmla="*/ 2147483647 h 81"/>
            <a:gd name="T68" fmla="*/ 2147483647 w 70"/>
            <a:gd name="T69" fmla="*/ 2147483647 h 81"/>
            <a:gd name="T70" fmla="*/ 2147483647 w 70"/>
            <a:gd name="T71" fmla="*/ 2147483647 h 81"/>
            <a:gd name="T72" fmla="*/ 2147483647 w 70"/>
            <a:gd name="T73" fmla="*/ 2147483647 h 81"/>
            <a:gd name="T74" fmla="*/ 2147483647 w 70"/>
            <a:gd name="T75" fmla="*/ 2147483647 h 81"/>
            <a:gd name="T76" fmla="*/ 2147483647 w 70"/>
            <a:gd name="T77" fmla="*/ 2147483647 h 81"/>
            <a:gd name="T78" fmla="*/ 2147483647 w 70"/>
            <a:gd name="T79" fmla="*/ 2147483647 h 81"/>
            <a:gd name="T80" fmla="*/ 2147483647 w 70"/>
            <a:gd name="T81" fmla="*/ 2147483647 h 81"/>
            <a:gd name="T82" fmla="*/ 2147483647 w 70"/>
            <a:gd name="T83" fmla="*/ 2147483647 h 81"/>
            <a:gd name="T84" fmla="*/ 2147483647 w 70"/>
            <a:gd name="T85" fmla="*/ 2147483647 h 81"/>
            <a:gd name="T86" fmla="*/ 2147483647 w 70"/>
            <a:gd name="T87" fmla="*/ 2147483647 h 81"/>
            <a:gd name="T88" fmla="*/ 2147483647 w 70"/>
            <a:gd name="T89" fmla="*/ 2147483647 h 81"/>
            <a:gd name="T90" fmla="*/ 2147483647 w 70"/>
            <a:gd name="T91" fmla="*/ 2147483647 h 81"/>
            <a:gd name="T92" fmla="*/ 2147483647 w 70"/>
            <a:gd name="T93" fmla="*/ 2147483647 h 81"/>
            <a:gd name="T94" fmla="*/ 2147483647 w 70"/>
            <a:gd name="T95" fmla="*/ 2147483647 h 81"/>
            <a:gd name="T96" fmla="*/ 2147483647 w 70"/>
            <a:gd name="T97" fmla="*/ 2147483647 h 81"/>
            <a:gd name="T98" fmla="*/ 2147483647 w 70"/>
            <a:gd name="T99" fmla="*/ 2147483647 h 81"/>
            <a:gd name="T100" fmla="*/ 2147483647 w 70"/>
            <a:gd name="T101" fmla="*/ 2147483647 h 81"/>
            <a:gd name="T102" fmla="*/ 2147483647 w 70"/>
            <a:gd name="T103" fmla="*/ 2147483647 h 81"/>
            <a:gd name="T104" fmla="*/ 2147483647 w 70"/>
            <a:gd name="T105" fmla="*/ 2147483647 h 81"/>
            <a:gd name="T106" fmla="*/ 2147483647 w 70"/>
            <a:gd name="T107" fmla="*/ 2147483647 h 81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w 70"/>
            <a:gd name="T163" fmla="*/ 0 h 81"/>
            <a:gd name="T164" fmla="*/ 70 w 70"/>
            <a:gd name="T165" fmla="*/ 81 h 81"/>
          </a:gdLst>
          <a:ahLst/>
          <a:cxnLst>
            <a:cxn ang="T108">
              <a:pos x="T0" y="T1"/>
            </a:cxn>
            <a:cxn ang="T109">
              <a:pos x="T2" y="T3"/>
            </a:cxn>
            <a:cxn ang="T110">
              <a:pos x="T4" y="T5"/>
            </a:cxn>
            <a:cxn ang="T111">
              <a:pos x="T6" y="T7"/>
            </a:cxn>
            <a:cxn ang="T112">
              <a:pos x="T8" y="T9"/>
            </a:cxn>
            <a:cxn ang="T113">
              <a:pos x="T10" y="T11"/>
            </a:cxn>
            <a:cxn ang="T114">
              <a:pos x="T12" y="T13"/>
            </a:cxn>
            <a:cxn ang="T115">
              <a:pos x="T14" y="T15"/>
            </a:cxn>
            <a:cxn ang="T116">
              <a:pos x="T16" y="T17"/>
            </a:cxn>
            <a:cxn ang="T117">
              <a:pos x="T18" y="T19"/>
            </a:cxn>
            <a:cxn ang="T118">
              <a:pos x="T20" y="T21"/>
            </a:cxn>
            <a:cxn ang="T119">
              <a:pos x="T22" y="T23"/>
            </a:cxn>
            <a:cxn ang="T120">
              <a:pos x="T24" y="T25"/>
            </a:cxn>
            <a:cxn ang="T121">
              <a:pos x="T26" y="T27"/>
            </a:cxn>
            <a:cxn ang="T122">
              <a:pos x="T28" y="T29"/>
            </a:cxn>
            <a:cxn ang="T123">
              <a:pos x="T30" y="T31"/>
            </a:cxn>
            <a:cxn ang="T124">
              <a:pos x="T32" y="T33"/>
            </a:cxn>
            <a:cxn ang="T125">
              <a:pos x="T34" y="T35"/>
            </a:cxn>
            <a:cxn ang="T126">
              <a:pos x="T36" y="T37"/>
            </a:cxn>
            <a:cxn ang="T127">
              <a:pos x="T38" y="T39"/>
            </a:cxn>
            <a:cxn ang="T128">
              <a:pos x="T40" y="T41"/>
            </a:cxn>
            <a:cxn ang="T129">
              <a:pos x="T42" y="T43"/>
            </a:cxn>
            <a:cxn ang="T130">
              <a:pos x="T44" y="T45"/>
            </a:cxn>
            <a:cxn ang="T131">
              <a:pos x="T46" y="T47"/>
            </a:cxn>
            <a:cxn ang="T132">
              <a:pos x="T48" y="T49"/>
            </a:cxn>
            <a:cxn ang="T133">
              <a:pos x="T50" y="T51"/>
            </a:cxn>
            <a:cxn ang="T134">
              <a:pos x="T52" y="T53"/>
            </a:cxn>
            <a:cxn ang="T135">
              <a:pos x="T54" y="T55"/>
            </a:cxn>
            <a:cxn ang="T136">
              <a:pos x="T56" y="T57"/>
            </a:cxn>
            <a:cxn ang="T137">
              <a:pos x="T58" y="T59"/>
            </a:cxn>
            <a:cxn ang="T138">
              <a:pos x="T60" y="T61"/>
            </a:cxn>
            <a:cxn ang="T139">
              <a:pos x="T62" y="T63"/>
            </a:cxn>
            <a:cxn ang="T140">
              <a:pos x="T64" y="T65"/>
            </a:cxn>
            <a:cxn ang="T141">
              <a:pos x="T66" y="T67"/>
            </a:cxn>
            <a:cxn ang="T142">
              <a:pos x="T68" y="T69"/>
            </a:cxn>
            <a:cxn ang="T143">
              <a:pos x="T70" y="T71"/>
            </a:cxn>
            <a:cxn ang="T144">
              <a:pos x="T72" y="T73"/>
            </a:cxn>
            <a:cxn ang="T145">
              <a:pos x="T74" y="T75"/>
            </a:cxn>
            <a:cxn ang="T146">
              <a:pos x="T76" y="T77"/>
            </a:cxn>
            <a:cxn ang="T147">
              <a:pos x="T78" y="T79"/>
            </a:cxn>
            <a:cxn ang="T148">
              <a:pos x="T80" y="T81"/>
            </a:cxn>
            <a:cxn ang="T149">
              <a:pos x="T82" y="T83"/>
            </a:cxn>
            <a:cxn ang="T150">
              <a:pos x="T84" y="T85"/>
            </a:cxn>
            <a:cxn ang="T151">
              <a:pos x="T86" y="T87"/>
            </a:cxn>
            <a:cxn ang="T152">
              <a:pos x="T88" y="T89"/>
            </a:cxn>
            <a:cxn ang="T153">
              <a:pos x="T90" y="T91"/>
            </a:cxn>
            <a:cxn ang="T154">
              <a:pos x="T92" y="T93"/>
            </a:cxn>
            <a:cxn ang="T155">
              <a:pos x="T94" y="T95"/>
            </a:cxn>
            <a:cxn ang="T156">
              <a:pos x="T96" y="T97"/>
            </a:cxn>
            <a:cxn ang="T157">
              <a:pos x="T98" y="T99"/>
            </a:cxn>
            <a:cxn ang="T158">
              <a:pos x="T100" y="T101"/>
            </a:cxn>
            <a:cxn ang="T159">
              <a:pos x="T102" y="T103"/>
            </a:cxn>
            <a:cxn ang="T160">
              <a:pos x="T104" y="T105"/>
            </a:cxn>
            <a:cxn ang="T161">
              <a:pos x="T106" y="T107"/>
            </a:cxn>
          </a:cxnLst>
          <a:rect l="T162" t="T163" r="T164" b="T165"/>
          <a:pathLst>
            <a:path w="70" h="81">
              <a:moveTo>
                <a:pt x="22" y="78"/>
              </a:moveTo>
              <a:lnTo>
                <a:pt x="21" y="78"/>
              </a:lnTo>
              <a:lnTo>
                <a:pt x="20" y="78"/>
              </a:lnTo>
              <a:lnTo>
                <a:pt x="19" y="78"/>
              </a:lnTo>
              <a:lnTo>
                <a:pt x="18" y="78"/>
              </a:lnTo>
              <a:lnTo>
                <a:pt x="17" y="78"/>
              </a:lnTo>
              <a:lnTo>
                <a:pt x="16" y="77"/>
              </a:lnTo>
              <a:lnTo>
                <a:pt x="15" y="77"/>
              </a:lnTo>
              <a:lnTo>
                <a:pt x="14" y="76"/>
              </a:lnTo>
              <a:lnTo>
                <a:pt x="13" y="75"/>
              </a:lnTo>
              <a:lnTo>
                <a:pt x="12" y="75"/>
              </a:lnTo>
              <a:lnTo>
                <a:pt x="12" y="74"/>
              </a:lnTo>
              <a:lnTo>
                <a:pt x="11" y="74"/>
              </a:lnTo>
              <a:lnTo>
                <a:pt x="10" y="73"/>
              </a:lnTo>
              <a:lnTo>
                <a:pt x="9" y="72"/>
              </a:lnTo>
              <a:lnTo>
                <a:pt x="8" y="71"/>
              </a:lnTo>
              <a:lnTo>
                <a:pt x="8" y="70"/>
              </a:lnTo>
              <a:lnTo>
                <a:pt x="7" y="70"/>
              </a:lnTo>
              <a:lnTo>
                <a:pt x="7" y="69"/>
              </a:lnTo>
              <a:lnTo>
                <a:pt x="6" y="69"/>
              </a:lnTo>
              <a:lnTo>
                <a:pt x="5" y="67"/>
              </a:lnTo>
              <a:lnTo>
                <a:pt x="5" y="66"/>
              </a:lnTo>
              <a:lnTo>
                <a:pt x="4" y="66"/>
              </a:lnTo>
              <a:lnTo>
                <a:pt x="4" y="65"/>
              </a:lnTo>
              <a:lnTo>
                <a:pt x="3" y="65"/>
              </a:lnTo>
              <a:lnTo>
                <a:pt x="1" y="64"/>
              </a:lnTo>
              <a:lnTo>
                <a:pt x="0" y="64"/>
              </a:lnTo>
              <a:lnTo>
                <a:pt x="1" y="64"/>
              </a:lnTo>
              <a:lnTo>
                <a:pt x="1" y="63"/>
              </a:lnTo>
              <a:lnTo>
                <a:pt x="1" y="62"/>
              </a:lnTo>
              <a:lnTo>
                <a:pt x="0" y="62"/>
              </a:lnTo>
              <a:lnTo>
                <a:pt x="0" y="61"/>
              </a:lnTo>
              <a:lnTo>
                <a:pt x="1" y="60"/>
              </a:lnTo>
              <a:lnTo>
                <a:pt x="2" y="61"/>
              </a:lnTo>
              <a:lnTo>
                <a:pt x="2" y="60"/>
              </a:lnTo>
              <a:lnTo>
                <a:pt x="2" y="59"/>
              </a:lnTo>
              <a:lnTo>
                <a:pt x="3" y="59"/>
              </a:lnTo>
              <a:lnTo>
                <a:pt x="2" y="59"/>
              </a:lnTo>
              <a:lnTo>
                <a:pt x="3" y="59"/>
              </a:lnTo>
              <a:lnTo>
                <a:pt x="3" y="58"/>
              </a:lnTo>
              <a:lnTo>
                <a:pt x="4" y="57"/>
              </a:lnTo>
              <a:lnTo>
                <a:pt x="5" y="56"/>
              </a:lnTo>
              <a:lnTo>
                <a:pt x="4" y="56"/>
              </a:lnTo>
              <a:lnTo>
                <a:pt x="4" y="55"/>
              </a:lnTo>
              <a:lnTo>
                <a:pt x="4" y="56"/>
              </a:lnTo>
              <a:lnTo>
                <a:pt x="5" y="56"/>
              </a:lnTo>
              <a:lnTo>
                <a:pt x="6" y="55"/>
              </a:lnTo>
              <a:lnTo>
                <a:pt x="6" y="54"/>
              </a:lnTo>
              <a:lnTo>
                <a:pt x="5" y="54"/>
              </a:lnTo>
              <a:lnTo>
                <a:pt x="6" y="54"/>
              </a:lnTo>
              <a:lnTo>
                <a:pt x="6" y="53"/>
              </a:lnTo>
              <a:lnTo>
                <a:pt x="6" y="52"/>
              </a:lnTo>
              <a:lnTo>
                <a:pt x="6" y="51"/>
              </a:lnTo>
              <a:lnTo>
                <a:pt x="6" y="50"/>
              </a:lnTo>
              <a:lnTo>
                <a:pt x="5" y="49"/>
              </a:lnTo>
              <a:lnTo>
                <a:pt x="5" y="48"/>
              </a:lnTo>
              <a:lnTo>
                <a:pt x="5" y="47"/>
              </a:lnTo>
              <a:lnTo>
                <a:pt x="5" y="46"/>
              </a:lnTo>
              <a:lnTo>
                <a:pt x="5" y="45"/>
              </a:lnTo>
              <a:lnTo>
                <a:pt x="4" y="45"/>
              </a:lnTo>
              <a:lnTo>
                <a:pt x="3" y="45"/>
              </a:lnTo>
              <a:lnTo>
                <a:pt x="3" y="44"/>
              </a:lnTo>
              <a:lnTo>
                <a:pt x="2" y="44"/>
              </a:lnTo>
              <a:lnTo>
                <a:pt x="1" y="43"/>
              </a:lnTo>
              <a:lnTo>
                <a:pt x="2" y="43"/>
              </a:lnTo>
              <a:lnTo>
                <a:pt x="3" y="43"/>
              </a:lnTo>
              <a:lnTo>
                <a:pt x="3" y="42"/>
              </a:lnTo>
              <a:lnTo>
                <a:pt x="3" y="41"/>
              </a:lnTo>
              <a:lnTo>
                <a:pt x="3" y="40"/>
              </a:lnTo>
              <a:lnTo>
                <a:pt x="3" y="39"/>
              </a:lnTo>
              <a:lnTo>
                <a:pt x="3" y="38"/>
              </a:lnTo>
              <a:lnTo>
                <a:pt x="4" y="37"/>
              </a:lnTo>
              <a:lnTo>
                <a:pt x="4" y="36"/>
              </a:lnTo>
              <a:lnTo>
                <a:pt x="5" y="36"/>
              </a:lnTo>
              <a:lnTo>
                <a:pt x="5" y="35"/>
              </a:lnTo>
              <a:lnTo>
                <a:pt x="6" y="35"/>
              </a:lnTo>
              <a:lnTo>
                <a:pt x="7" y="34"/>
              </a:lnTo>
              <a:lnTo>
                <a:pt x="7" y="33"/>
              </a:lnTo>
              <a:lnTo>
                <a:pt x="8" y="33"/>
              </a:lnTo>
              <a:lnTo>
                <a:pt x="9" y="33"/>
              </a:lnTo>
              <a:lnTo>
                <a:pt x="10" y="32"/>
              </a:lnTo>
              <a:lnTo>
                <a:pt x="10" y="31"/>
              </a:lnTo>
              <a:lnTo>
                <a:pt x="11" y="31"/>
              </a:lnTo>
              <a:lnTo>
                <a:pt x="12" y="31"/>
              </a:lnTo>
              <a:lnTo>
                <a:pt x="12" y="32"/>
              </a:lnTo>
              <a:lnTo>
                <a:pt x="12" y="31"/>
              </a:lnTo>
              <a:lnTo>
                <a:pt x="13" y="31"/>
              </a:lnTo>
              <a:lnTo>
                <a:pt x="14" y="31"/>
              </a:lnTo>
              <a:lnTo>
                <a:pt x="15" y="31"/>
              </a:lnTo>
              <a:lnTo>
                <a:pt x="15" y="30"/>
              </a:lnTo>
              <a:lnTo>
                <a:pt x="15" y="31"/>
              </a:lnTo>
              <a:lnTo>
                <a:pt x="16" y="31"/>
              </a:lnTo>
              <a:lnTo>
                <a:pt x="16" y="32"/>
              </a:lnTo>
              <a:lnTo>
                <a:pt x="17" y="32"/>
              </a:lnTo>
              <a:lnTo>
                <a:pt x="18" y="32"/>
              </a:lnTo>
              <a:lnTo>
                <a:pt x="18" y="31"/>
              </a:lnTo>
              <a:lnTo>
                <a:pt x="18" y="30"/>
              </a:lnTo>
              <a:lnTo>
                <a:pt x="19" y="30"/>
              </a:lnTo>
              <a:lnTo>
                <a:pt x="19" y="29"/>
              </a:lnTo>
              <a:lnTo>
                <a:pt x="20" y="28"/>
              </a:lnTo>
              <a:lnTo>
                <a:pt x="21" y="28"/>
              </a:lnTo>
              <a:lnTo>
                <a:pt x="22" y="28"/>
              </a:lnTo>
              <a:lnTo>
                <a:pt x="22" y="29"/>
              </a:lnTo>
              <a:lnTo>
                <a:pt x="23" y="29"/>
              </a:lnTo>
              <a:lnTo>
                <a:pt x="22" y="28"/>
              </a:lnTo>
              <a:lnTo>
                <a:pt x="22" y="27"/>
              </a:lnTo>
              <a:lnTo>
                <a:pt x="22" y="26"/>
              </a:lnTo>
              <a:lnTo>
                <a:pt x="22" y="25"/>
              </a:lnTo>
              <a:lnTo>
                <a:pt x="22" y="24"/>
              </a:lnTo>
              <a:lnTo>
                <a:pt x="22" y="23"/>
              </a:lnTo>
              <a:lnTo>
                <a:pt x="21" y="22"/>
              </a:lnTo>
              <a:lnTo>
                <a:pt x="21" y="21"/>
              </a:lnTo>
              <a:lnTo>
                <a:pt x="21" y="20"/>
              </a:lnTo>
              <a:lnTo>
                <a:pt x="21" y="19"/>
              </a:lnTo>
              <a:lnTo>
                <a:pt x="21" y="18"/>
              </a:lnTo>
              <a:lnTo>
                <a:pt x="21" y="17"/>
              </a:lnTo>
              <a:lnTo>
                <a:pt x="21" y="15"/>
              </a:lnTo>
              <a:lnTo>
                <a:pt x="21" y="14"/>
              </a:lnTo>
              <a:lnTo>
                <a:pt x="21" y="13"/>
              </a:lnTo>
              <a:lnTo>
                <a:pt x="21" y="12"/>
              </a:lnTo>
              <a:lnTo>
                <a:pt x="21" y="11"/>
              </a:lnTo>
              <a:lnTo>
                <a:pt x="21" y="10"/>
              </a:lnTo>
              <a:lnTo>
                <a:pt x="21" y="9"/>
              </a:lnTo>
              <a:lnTo>
                <a:pt x="21" y="8"/>
              </a:lnTo>
              <a:lnTo>
                <a:pt x="21" y="7"/>
              </a:lnTo>
              <a:lnTo>
                <a:pt x="20" y="7"/>
              </a:lnTo>
              <a:lnTo>
                <a:pt x="20" y="6"/>
              </a:lnTo>
              <a:lnTo>
                <a:pt x="20" y="5"/>
              </a:lnTo>
              <a:lnTo>
                <a:pt x="20" y="4"/>
              </a:lnTo>
              <a:lnTo>
                <a:pt x="20" y="3"/>
              </a:lnTo>
              <a:lnTo>
                <a:pt x="20" y="2"/>
              </a:lnTo>
              <a:lnTo>
                <a:pt x="19" y="1"/>
              </a:lnTo>
              <a:lnTo>
                <a:pt x="20" y="1"/>
              </a:lnTo>
              <a:lnTo>
                <a:pt x="21" y="1"/>
              </a:lnTo>
              <a:lnTo>
                <a:pt x="21" y="0"/>
              </a:lnTo>
              <a:lnTo>
                <a:pt x="22" y="0"/>
              </a:lnTo>
              <a:lnTo>
                <a:pt x="23" y="0"/>
              </a:lnTo>
              <a:lnTo>
                <a:pt x="24" y="0"/>
              </a:lnTo>
              <a:lnTo>
                <a:pt x="25" y="0"/>
              </a:lnTo>
              <a:lnTo>
                <a:pt x="26" y="0"/>
              </a:lnTo>
              <a:lnTo>
                <a:pt x="27" y="0"/>
              </a:lnTo>
              <a:lnTo>
                <a:pt x="28" y="1"/>
              </a:lnTo>
              <a:lnTo>
                <a:pt x="29" y="1"/>
              </a:lnTo>
              <a:lnTo>
                <a:pt x="30" y="2"/>
              </a:lnTo>
              <a:lnTo>
                <a:pt x="31" y="2"/>
              </a:lnTo>
              <a:lnTo>
                <a:pt x="32" y="3"/>
              </a:lnTo>
              <a:lnTo>
                <a:pt x="33" y="3"/>
              </a:lnTo>
              <a:lnTo>
                <a:pt x="33" y="4"/>
              </a:lnTo>
              <a:lnTo>
                <a:pt x="34" y="4"/>
              </a:lnTo>
              <a:lnTo>
                <a:pt x="35" y="4"/>
              </a:lnTo>
              <a:lnTo>
                <a:pt x="36" y="4"/>
              </a:lnTo>
              <a:lnTo>
                <a:pt x="37" y="4"/>
              </a:lnTo>
              <a:lnTo>
                <a:pt x="37" y="5"/>
              </a:lnTo>
              <a:lnTo>
                <a:pt x="38" y="5"/>
              </a:lnTo>
              <a:lnTo>
                <a:pt x="39" y="5"/>
              </a:lnTo>
              <a:lnTo>
                <a:pt x="40" y="5"/>
              </a:lnTo>
              <a:lnTo>
                <a:pt x="41" y="5"/>
              </a:lnTo>
              <a:lnTo>
                <a:pt x="42" y="5"/>
              </a:lnTo>
              <a:lnTo>
                <a:pt x="42" y="6"/>
              </a:lnTo>
              <a:lnTo>
                <a:pt x="43" y="6"/>
              </a:lnTo>
              <a:lnTo>
                <a:pt x="43" y="7"/>
              </a:lnTo>
              <a:lnTo>
                <a:pt x="44" y="7"/>
              </a:lnTo>
              <a:lnTo>
                <a:pt x="45" y="8"/>
              </a:lnTo>
              <a:lnTo>
                <a:pt x="45" y="9"/>
              </a:lnTo>
              <a:lnTo>
                <a:pt x="46" y="9"/>
              </a:lnTo>
              <a:lnTo>
                <a:pt x="46" y="10"/>
              </a:lnTo>
              <a:lnTo>
                <a:pt x="47" y="11"/>
              </a:lnTo>
              <a:lnTo>
                <a:pt x="47" y="12"/>
              </a:lnTo>
              <a:lnTo>
                <a:pt x="47" y="13"/>
              </a:lnTo>
              <a:lnTo>
                <a:pt x="47" y="14"/>
              </a:lnTo>
              <a:lnTo>
                <a:pt x="48" y="14"/>
              </a:lnTo>
              <a:lnTo>
                <a:pt x="48" y="16"/>
              </a:lnTo>
              <a:lnTo>
                <a:pt x="48" y="17"/>
              </a:lnTo>
              <a:lnTo>
                <a:pt x="49" y="18"/>
              </a:lnTo>
              <a:lnTo>
                <a:pt x="49" y="19"/>
              </a:lnTo>
              <a:lnTo>
                <a:pt x="49" y="20"/>
              </a:lnTo>
              <a:lnTo>
                <a:pt x="50" y="20"/>
              </a:lnTo>
              <a:lnTo>
                <a:pt x="50" y="21"/>
              </a:lnTo>
              <a:lnTo>
                <a:pt x="51" y="21"/>
              </a:lnTo>
              <a:lnTo>
                <a:pt x="51" y="22"/>
              </a:lnTo>
              <a:lnTo>
                <a:pt x="52" y="22"/>
              </a:lnTo>
              <a:lnTo>
                <a:pt x="53" y="23"/>
              </a:lnTo>
              <a:lnTo>
                <a:pt x="54" y="23"/>
              </a:lnTo>
              <a:lnTo>
                <a:pt x="55" y="23"/>
              </a:lnTo>
              <a:lnTo>
                <a:pt x="57" y="23"/>
              </a:lnTo>
              <a:lnTo>
                <a:pt x="58" y="23"/>
              </a:lnTo>
              <a:lnTo>
                <a:pt x="59" y="22"/>
              </a:lnTo>
              <a:lnTo>
                <a:pt x="60" y="22"/>
              </a:lnTo>
              <a:lnTo>
                <a:pt x="61" y="22"/>
              </a:lnTo>
              <a:lnTo>
                <a:pt x="62" y="21"/>
              </a:lnTo>
              <a:lnTo>
                <a:pt x="63" y="21"/>
              </a:lnTo>
              <a:lnTo>
                <a:pt x="64" y="21"/>
              </a:lnTo>
              <a:lnTo>
                <a:pt x="65" y="21"/>
              </a:lnTo>
              <a:lnTo>
                <a:pt x="66" y="22"/>
              </a:lnTo>
              <a:lnTo>
                <a:pt x="67" y="22"/>
              </a:lnTo>
              <a:lnTo>
                <a:pt x="68" y="22"/>
              </a:lnTo>
              <a:lnTo>
                <a:pt x="68" y="23"/>
              </a:lnTo>
              <a:lnTo>
                <a:pt x="69" y="23"/>
              </a:lnTo>
              <a:lnTo>
                <a:pt x="70" y="24"/>
              </a:lnTo>
              <a:lnTo>
                <a:pt x="69" y="25"/>
              </a:lnTo>
              <a:lnTo>
                <a:pt x="68" y="26"/>
              </a:lnTo>
              <a:lnTo>
                <a:pt x="68" y="25"/>
              </a:lnTo>
              <a:lnTo>
                <a:pt x="67" y="25"/>
              </a:lnTo>
              <a:lnTo>
                <a:pt x="67" y="26"/>
              </a:lnTo>
              <a:lnTo>
                <a:pt x="67" y="27"/>
              </a:lnTo>
              <a:lnTo>
                <a:pt x="67" y="28"/>
              </a:lnTo>
              <a:lnTo>
                <a:pt x="66" y="28"/>
              </a:lnTo>
              <a:lnTo>
                <a:pt x="66" y="29"/>
              </a:lnTo>
              <a:lnTo>
                <a:pt x="65" y="29"/>
              </a:lnTo>
              <a:lnTo>
                <a:pt x="64" y="29"/>
              </a:lnTo>
              <a:lnTo>
                <a:pt x="64" y="30"/>
              </a:lnTo>
              <a:lnTo>
                <a:pt x="64" y="31"/>
              </a:lnTo>
              <a:lnTo>
                <a:pt x="65" y="31"/>
              </a:lnTo>
              <a:lnTo>
                <a:pt x="64" y="31"/>
              </a:lnTo>
              <a:lnTo>
                <a:pt x="64" y="32"/>
              </a:lnTo>
              <a:lnTo>
                <a:pt x="63" y="32"/>
              </a:lnTo>
              <a:lnTo>
                <a:pt x="63" y="33"/>
              </a:lnTo>
              <a:lnTo>
                <a:pt x="64" y="34"/>
              </a:lnTo>
              <a:lnTo>
                <a:pt x="64" y="35"/>
              </a:lnTo>
              <a:lnTo>
                <a:pt x="64" y="36"/>
              </a:lnTo>
              <a:lnTo>
                <a:pt x="64" y="37"/>
              </a:lnTo>
              <a:lnTo>
                <a:pt x="64" y="38"/>
              </a:lnTo>
              <a:lnTo>
                <a:pt x="64" y="39"/>
              </a:lnTo>
              <a:lnTo>
                <a:pt x="63" y="40"/>
              </a:lnTo>
              <a:lnTo>
                <a:pt x="62" y="40"/>
              </a:lnTo>
              <a:lnTo>
                <a:pt x="62" y="41"/>
              </a:lnTo>
              <a:lnTo>
                <a:pt x="61" y="41"/>
              </a:lnTo>
              <a:lnTo>
                <a:pt x="61" y="42"/>
              </a:lnTo>
              <a:lnTo>
                <a:pt x="61" y="43"/>
              </a:lnTo>
              <a:lnTo>
                <a:pt x="61" y="44"/>
              </a:lnTo>
              <a:lnTo>
                <a:pt x="60" y="44"/>
              </a:lnTo>
              <a:lnTo>
                <a:pt x="61" y="44"/>
              </a:lnTo>
              <a:lnTo>
                <a:pt x="61" y="45"/>
              </a:lnTo>
              <a:lnTo>
                <a:pt x="61" y="46"/>
              </a:lnTo>
              <a:lnTo>
                <a:pt x="60" y="46"/>
              </a:lnTo>
              <a:lnTo>
                <a:pt x="60" y="47"/>
              </a:lnTo>
              <a:lnTo>
                <a:pt x="59" y="47"/>
              </a:lnTo>
              <a:lnTo>
                <a:pt x="58" y="47"/>
              </a:lnTo>
              <a:lnTo>
                <a:pt x="58" y="48"/>
              </a:lnTo>
              <a:lnTo>
                <a:pt x="58" y="47"/>
              </a:lnTo>
              <a:lnTo>
                <a:pt x="57" y="47"/>
              </a:lnTo>
              <a:lnTo>
                <a:pt x="58" y="47"/>
              </a:lnTo>
              <a:lnTo>
                <a:pt x="57" y="47"/>
              </a:lnTo>
              <a:lnTo>
                <a:pt x="57" y="48"/>
              </a:lnTo>
              <a:lnTo>
                <a:pt x="57" y="47"/>
              </a:lnTo>
              <a:lnTo>
                <a:pt x="56" y="47"/>
              </a:lnTo>
              <a:lnTo>
                <a:pt x="56" y="48"/>
              </a:lnTo>
              <a:lnTo>
                <a:pt x="55" y="48"/>
              </a:lnTo>
              <a:lnTo>
                <a:pt x="55" y="50"/>
              </a:lnTo>
              <a:lnTo>
                <a:pt x="54" y="50"/>
              </a:lnTo>
              <a:lnTo>
                <a:pt x="53" y="50"/>
              </a:lnTo>
              <a:lnTo>
                <a:pt x="53" y="51"/>
              </a:lnTo>
              <a:lnTo>
                <a:pt x="54" y="51"/>
              </a:lnTo>
              <a:lnTo>
                <a:pt x="53" y="52"/>
              </a:lnTo>
              <a:lnTo>
                <a:pt x="52" y="53"/>
              </a:lnTo>
              <a:lnTo>
                <a:pt x="51" y="53"/>
              </a:lnTo>
              <a:lnTo>
                <a:pt x="51" y="54"/>
              </a:lnTo>
              <a:lnTo>
                <a:pt x="50" y="54"/>
              </a:lnTo>
              <a:lnTo>
                <a:pt x="49" y="54"/>
              </a:lnTo>
              <a:lnTo>
                <a:pt x="48" y="55"/>
              </a:lnTo>
              <a:lnTo>
                <a:pt x="47" y="55"/>
              </a:lnTo>
              <a:lnTo>
                <a:pt x="47" y="54"/>
              </a:lnTo>
              <a:lnTo>
                <a:pt x="46" y="55"/>
              </a:lnTo>
              <a:lnTo>
                <a:pt x="47" y="55"/>
              </a:lnTo>
              <a:lnTo>
                <a:pt x="46" y="55"/>
              </a:lnTo>
              <a:lnTo>
                <a:pt x="46" y="56"/>
              </a:lnTo>
              <a:lnTo>
                <a:pt x="45" y="57"/>
              </a:lnTo>
              <a:lnTo>
                <a:pt x="45" y="58"/>
              </a:lnTo>
              <a:lnTo>
                <a:pt x="45" y="59"/>
              </a:lnTo>
              <a:lnTo>
                <a:pt x="44" y="59"/>
              </a:lnTo>
              <a:lnTo>
                <a:pt x="44" y="60"/>
              </a:lnTo>
              <a:lnTo>
                <a:pt x="44" y="61"/>
              </a:lnTo>
              <a:lnTo>
                <a:pt x="44" y="62"/>
              </a:lnTo>
              <a:lnTo>
                <a:pt x="44" y="63"/>
              </a:lnTo>
              <a:lnTo>
                <a:pt x="44" y="64"/>
              </a:lnTo>
              <a:lnTo>
                <a:pt x="43" y="64"/>
              </a:lnTo>
              <a:lnTo>
                <a:pt x="43" y="65"/>
              </a:lnTo>
              <a:lnTo>
                <a:pt x="43" y="66"/>
              </a:lnTo>
              <a:lnTo>
                <a:pt x="43" y="65"/>
              </a:lnTo>
              <a:lnTo>
                <a:pt x="42" y="65"/>
              </a:lnTo>
              <a:lnTo>
                <a:pt x="41" y="65"/>
              </a:lnTo>
              <a:lnTo>
                <a:pt x="40" y="65"/>
              </a:lnTo>
              <a:lnTo>
                <a:pt x="40" y="64"/>
              </a:lnTo>
              <a:lnTo>
                <a:pt x="39" y="64"/>
              </a:lnTo>
              <a:lnTo>
                <a:pt x="39" y="65"/>
              </a:lnTo>
              <a:lnTo>
                <a:pt x="39" y="66"/>
              </a:lnTo>
              <a:lnTo>
                <a:pt x="38" y="66"/>
              </a:lnTo>
              <a:lnTo>
                <a:pt x="38" y="67"/>
              </a:lnTo>
              <a:lnTo>
                <a:pt x="38" y="68"/>
              </a:lnTo>
              <a:lnTo>
                <a:pt x="38" y="69"/>
              </a:lnTo>
              <a:lnTo>
                <a:pt x="38" y="70"/>
              </a:lnTo>
              <a:lnTo>
                <a:pt x="38" y="71"/>
              </a:lnTo>
              <a:lnTo>
                <a:pt x="37" y="72"/>
              </a:lnTo>
              <a:lnTo>
                <a:pt x="38" y="73"/>
              </a:lnTo>
              <a:lnTo>
                <a:pt x="39" y="73"/>
              </a:lnTo>
              <a:lnTo>
                <a:pt x="38" y="74"/>
              </a:lnTo>
              <a:lnTo>
                <a:pt x="37" y="74"/>
              </a:lnTo>
              <a:lnTo>
                <a:pt x="37" y="75"/>
              </a:lnTo>
              <a:lnTo>
                <a:pt x="37" y="76"/>
              </a:lnTo>
              <a:lnTo>
                <a:pt x="37" y="77"/>
              </a:lnTo>
              <a:lnTo>
                <a:pt x="36" y="77"/>
              </a:lnTo>
              <a:lnTo>
                <a:pt x="36" y="78"/>
              </a:lnTo>
              <a:lnTo>
                <a:pt x="36" y="79"/>
              </a:lnTo>
              <a:lnTo>
                <a:pt x="37" y="79"/>
              </a:lnTo>
              <a:lnTo>
                <a:pt x="38" y="79"/>
              </a:lnTo>
              <a:lnTo>
                <a:pt x="38" y="80"/>
              </a:lnTo>
              <a:lnTo>
                <a:pt x="38" y="81"/>
              </a:lnTo>
              <a:lnTo>
                <a:pt x="37" y="81"/>
              </a:lnTo>
              <a:lnTo>
                <a:pt x="36" y="81"/>
              </a:lnTo>
              <a:lnTo>
                <a:pt x="35" y="81"/>
              </a:lnTo>
              <a:lnTo>
                <a:pt x="35" y="80"/>
              </a:lnTo>
              <a:lnTo>
                <a:pt x="34" y="80"/>
              </a:lnTo>
              <a:lnTo>
                <a:pt x="33" y="80"/>
              </a:lnTo>
              <a:lnTo>
                <a:pt x="32" y="79"/>
              </a:lnTo>
              <a:lnTo>
                <a:pt x="31" y="79"/>
              </a:lnTo>
              <a:lnTo>
                <a:pt x="31" y="78"/>
              </a:lnTo>
              <a:lnTo>
                <a:pt x="30" y="78"/>
              </a:lnTo>
              <a:lnTo>
                <a:pt x="29" y="77"/>
              </a:lnTo>
              <a:lnTo>
                <a:pt x="28" y="77"/>
              </a:lnTo>
              <a:lnTo>
                <a:pt x="27" y="77"/>
              </a:lnTo>
              <a:lnTo>
                <a:pt x="26" y="76"/>
              </a:lnTo>
              <a:lnTo>
                <a:pt x="26" y="77"/>
              </a:lnTo>
              <a:lnTo>
                <a:pt x="25" y="77"/>
              </a:lnTo>
              <a:lnTo>
                <a:pt x="24" y="77"/>
              </a:lnTo>
              <a:lnTo>
                <a:pt x="23" y="77"/>
              </a:lnTo>
              <a:lnTo>
                <a:pt x="22" y="78"/>
              </a:lnTo>
              <a:close/>
            </a:path>
          </a:pathLst>
        </a:custGeom>
        <a:solidFill>
          <a:srgbClr val="EBF775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6</xdr:col>
      <xdr:colOff>152400</xdr:colOff>
      <xdr:row>7</xdr:row>
      <xdr:rowOff>66675</xdr:rowOff>
    </xdr:from>
    <xdr:to>
      <xdr:col>8</xdr:col>
      <xdr:colOff>19050</xdr:colOff>
      <xdr:row>15</xdr:row>
      <xdr:rowOff>0</xdr:rowOff>
    </xdr:to>
    <xdr:sp macro="" textlink="">
      <xdr:nvSpPr>
        <xdr:cNvPr id="848674" name="Freeform 12"/>
        <xdr:cNvSpPr>
          <a:spLocks/>
        </xdr:cNvSpPr>
      </xdr:nvSpPr>
      <xdr:spPr bwMode="auto">
        <a:xfrm>
          <a:off x="7486650" y="1371600"/>
          <a:ext cx="1085850" cy="1152525"/>
        </a:xfrm>
        <a:custGeom>
          <a:avLst/>
          <a:gdLst>
            <a:gd name="T0" fmla="*/ 2147483647 w 83"/>
            <a:gd name="T1" fmla="*/ 2147483647 h 88"/>
            <a:gd name="T2" fmla="*/ 2147483647 w 83"/>
            <a:gd name="T3" fmla="*/ 2147483647 h 88"/>
            <a:gd name="T4" fmla="*/ 2147483647 w 83"/>
            <a:gd name="T5" fmla="*/ 2147483647 h 88"/>
            <a:gd name="T6" fmla="*/ 2147483647 w 83"/>
            <a:gd name="T7" fmla="*/ 2147483647 h 88"/>
            <a:gd name="T8" fmla="*/ 2147483647 w 83"/>
            <a:gd name="T9" fmla="*/ 2147483647 h 88"/>
            <a:gd name="T10" fmla="*/ 2147483647 w 83"/>
            <a:gd name="T11" fmla="*/ 2147483647 h 88"/>
            <a:gd name="T12" fmla="*/ 2147483647 w 83"/>
            <a:gd name="T13" fmla="*/ 2147483647 h 88"/>
            <a:gd name="T14" fmla="*/ 2147483647 w 83"/>
            <a:gd name="T15" fmla="*/ 2147483647 h 88"/>
            <a:gd name="T16" fmla="*/ 2147483647 w 83"/>
            <a:gd name="T17" fmla="*/ 2147483647 h 88"/>
            <a:gd name="T18" fmla="*/ 2147483647 w 83"/>
            <a:gd name="T19" fmla="*/ 2147483647 h 88"/>
            <a:gd name="T20" fmla="*/ 2147483647 w 83"/>
            <a:gd name="T21" fmla="*/ 2147483647 h 88"/>
            <a:gd name="T22" fmla="*/ 2147483647 w 83"/>
            <a:gd name="T23" fmla="*/ 2147483647 h 88"/>
            <a:gd name="T24" fmla="*/ 2147483647 w 83"/>
            <a:gd name="T25" fmla="*/ 2147483647 h 88"/>
            <a:gd name="T26" fmla="*/ 2147483647 w 83"/>
            <a:gd name="T27" fmla="*/ 2147483647 h 88"/>
            <a:gd name="T28" fmla="*/ 2147483647 w 83"/>
            <a:gd name="T29" fmla="*/ 2147483647 h 88"/>
            <a:gd name="T30" fmla="*/ 2147483647 w 83"/>
            <a:gd name="T31" fmla="*/ 2147483647 h 88"/>
            <a:gd name="T32" fmla="*/ 2147483647 w 83"/>
            <a:gd name="T33" fmla="*/ 2147483647 h 88"/>
            <a:gd name="T34" fmla="*/ 2147483647 w 83"/>
            <a:gd name="T35" fmla="*/ 2147483647 h 88"/>
            <a:gd name="T36" fmla="*/ 2147483647 w 83"/>
            <a:gd name="T37" fmla="*/ 2147483647 h 88"/>
            <a:gd name="T38" fmla="*/ 2147483647 w 83"/>
            <a:gd name="T39" fmla="*/ 2147483647 h 88"/>
            <a:gd name="T40" fmla="*/ 2147483647 w 83"/>
            <a:gd name="T41" fmla="*/ 2147483647 h 88"/>
            <a:gd name="T42" fmla="*/ 2147483647 w 83"/>
            <a:gd name="T43" fmla="*/ 2147483647 h 88"/>
            <a:gd name="T44" fmla="*/ 2147483647 w 83"/>
            <a:gd name="T45" fmla="*/ 2147483647 h 88"/>
            <a:gd name="T46" fmla="*/ 2147483647 w 83"/>
            <a:gd name="T47" fmla="*/ 2147483647 h 88"/>
            <a:gd name="T48" fmla="*/ 2147483647 w 83"/>
            <a:gd name="T49" fmla="*/ 2147483647 h 88"/>
            <a:gd name="T50" fmla="*/ 2147483647 w 83"/>
            <a:gd name="T51" fmla="*/ 2147483647 h 88"/>
            <a:gd name="T52" fmla="*/ 2147483647 w 83"/>
            <a:gd name="T53" fmla="*/ 2147483647 h 88"/>
            <a:gd name="T54" fmla="*/ 2147483647 w 83"/>
            <a:gd name="T55" fmla="*/ 2147483647 h 88"/>
            <a:gd name="T56" fmla="*/ 2147483647 w 83"/>
            <a:gd name="T57" fmla="*/ 2147483647 h 88"/>
            <a:gd name="T58" fmla="*/ 2147483647 w 83"/>
            <a:gd name="T59" fmla="*/ 2147483647 h 88"/>
            <a:gd name="T60" fmla="*/ 2147483647 w 83"/>
            <a:gd name="T61" fmla="*/ 2147483647 h 88"/>
            <a:gd name="T62" fmla="*/ 2147483647 w 83"/>
            <a:gd name="T63" fmla="*/ 2147483647 h 88"/>
            <a:gd name="T64" fmla="*/ 2147483647 w 83"/>
            <a:gd name="T65" fmla="*/ 2147483647 h 88"/>
            <a:gd name="T66" fmla="*/ 2147483647 w 83"/>
            <a:gd name="T67" fmla="*/ 2147483647 h 88"/>
            <a:gd name="T68" fmla="*/ 2147483647 w 83"/>
            <a:gd name="T69" fmla="*/ 2147483647 h 88"/>
            <a:gd name="T70" fmla="*/ 2147483647 w 83"/>
            <a:gd name="T71" fmla="*/ 2147483647 h 88"/>
            <a:gd name="T72" fmla="*/ 2147483647 w 83"/>
            <a:gd name="T73" fmla="*/ 2147483647 h 88"/>
            <a:gd name="T74" fmla="*/ 2147483647 w 83"/>
            <a:gd name="T75" fmla="*/ 2147483647 h 88"/>
            <a:gd name="T76" fmla="*/ 2147483647 w 83"/>
            <a:gd name="T77" fmla="*/ 2147483647 h 88"/>
            <a:gd name="T78" fmla="*/ 2147483647 w 83"/>
            <a:gd name="T79" fmla="*/ 2147483647 h 88"/>
            <a:gd name="T80" fmla="*/ 2147483647 w 83"/>
            <a:gd name="T81" fmla="*/ 2147483647 h 88"/>
            <a:gd name="T82" fmla="*/ 2147483647 w 83"/>
            <a:gd name="T83" fmla="*/ 2147483647 h 88"/>
            <a:gd name="T84" fmla="*/ 2147483647 w 83"/>
            <a:gd name="T85" fmla="*/ 2147483647 h 88"/>
            <a:gd name="T86" fmla="*/ 2147483647 w 83"/>
            <a:gd name="T87" fmla="*/ 2147483647 h 88"/>
            <a:gd name="T88" fmla="*/ 2147483647 w 83"/>
            <a:gd name="T89" fmla="*/ 2147483647 h 88"/>
            <a:gd name="T90" fmla="*/ 2147483647 w 83"/>
            <a:gd name="T91" fmla="*/ 2147483647 h 88"/>
            <a:gd name="T92" fmla="*/ 0 w 83"/>
            <a:gd name="T93" fmla="*/ 2147483647 h 88"/>
            <a:gd name="T94" fmla="*/ 2147483647 w 83"/>
            <a:gd name="T95" fmla="*/ 2147483647 h 88"/>
            <a:gd name="T96" fmla="*/ 2147483647 w 83"/>
            <a:gd name="T97" fmla="*/ 2147483647 h 88"/>
            <a:gd name="T98" fmla="*/ 2147483647 w 83"/>
            <a:gd name="T99" fmla="*/ 2147483647 h 88"/>
            <a:gd name="T100" fmla="*/ 2147483647 w 83"/>
            <a:gd name="T101" fmla="*/ 2147483647 h 88"/>
            <a:gd name="T102" fmla="*/ 2147483647 w 83"/>
            <a:gd name="T103" fmla="*/ 2147483647 h 88"/>
            <a:gd name="T104" fmla="*/ 2147483647 w 83"/>
            <a:gd name="T105" fmla="*/ 2147483647 h 88"/>
            <a:gd name="T106" fmla="*/ 2147483647 w 83"/>
            <a:gd name="T107" fmla="*/ 2147483647 h 88"/>
            <a:gd name="T108" fmla="*/ 2147483647 w 83"/>
            <a:gd name="T109" fmla="*/ 2147483647 h 88"/>
            <a:gd name="T110" fmla="*/ 2147483647 w 83"/>
            <a:gd name="T111" fmla="*/ 2147483647 h 88"/>
            <a:gd name="T112" fmla="*/ 2147483647 w 83"/>
            <a:gd name="T113" fmla="*/ 2147483647 h 88"/>
            <a:gd name="T114" fmla="*/ 2147483647 w 83"/>
            <a:gd name="T115" fmla="*/ 2147483647 h 88"/>
            <a:gd name="T116" fmla="*/ 2147483647 w 83"/>
            <a:gd name="T117" fmla="*/ 2147483647 h 88"/>
            <a:gd name="T118" fmla="*/ 2147483647 w 83"/>
            <a:gd name="T119" fmla="*/ 2147483647 h 88"/>
            <a:gd name="T120" fmla="*/ 2147483647 w 83"/>
            <a:gd name="T121" fmla="*/ 0 h 88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60000 65536"/>
            <a:gd name="T178" fmla="*/ 0 60000 65536"/>
            <a:gd name="T179" fmla="*/ 0 60000 65536"/>
            <a:gd name="T180" fmla="*/ 0 60000 65536"/>
            <a:gd name="T181" fmla="*/ 0 60000 65536"/>
            <a:gd name="T182" fmla="*/ 0 60000 65536"/>
            <a:gd name="T183" fmla="*/ 0 w 83"/>
            <a:gd name="T184" fmla="*/ 0 h 88"/>
            <a:gd name="T185" fmla="*/ 83 w 83"/>
            <a:gd name="T186" fmla="*/ 88 h 88"/>
          </a:gdLst>
          <a:ahLst/>
          <a:cxnLst>
            <a:cxn ang="T122">
              <a:pos x="T0" y="T1"/>
            </a:cxn>
            <a:cxn ang="T123">
              <a:pos x="T2" y="T3"/>
            </a:cxn>
            <a:cxn ang="T124">
              <a:pos x="T4" y="T5"/>
            </a:cxn>
            <a:cxn ang="T125">
              <a:pos x="T6" y="T7"/>
            </a:cxn>
            <a:cxn ang="T126">
              <a:pos x="T8" y="T9"/>
            </a:cxn>
            <a:cxn ang="T127">
              <a:pos x="T10" y="T11"/>
            </a:cxn>
            <a:cxn ang="T128">
              <a:pos x="T12" y="T13"/>
            </a:cxn>
            <a:cxn ang="T129">
              <a:pos x="T14" y="T15"/>
            </a:cxn>
            <a:cxn ang="T130">
              <a:pos x="T16" y="T17"/>
            </a:cxn>
            <a:cxn ang="T131">
              <a:pos x="T18" y="T19"/>
            </a:cxn>
            <a:cxn ang="T132">
              <a:pos x="T20" y="T21"/>
            </a:cxn>
            <a:cxn ang="T133">
              <a:pos x="T22" y="T23"/>
            </a:cxn>
            <a:cxn ang="T134">
              <a:pos x="T24" y="T25"/>
            </a:cxn>
            <a:cxn ang="T135">
              <a:pos x="T26" y="T27"/>
            </a:cxn>
            <a:cxn ang="T136">
              <a:pos x="T28" y="T29"/>
            </a:cxn>
            <a:cxn ang="T137">
              <a:pos x="T30" y="T31"/>
            </a:cxn>
            <a:cxn ang="T138">
              <a:pos x="T32" y="T33"/>
            </a:cxn>
            <a:cxn ang="T139">
              <a:pos x="T34" y="T35"/>
            </a:cxn>
            <a:cxn ang="T140">
              <a:pos x="T36" y="T37"/>
            </a:cxn>
            <a:cxn ang="T141">
              <a:pos x="T38" y="T39"/>
            </a:cxn>
            <a:cxn ang="T142">
              <a:pos x="T40" y="T41"/>
            </a:cxn>
            <a:cxn ang="T143">
              <a:pos x="T42" y="T43"/>
            </a:cxn>
            <a:cxn ang="T144">
              <a:pos x="T44" y="T45"/>
            </a:cxn>
            <a:cxn ang="T145">
              <a:pos x="T46" y="T47"/>
            </a:cxn>
            <a:cxn ang="T146">
              <a:pos x="T48" y="T49"/>
            </a:cxn>
            <a:cxn ang="T147">
              <a:pos x="T50" y="T51"/>
            </a:cxn>
            <a:cxn ang="T148">
              <a:pos x="T52" y="T53"/>
            </a:cxn>
            <a:cxn ang="T149">
              <a:pos x="T54" y="T55"/>
            </a:cxn>
            <a:cxn ang="T150">
              <a:pos x="T56" y="T57"/>
            </a:cxn>
            <a:cxn ang="T151">
              <a:pos x="T58" y="T59"/>
            </a:cxn>
            <a:cxn ang="T152">
              <a:pos x="T60" y="T61"/>
            </a:cxn>
            <a:cxn ang="T153">
              <a:pos x="T62" y="T63"/>
            </a:cxn>
            <a:cxn ang="T154">
              <a:pos x="T64" y="T65"/>
            </a:cxn>
            <a:cxn ang="T155">
              <a:pos x="T66" y="T67"/>
            </a:cxn>
            <a:cxn ang="T156">
              <a:pos x="T68" y="T69"/>
            </a:cxn>
            <a:cxn ang="T157">
              <a:pos x="T70" y="T71"/>
            </a:cxn>
            <a:cxn ang="T158">
              <a:pos x="T72" y="T73"/>
            </a:cxn>
            <a:cxn ang="T159">
              <a:pos x="T74" y="T75"/>
            </a:cxn>
            <a:cxn ang="T160">
              <a:pos x="T76" y="T77"/>
            </a:cxn>
            <a:cxn ang="T161">
              <a:pos x="T78" y="T79"/>
            </a:cxn>
            <a:cxn ang="T162">
              <a:pos x="T80" y="T81"/>
            </a:cxn>
            <a:cxn ang="T163">
              <a:pos x="T82" y="T83"/>
            </a:cxn>
            <a:cxn ang="T164">
              <a:pos x="T84" y="T85"/>
            </a:cxn>
            <a:cxn ang="T165">
              <a:pos x="T86" y="T87"/>
            </a:cxn>
            <a:cxn ang="T166">
              <a:pos x="T88" y="T89"/>
            </a:cxn>
            <a:cxn ang="T167">
              <a:pos x="T90" y="T91"/>
            </a:cxn>
            <a:cxn ang="T168">
              <a:pos x="T92" y="T93"/>
            </a:cxn>
            <a:cxn ang="T169">
              <a:pos x="T94" y="T95"/>
            </a:cxn>
            <a:cxn ang="T170">
              <a:pos x="T96" y="T97"/>
            </a:cxn>
            <a:cxn ang="T171">
              <a:pos x="T98" y="T99"/>
            </a:cxn>
            <a:cxn ang="T172">
              <a:pos x="T100" y="T101"/>
            </a:cxn>
            <a:cxn ang="T173">
              <a:pos x="T102" y="T103"/>
            </a:cxn>
            <a:cxn ang="T174">
              <a:pos x="T104" y="T105"/>
            </a:cxn>
            <a:cxn ang="T175">
              <a:pos x="T106" y="T107"/>
            </a:cxn>
            <a:cxn ang="T176">
              <a:pos x="T108" y="T109"/>
            </a:cxn>
            <a:cxn ang="T177">
              <a:pos x="T110" y="T111"/>
            </a:cxn>
            <a:cxn ang="T178">
              <a:pos x="T112" y="T113"/>
            </a:cxn>
            <a:cxn ang="T179">
              <a:pos x="T114" y="T115"/>
            </a:cxn>
            <a:cxn ang="T180">
              <a:pos x="T116" y="T117"/>
            </a:cxn>
            <a:cxn ang="T181">
              <a:pos x="T118" y="T119"/>
            </a:cxn>
            <a:cxn ang="T182">
              <a:pos x="T120" y="T121"/>
            </a:cxn>
          </a:cxnLst>
          <a:rect l="T183" t="T184" r="T185" b="T186"/>
          <a:pathLst>
            <a:path w="83" h="88">
              <a:moveTo>
                <a:pt x="49" y="0"/>
              </a:moveTo>
              <a:lnTo>
                <a:pt x="49" y="1"/>
              </a:lnTo>
              <a:lnTo>
                <a:pt x="49" y="2"/>
              </a:lnTo>
              <a:lnTo>
                <a:pt x="50" y="2"/>
              </a:lnTo>
              <a:lnTo>
                <a:pt x="51" y="2"/>
              </a:lnTo>
              <a:lnTo>
                <a:pt x="51" y="1"/>
              </a:lnTo>
              <a:lnTo>
                <a:pt x="51" y="2"/>
              </a:lnTo>
              <a:lnTo>
                <a:pt x="51" y="3"/>
              </a:lnTo>
              <a:lnTo>
                <a:pt x="51" y="4"/>
              </a:lnTo>
              <a:lnTo>
                <a:pt x="52" y="4"/>
              </a:lnTo>
              <a:lnTo>
                <a:pt x="53" y="4"/>
              </a:lnTo>
              <a:lnTo>
                <a:pt x="53" y="5"/>
              </a:lnTo>
              <a:lnTo>
                <a:pt x="54" y="4"/>
              </a:lnTo>
              <a:lnTo>
                <a:pt x="54" y="3"/>
              </a:lnTo>
              <a:lnTo>
                <a:pt x="55" y="2"/>
              </a:lnTo>
              <a:lnTo>
                <a:pt x="56" y="1"/>
              </a:lnTo>
              <a:lnTo>
                <a:pt x="57" y="1"/>
              </a:lnTo>
              <a:lnTo>
                <a:pt x="57" y="3"/>
              </a:lnTo>
              <a:lnTo>
                <a:pt x="56" y="5"/>
              </a:lnTo>
              <a:lnTo>
                <a:pt x="56" y="6"/>
              </a:lnTo>
              <a:lnTo>
                <a:pt x="57" y="6"/>
              </a:lnTo>
              <a:lnTo>
                <a:pt x="58" y="6"/>
              </a:lnTo>
              <a:lnTo>
                <a:pt x="59" y="7"/>
              </a:lnTo>
              <a:lnTo>
                <a:pt x="60" y="7"/>
              </a:lnTo>
              <a:lnTo>
                <a:pt x="61" y="7"/>
              </a:lnTo>
              <a:lnTo>
                <a:pt x="62" y="8"/>
              </a:lnTo>
              <a:lnTo>
                <a:pt x="66" y="9"/>
              </a:lnTo>
              <a:lnTo>
                <a:pt x="67" y="9"/>
              </a:lnTo>
              <a:lnTo>
                <a:pt x="68" y="10"/>
              </a:lnTo>
              <a:lnTo>
                <a:pt x="69" y="10"/>
              </a:lnTo>
              <a:lnTo>
                <a:pt x="70" y="11"/>
              </a:lnTo>
              <a:lnTo>
                <a:pt x="71" y="11"/>
              </a:lnTo>
              <a:lnTo>
                <a:pt x="71" y="12"/>
              </a:lnTo>
              <a:lnTo>
                <a:pt x="71" y="13"/>
              </a:lnTo>
              <a:lnTo>
                <a:pt x="72" y="14"/>
              </a:lnTo>
              <a:lnTo>
                <a:pt x="72" y="15"/>
              </a:lnTo>
              <a:lnTo>
                <a:pt x="73" y="16"/>
              </a:lnTo>
              <a:lnTo>
                <a:pt x="72" y="16"/>
              </a:lnTo>
              <a:lnTo>
                <a:pt x="72" y="17"/>
              </a:lnTo>
              <a:lnTo>
                <a:pt x="73" y="17"/>
              </a:lnTo>
              <a:lnTo>
                <a:pt x="72" y="17"/>
              </a:lnTo>
              <a:lnTo>
                <a:pt x="72" y="18"/>
              </a:lnTo>
              <a:lnTo>
                <a:pt x="72" y="19"/>
              </a:lnTo>
              <a:lnTo>
                <a:pt x="73" y="19"/>
              </a:lnTo>
              <a:lnTo>
                <a:pt x="74" y="19"/>
              </a:lnTo>
              <a:lnTo>
                <a:pt x="74" y="20"/>
              </a:lnTo>
              <a:lnTo>
                <a:pt x="74" y="21"/>
              </a:lnTo>
              <a:lnTo>
                <a:pt x="75" y="21"/>
              </a:lnTo>
              <a:lnTo>
                <a:pt x="76" y="22"/>
              </a:lnTo>
              <a:lnTo>
                <a:pt x="77" y="23"/>
              </a:lnTo>
              <a:lnTo>
                <a:pt x="77" y="24"/>
              </a:lnTo>
              <a:lnTo>
                <a:pt x="78" y="24"/>
              </a:lnTo>
              <a:lnTo>
                <a:pt x="78" y="25"/>
              </a:lnTo>
              <a:lnTo>
                <a:pt x="79" y="25"/>
              </a:lnTo>
              <a:lnTo>
                <a:pt x="80" y="26"/>
              </a:lnTo>
              <a:lnTo>
                <a:pt x="81" y="27"/>
              </a:lnTo>
              <a:lnTo>
                <a:pt x="81" y="28"/>
              </a:lnTo>
              <a:lnTo>
                <a:pt x="82" y="28"/>
              </a:lnTo>
              <a:lnTo>
                <a:pt x="83" y="28"/>
              </a:lnTo>
              <a:lnTo>
                <a:pt x="83" y="29"/>
              </a:lnTo>
              <a:lnTo>
                <a:pt x="82" y="30"/>
              </a:lnTo>
              <a:lnTo>
                <a:pt x="83" y="30"/>
              </a:lnTo>
              <a:lnTo>
                <a:pt x="83" y="31"/>
              </a:lnTo>
              <a:lnTo>
                <a:pt x="82" y="31"/>
              </a:lnTo>
              <a:lnTo>
                <a:pt x="82" y="32"/>
              </a:lnTo>
              <a:lnTo>
                <a:pt x="81" y="33"/>
              </a:lnTo>
              <a:lnTo>
                <a:pt x="81" y="34"/>
              </a:lnTo>
              <a:lnTo>
                <a:pt x="81" y="35"/>
              </a:lnTo>
              <a:lnTo>
                <a:pt x="81" y="36"/>
              </a:lnTo>
              <a:lnTo>
                <a:pt x="80" y="36"/>
              </a:lnTo>
              <a:lnTo>
                <a:pt x="80" y="37"/>
              </a:lnTo>
              <a:lnTo>
                <a:pt x="79" y="38"/>
              </a:lnTo>
              <a:lnTo>
                <a:pt x="79" y="39"/>
              </a:lnTo>
              <a:lnTo>
                <a:pt x="78" y="39"/>
              </a:lnTo>
              <a:lnTo>
                <a:pt x="78" y="40"/>
              </a:lnTo>
              <a:lnTo>
                <a:pt x="77" y="40"/>
              </a:lnTo>
              <a:lnTo>
                <a:pt x="77" y="41"/>
              </a:lnTo>
              <a:lnTo>
                <a:pt x="76" y="41"/>
              </a:lnTo>
              <a:lnTo>
                <a:pt x="77" y="42"/>
              </a:lnTo>
              <a:lnTo>
                <a:pt x="77" y="43"/>
              </a:lnTo>
              <a:lnTo>
                <a:pt x="78" y="44"/>
              </a:lnTo>
              <a:lnTo>
                <a:pt x="79" y="45"/>
              </a:lnTo>
              <a:lnTo>
                <a:pt x="78" y="46"/>
              </a:lnTo>
              <a:lnTo>
                <a:pt x="77" y="46"/>
              </a:lnTo>
              <a:lnTo>
                <a:pt x="77" y="47"/>
              </a:lnTo>
              <a:lnTo>
                <a:pt x="77" y="48"/>
              </a:lnTo>
              <a:lnTo>
                <a:pt x="77" y="49"/>
              </a:lnTo>
              <a:lnTo>
                <a:pt x="78" y="49"/>
              </a:lnTo>
              <a:lnTo>
                <a:pt x="78" y="50"/>
              </a:lnTo>
              <a:lnTo>
                <a:pt x="78" y="51"/>
              </a:lnTo>
              <a:lnTo>
                <a:pt x="77" y="51"/>
              </a:lnTo>
              <a:lnTo>
                <a:pt x="77" y="52"/>
              </a:lnTo>
              <a:lnTo>
                <a:pt x="77" y="53"/>
              </a:lnTo>
              <a:lnTo>
                <a:pt x="76" y="53"/>
              </a:lnTo>
              <a:lnTo>
                <a:pt x="76" y="54"/>
              </a:lnTo>
              <a:lnTo>
                <a:pt x="75" y="54"/>
              </a:lnTo>
              <a:lnTo>
                <a:pt x="73" y="55"/>
              </a:lnTo>
              <a:lnTo>
                <a:pt x="73" y="54"/>
              </a:lnTo>
              <a:lnTo>
                <a:pt x="72" y="53"/>
              </a:lnTo>
              <a:lnTo>
                <a:pt x="72" y="52"/>
              </a:lnTo>
              <a:lnTo>
                <a:pt x="72" y="51"/>
              </a:lnTo>
              <a:lnTo>
                <a:pt x="72" y="50"/>
              </a:lnTo>
              <a:lnTo>
                <a:pt x="71" y="50"/>
              </a:lnTo>
              <a:lnTo>
                <a:pt x="71" y="49"/>
              </a:lnTo>
              <a:lnTo>
                <a:pt x="70" y="50"/>
              </a:lnTo>
              <a:lnTo>
                <a:pt x="70" y="52"/>
              </a:lnTo>
              <a:lnTo>
                <a:pt x="69" y="53"/>
              </a:lnTo>
              <a:lnTo>
                <a:pt x="68" y="55"/>
              </a:lnTo>
              <a:lnTo>
                <a:pt x="68" y="56"/>
              </a:lnTo>
              <a:lnTo>
                <a:pt x="69" y="56"/>
              </a:lnTo>
              <a:lnTo>
                <a:pt x="69" y="57"/>
              </a:lnTo>
              <a:lnTo>
                <a:pt x="69" y="58"/>
              </a:lnTo>
              <a:lnTo>
                <a:pt x="69" y="59"/>
              </a:lnTo>
              <a:lnTo>
                <a:pt x="70" y="59"/>
              </a:lnTo>
              <a:lnTo>
                <a:pt x="70" y="60"/>
              </a:lnTo>
              <a:lnTo>
                <a:pt x="69" y="61"/>
              </a:lnTo>
              <a:lnTo>
                <a:pt x="69" y="62"/>
              </a:lnTo>
              <a:lnTo>
                <a:pt x="70" y="62"/>
              </a:lnTo>
              <a:lnTo>
                <a:pt x="70" y="63"/>
              </a:lnTo>
              <a:lnTo>
                <a:pt x="71" y="63"/>
              </a:lnTo>
              <a:lnTo>
                <a:pt x="71" y="64"/>
              </a:lnTo>
              <a:lnTo>
                <a:pt x="70" y="64"/>
              </a:lnTo>
              <a:lnTo>
                <a:pt x="70" y="65"/>
              </a:lnTo>
              <a:lnTo>
                <a:pt x="69" y="65"/>
              </a:lnTo>
              <a:lnTo>
                <a:pt x="69" y="64"/>
              </a:lnTo>
              <a:lnTo>
                <a:pt x="69" y="65"/>
              </a:lnTo>
              <a:lnTo>
                <a:pt x="68" y="65"/>
              </a:lnTo>
              <a:lnTo>
                <a:pt x="68" y="66"/>
              </a:lnTo>
              <a:lnTo>
                <a:pt x="67" y="66"/>
              </a:lnTo>
              <a:lnTo>
                <a:pt x="67" y="67"/>
              </a:lnTo>
              <a:lnTo>
                <a:pt x="66" y="67"/>
              </a:lnTo>
              <a:lnTo>
                <a:pt x="66" y="68"/>
              </a:lnTo>
              <a:lnTo>
                <a:pt x="66" y="69"/>
              </a:lnTo>
              <a:lnTo>
                <a:pt x="66" y="70"/>
              </a:lnTo>
              <a:lnTo>
                <a:pt x="66" y="71"/>
              </a:lnTo>
              <a:lnTo>
                <a:pt x="65" y="71"/>
              </a:lnTo>
              <a:lnTo>
                <a:pt x="65" y="72"/>
              </a:lnTo>
              <a:lnTo>
                <a:pt x="65" y="73"/>
              </a:lnTo>
              <a:lnTo>
                <a:pt x="64" y="73"/>
              </a:lnTo>
              <a:lnTo>
                <a:pt x="64" y="74"/>
              </a:lnTo>
              <a:lnTo>
                <a:pt x="64" y="75"/>
              </a:lnTo>
              <a:lnTo>
                <a:pt x="63" y="75"/>
              </a:lnTo>
              <a:lnTo>
                <a:pt x="63" y="76"/>
              </a:lnTo>
              <a:lnTo>
                <a:pt x="63" y="77"/>
              </a:lnTo>
              <a:lnTo>
                <a:pt x="62" y="76"/>
              </a:lnTo>
              <a:lnTo>
                <a:pt x="61" y="76"/>
              </a:lnTo>
              <a:lnTo>
                <a:pt x="60" y="76"/>
              </a:lnTo>
              <a:lnTo>
                <a:pt x="60" y="77"/>
              </a:lnTo>
              <a:lnTo>
                <a:pt x="59" y="77"/>
              </a:lnTo>
              <a:lnTo>
                <a:pt x="59" y="78"/>
              </a:lnTo>
              <a:lnTo>
                <a:pt x="58" y="78"/>
              </a:lnTo>
              <a:lnTo>
                <a:pt x="58" y="79"/>
              </a:lnTo>
              <a:lnTo>
                <a:pt x="57" y="79"/>
              </a:lnTo>
              <a:lnTo>
                <a:pt x="57" y="80"/>
              </a:lnTo>
              <a:lnTo>
                <a:pt x="56" y="80"/>
              </a:lnTo>
              <a:lnTo>
                <a:pt x="56" y="81"/>
              </a:lnTo>
              <a:lnTo>
                <a:pt x="55" y="82"/>
              </a:lnTo>
              <a:lnTo>
                <a:pt x="55" y="83"/>
              </a:lnTo>
              <a:lnTo>
                <a:pt x="54" y="83"/>
              </a:lnTo>
              <a:lnTo>
                <a:pt x="54" y="84"/>
              </a:lnTo>
              <a:lnTo>
                <a:pt x="53" y="84"/>
              </a:lnTo>
              <a:lnTo>
                <a:pt x="52" y="84"/>
              </a:lnTo>
              <a:lnTo>
                <a:pt x="53" y="85"/>
              </a:lnTo>
              <a:lnTo>
                <a:pt x="52" y="85"/>
              </a:lnTo>
              <a:lnTo>
                <a:pt x="52" y="86"/>
              </a:lnTo>
              <a:lnTo>
                <a:pt x="51" y="86"/>
              </a:lnTo>
              <a:lnTo>
                <a:pt x="51" y="87"/>
              </a:lnTo>
              <a:lnTo>
                <a:pt x="50" y="87"/>
              </a:lnTo>
              <a:lnTo>
                <a:pt x="49" y="88"/>
              </a:lnTo>
              <a:lnTo>
                <a:pt x="48" y="88"/>
              </a:lnTo>
              <a:lnTo>
                <a:pt x="48" y="87"/>
              </a:lnTo>
              <a:lnTo>
                <a:pt x="47" y="87"/>
              </a:lnTo>
              <a:lnTo>
                <a:pt x="47" y="88"/>
              </a:lnTo>
              <a:lnTo>
                <a:pt x="47" y="87"/>
              </a:lnTo>
              <a:lnTo>
                <a:pt x="46" y="87"/>
              </a:lnTo>
              <a:lnTo>
                <a:pt x="45" y="87"/>
              </a:lnTo>
              <a:lnTo>
                <a:pt x="45" y="88"/>
              </a:lnTo>
              <a:lnTo>
                <a:pt x="44" y="87"/>
              </a:lnTo>
              <a:lnTo>
                <a:pt x="43" y="86"/>
              </a:lnTo>
              <a:lnTo>
                <a:pt x="43" y="85"/>
              </a:lnTo>
              <a:lnTo>
                <a:pt x="42" y="85"/>
              </a:lnTo>
              <a:lnTo>
                <a:pt x="42" y="84"/>
              </a:lnTo>
              <a:lnTo>
                <a:pt x="41" y="83"/>
              </a:lnTo>
              <a:lnTo>
                <a:pt x="41" y="82"/>
              </a:lnTo>
              <a:lnTo>
                <a:pt x="40" y="82"/>
              </a:lnTo>
              <a:lnTo>
                <a:pt x="40" y="81"/>
              </a:lnTo>
              <a:lnTo>
                <a:pt x="39" y="81"/>
              </a:lnTo>
              <a:lnTo>
                <a:pt x="39" y="80"/>
              </a:lnTo>
              <a:lnTo>
                <a:pt x="38" y="79"/>
              </a:lnTo>
              <a:lnTo>
                <a:pt x="37" y="79"/>
              </a:lnTo>
              <a:lnTo>
                <a:pt x="37" y="78"/>
              </a:lnTo>
              <a:lnTo>
                <a:pt x="36" y="78"/>
              </a:lnTo>
              <a:lnTo>
                <a:pt x="36" y="77"/>
              </a:lnTo>
              <a:lnTo>
                <a:pt x="36" y="76"/>
              </a:lnTo>
              <a:lnTo>
                <a:pt x="35" y="76"/>
              </a:lnTo>
              <a:lnTo>
                <a:pt x="35" y="75"/>
              </a:lnTo>
              <a:lnTo>
                <a:pt x="35" y="76"/>
              </a:lnTo>
              <a:lnTo>
                <a:pt x="34" y="76"/>
              </a:lnTo>
              <a:lnTo>
                <a:pt x="34" y="75"/>
              </a:lnTo>
              <a:lnTo>
                <a:pt x="33" y="75"/>
              </a:lnTo>
              <a:lnTo>
                <a:pt x="33" y="76"/>
              </a:lnTo>
              <a:lnTo>
                <a:pt x="32" y="76"/>
              </a:lnTo>
              <a:lnTo>
                <a:pt x="32" y="75"/>
              </a:lnTo>
              <a:lnTo>
                <a:pt x="31" y="75"/>
              </a:lnTo>
              <a:lnTo>
                <a:pt x="30" y="75"/>
              </a:lnTo>
              <a:lnTo>
                <a:pt x="31" y="75"/>
              </a:lnTo>
              <a:lnTo>
                <a:pt x="30" y="75"/>
              </a:lnTo>
              <a:lnTo>
                <a:pt x="29" y="75"/>
              </a:lnTo>
              <a:lnTo>
                <a:pt x="29" y="76"/>
              </a:lnTo>
              <a:lnTo>
                <a:pt x="29" y="75"/>
              </a:lnTo>
              <a:lnTo>
                <a:pt x="29" y="76"/>
              </a:lnTo>
              <a:lnTo>
                <a:pt x="29" y="77"/>
              </a:lnTo>
              <a:lnTo>
                <a:pt x="29" y="78"/>
              </a:lnTo>
              <a:lnTo>
                <a:pt x="28" y="78"/>
              </a:lnTo>
              <a:lnTo>
                <a:pt x="27" y="78"/>
              </a:lnTo>
              <a:lnTo>
                <a:pt x="27" y="77"/>
              </a:lnTo>
              <a:lnTo>
                <a:pt x="26" y="77"/>
              </a:lnTo>
              <a:lnTo>
                <a:pt x="26" y="76"/>
              </a:lnTo>
              <a:lnTo>
                <a:pt x="26" y="75"/>
              </a:lnTo>
              <a:lnTo>
                <a:pt x="26" y="74"/>
              </a:lnTo>
              <a:lnTo>
                <a:pt x="26" y="73"/>
              </a:lnTo>
              <a:lnTo>
                <a:pt x="25" y="72"/>
              </a:lnTo>
              <a:lnTo>
                <a:pt x="25" y="71"/>
              </a:lnTo>
              <a:lnTo>
                <a:pt x="25" y="70"/>
              </a:lnTo>
              <a:lnTo>
                <a:pt x="25" y="69"/>
              </a:lnTo>
              <a:lnTo>
                <a:pt x="25" y="68"/>
              </a:lnTo>
              <a:lnTo>
                <a:pt x="26" y="68"/>
              </a:lnTo>
              <a:lnTo>
                <a:pt x="26" y="67"/>
              </a:lnTo>
              <a:lnTo>
                <a:pt x="27" y="67"/>
              </a:lnTo>
              <a:lnTo>
                <a:pt x="27" y="66"/>
              </a:lnTo>
              <a:lnTo>
                <a:pt x="28" y="66"/>
              </a:lnTo>
              <a:lnTo>
                <a:pt x="27" y="66"/>
              </a:lnTo>
              <a:lnTo>
                <a:pt x="27" y="65"/>
              </a:lnTo>
              <a:lnTo>
                <a:pt x="26" y="63"/>
              </a:lnTo>
              <a:lnTo>
                <a:pt x="25" y="63"/>
              </a:lnTo>
              <a:lnTo>
                <a:pt x="25" y="62"/>
              </a:lnTo>
              <a:lnTo>
                <a:pt x="24" y="62"/>
              </a:lnTo>
              <a:lnTo>
                <a:pt x="24" y="61"/>
              </a:lnTo>
              <a:lnTo>
                <a:pt x="23" y="61"/>
              </a:lnTo>
              <a:lnTo>
                <a:pt x="23" y="60"/>
              </a:lnTo>
              <a:lnTo>
                <a:pt x="22" y="59"/>
              </a:lnTo>
              <a:lnTo>
                <a:pt x="22" y="58"/>
              </a:lnTo>
              <a:lnTo>
                <a:pt x="21" y="57"/>
              </a:lnTo>
              <a:lnTo>
                <a:pt x="20" y="57"/>
              </a:lnTo>
              <a:lnTo>
                <a:pt x="20" y="56"/>
              </a:lnTo>
              <a:lnTo>
                <a:pt x="19" y="56"/>
              </a:lnTo>
              <a:lnTo>
                <a:pt x="19" y="55"/>
              </a:lnTo>
              <a:lnTo>
                <a:pt x="18" y="54"/>
              </a:lnTo>
              <a:lnTo>
                <a:pt x="18" y="53"/>
              </a:lnTo>
              <a:lnTo>
                <a:pt x="17" y="52"/>
              </a:lnTo>
              <a:lnTo>
                <a:pt x="15" y="51"/>
              </a:lnTo>
              <a:lnTo>
                <a:pt x="15" y="50"/>
              </a:lnTo>
              <a:lnTo>
                <a:pt x="15" y="49"/>
              </a:lnTo>
              <a:lnTo>
                <a:pt x="14" y="49"/>
              </a:lnTo>
              <a:lnTo>
                <a:pt x="14" y="48"/>
              </a:lnTo>
              <a:lnTo>
                <a:pt x="13" y="48"/>
              </a:lnTo>
              <a:lnTo>
                <a:pt x="13" y="47"/>
              </a:lnTo>
              <a:lnTo>
                <a:pt x="12" y="46"/>
              </a:lnTo>
              <a:lnTo>
                <a:pt x="11" y="45"/>
              </a:lnTo>
              <a:lnTo>
                <a:pt x="11" y="44"/>
              </a:lnTo>
              <a:lnTo>
                <a:pt x="10" y="44"/>
              </a:lnTo>
              <a:lnTo>
                <a:pt x="10" y="43"/>
              </a:lnTo>
              <a:lnTo>
                <a:pt x="9" y="43"/>
              </a:lnTo>
              <a:lnTo>
                <a:pt x="9" y="42"/>
              </a:lnTo>
              <a:lnTo>
                <a:pt x="8" y="42"/>
              </a:lnTo>
              <a:lnTo>
                <a:pt x="8" y="41"/>
              </a:lnTo>
              <a:lnTo>
                <a:pt x="7" y="40"/>
              </a:lnTo>
              <a:lnTo>
                <a:pt x="6" y="39"/>
              </a:lnTo>
              <a:lnTo>
                <a:pt x="6" y="38"/>
              </a:lnTo>
              <a:lnTo>
                <a:pt x="5" y="37"/>
              </a:lnTo>
              <a:lnTo>
                <a:pt x="5" y="36"/>
              </a:lnTo>
              <a:lnTo>
                <a:pt x="4" y="36"/>
              </a:lnTo>
              <a:lnTo>
                <a:pt x="4" y="35"/>
              </a:lnTo>
              <a:lnTo>
                <a:pt x="3" y="35"/>
              </a:lnTo>
              <a:lnTo>
                <a:pt x="3" y="34"/>
              </a:lnTo>
              <a:lnTo>
                <a:pt x="2" y="33"/>
              </a:lnTo>
              <a:lnTo>
                <a:pt x="1" y="32"/>
              </a:lnTo>
              <a:lnTo>
                <a:pt x="0" y="31"/>
              </a:lnTo>
              <a:lnTo>
                <a:pt x="0" y="30"/>
              </a:lnTo>
              <a:lnTo>
                <a:pt x="0" y="29"/>
              </a:lnTo>
              <a:lnTo>
                <a:pt x="0" y="28"/>
              </a:lnTo>
              <a:lnTo>
                <a:pt x="0" y="27"/>
              </a:lnTo>
              <a:lnTo>
                <a:pt x="1" y="27"/>
              </a:lnTo>
              <a:lnTo>
                <a:pt x="2" y="27"/>
              </a:lnTo>
              <a:lnTo>
                <a:pt x="2" y="28"/>
              </a:lnTo>
              <a:lnTo>
                <a:pt x="3" y="28"/>
              </a:lnTo>
              <a:lnTo>
                <a:pt x="4" y="28"/>
              </a:lnTo>
              <a:lnTo>
                <a:pt x="5" y="28"/>
              </a:lnTo>
              <a:lnTo>
                <a:pt x="5" y="27"/>
              </a:lnTo>
              <a:lnTo>
                <a:pt x="6" y="27"/>
              </a:lnTo>
              <a:lnTo>
                <a:pt x="7" y="27"/>
              </a:lnTo>
              <a:lnTo>
                <a:pt x="8" y="27"/>
              </a:lnTo>
              <a:lnTo>
                <a:pt x="9" y="27"/>
              </a:lnTo>
              <a:lnTo>
                <a:pt x="9" y="26"/>
              </a:lnTo>
              <a:lnTo>
                <a:pt x="10" y="26"/>
              </a:lnTo>
              <a:lnTo>
                <a:pt x="11" y="25"/>
              </a:lnTo>
              <a:lnTo>
                <a:pt x="12" y="25"/>
              </a:lnTo>
              <a:lnTo>
                <a:pt x="13" y="25"/>
              </a:lnTo>
              <a:lnTo>
                <a:pt x="14" y="25"/>
              </a:lnTo>
              <a:lnTo>
                <a:pt x="15" y="25"/>
              </a:lnTo>
              <a:lnTo>
                <a:pt x="14" y="25"/>
              </a:lnTo>
              <a:lnTo>
                <a:pt x="14" y="24"/>
              </a:lnTo>
              <a:lnTo>
                <a:pt x="15" y="24"/>
              </a:lnTo>
              <a:lnTo>
                <a:pt x="15" y="23"/>
              </a:lnTo>
              <a:lnTo>
                <a:pt x="15" y="22"/>
              </a:lnTo>
              <a:lnTo>
                <a:pt x="16" y="23"/>
              </a:lnTo>
              <a:lnTo>
                <a:pt x="16" y="22"/>
              </a:lnTo>
              <a:lnTo>
                <a:pt x="17" y="22"/>
              </a:lnTo>
              <a:lnTo>
                <a:pt x="17" y="21"/>
              </a:lnTo>
              <a:lnTo>
                <a:pt x="18" y="21"/>
              </a:lnTo>
              <a:lnTo>
                <a:pt x="19" y="21"/>
              </a:lnTo>
              <a:lnTo>
                <a:pt x="19" y="20"/>
              </a:lnTo>
              <a:lnTo>
                <a:pt x="20" y="20"/>
              </a:lnTo>
              <a:lnTo>
                <a:pt x="20" y="21"/>
              </a:lnTo>
              <a:lnTo>
                <a:pt x="20" y="22"/>
              </a:lnTo>
              <a:lnTo>
                <a:pt x="21" y="22"/>
              </a:lnTo>
              <a:lnTo>
                <a:pt x="22" y="22"/>
              </a:lnTo>
              <a:lnTo>
                <a:pt x="23" y="21"/>
              </a:lnTo>
              <a:lnTo>
                <a:pt x="24" y="21"/>
              </a:lnTo>
              <a:lnTo>
                <a:pt x="24" y="20"/>
              </a:lnTo>
              <a:lnTo>
                <a:pt x="24" y="19"/>
              </a:lnTo>
              <a:lnTo>
                <a:pt x="25" y="19"/>
              </a:lnTo>
              <a:lnTo>
                <a:pt x="25" y="18"/>
              </a:lnTo>
              <a:lnTo>
                <a:pt x="25" y="17"/>
              </a:lnTo>
              <a:lnTo>
                <a:pt x="25" y="15"/>
              </a:lnTo>
              <a:lnTo>
                <a:pt x="26" y="13"/>
              </a:lnTo>
              <a:lnTo>
                <a:pt x="25" y="13"/>
              </a:lnTo>
              <a:lnTo>
                <a:pt x="25" y="12"/>
              </a:lnTo>
              <a:lnTo>
                <a:pt x="26" y="12"/>
              </a:lnTo>
              <a:lnTo>
                <a:pt x="26" y="11"/>
              </a:lnTo>
              <a:lnTo>
                <a:pt x="26" y="12"/>
              </a:lnTo>
              <a:lnTo>
                <a:pt x="27" y="12"/>
              </a:lnTo>
              <a:lnTo>
                <a:pt x="28" y="11"/>
              </a:lnTo>
              <a:lnTo>
                <a:pt x="29" y="11"/>
              </a:lnTo>
              <a:lnTo>
                <a:pt x="30" y="11"/>
              </a:lnTo>
              <a:lnTo>
                <a:pt x="31" y="10"/>
              </a:lnTo>
              <a:lnTo>
                <a:pt x="31" y="9"/>
              </a:lnTo>
              <a:lnTo>
                <a:pt x="32" y="9"/>
              </a:lnTo>
              <a:lnTo>
                <a:pt x="33" y="9"/>
              </a:lnTo>
              <a:lnTo>
                <a:pt x="33" y="10"/>
              </a:lnTo>
              <a:lnTo>
                <a:pt x="34" y="9"/>
              </a:lnTo>
              <a:lnTo>
                <a:pt x="35" y="9"/>
              </a:lnTo>
              <a:lnTo>
                <a:pt x="35" y="8"/>
              </a:lnTo>
              <a:lnTo>
                <a:pt x="36" y="8"/>
              </a:lnTo>
              <a:lnTo>
                <a:pt x="36" y="9"/>
              </a:lnTo>
              <a:lnTo>
                <a:pt x="36" y="10"/>
              </a:lnTo>
              <a:lnTo>
                <a:pt x="37" y="10"/>
              </a:lnTo>
              <a:lnTo>
                <a:pt x="38" y="9"/>
              </a:lnTo>
              <a:lnTo>
                <a:pt x="39" y="8"/>
              </a:lnTo>
              <a:lnTo>
                <a:pt x="40" y="8"/>
              </a:lnTo>
              <a:lnTo>
                <a:pt x="41" y="8"/>
              </a:lnTo>
              <a:lnTo>
                <a:pt x="42" y="7"/>
              </a:lnTo>
              <a:lnTo>
                <a:pt x="43" y="6"/>
              </a:lnTo>
              <a:lnTo>
                <a:pt x="43" y="7"/>
              </a:lnTo>
              <a:lnTo>
                <a:pt x="44" y="7"/>
              </a:lnTo>
              <a:lnTo>
                <a:pt x="44" y="6"/>
              </a:lnTo>
              <a:lnTo>
                <a:pt x="45" y="6"/>
              </a:lnTo>
              <a:lnTo>
                <a:pt x="44" y="4"/>
              </a:lnTo>
              <a:lnTo>
                <a:pt x="44" y="3"/>
              </a:lnTo>
              <a:lnTo>
                <a:pt x="44" y="2"/>
              </a:lnTo>
              <a:lnTo>
                <a:pt x="45" y="3"/>
              </a:lnTo>
              <a:lnTo>
                <a:pt x="46" y="2"/>
              </a:lnTo>
              <a:lnTo>
                <a:pt x="47" y="2"/>
              </a:lnTo>
              <a:lnTo>
                <a:pt x="48" y="2"/>
              </a:lnTo>
              <a:lnTo>
                <a:pt x="48" y="1"/>
              </a:lnTo>
              <a:lnTo>
                <a:pt x="47" y="0"/>
              </a:lnTo>
              <a:lnTo>
                <a:pt x="48" y="0"/>
              </a:lnTo>
              <a:lnTo>
                <a:pt x="49" y="0"/>
              </a:lnTo>
              <a:close/>
            </a:path>
          </a:pathLst>
        </a:custGeom>
        <a:solidFill>
          <a:srgbClr val="FF0000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7</xdr:col>
      <xdr:colOff>276225</xdr:colOff>
      <xdr:row>5</xdr:row>
      <xdr:rowOff>152400</xdr:rowOff>
    </xdr:from>
    <xdr:to>
      <xdr:col>9</xdr:col>
      <xdr:colOff>161925</xdr:colOff>
      <xdr:row>11</xdr:row>
      <xdr:rowOff>76200</xdr:rowOff>
    </xdr:to>
    <xdr:sp macro="" textlink="">
      <xdr:nvSpPr>
        <xdr:cNvPr id="848675" name="Freeform 18"/>
        <xdr:cNvSpPr>
          <a:spLocks/>
        </xdr:cNvSpPr>
      </xdr:nvSpPr>
      <xdr:spPr bwMode="auto">
        <a:xfrm>
          <a:off x="8220075" y="1152525"/>
          <a:ext cx="1104900" cy="838200"/>
        </a:xfrm>
        <a:custGeom>
          <a:avLst/>
          <a:gdLst>
            <a:gd name="T0" fmla="*/ 2147483647 w 84"/>
            <a:gd name="T1" fmla="*/ 0 h 64"/>
            <a:gd name="T2" fmla="*/ 2147483647 w 84"/>
            <a:gd name="T3" fmla="*/ 2147483647 h 64"/>
            <a:gd name="T4" fmla="*/ 2147483647 w 84"/>
            <a:gd name="T5" fmla="*/ 2147483647 h 64"/>
            <a:gd name="T6" fmla="*/ 2147483647 w 84"/>
            <a:gd name="T7" fmla="*/ 2147483647 h 64"/>
            <a:gd name="T8" fmla="*/ 2147483647 w 84"/>
            <a:gd name="T9" fmla="*/ 2147483647 h 64"/>
            <a:gd name="T10" fmla="*/ 2147483647 w 84"/>
            <a:gd name="T11" fmla="*/ 2147483647 h 64"/>
            <a:gd name="T12" fmla="*/ 2147483647 w 84"/>
            <a:gd name="T13" fmla="*/ 2147483647 h 64"/>
            <a:gd name="T14" fmla="*/ 2147483647 w 84"/>
            <a:gd name="T15" fmla="*/ 2147483647 h 64"/>
            <a:gd name="T16" fmla="*/ 2147483647 w 84"/>
            <a:gd name="T17" fmla="*/ 2147483647 h 64"/>
            <a:gd name="T18" fmla="*/ 2147483647 w 84"/>
            <a:gd name="T19" fmla="*/ 2147483647 h 64"/>
            <a:gd name="T20" fmla="*/ 2147483647 w 84"/>
            <a:gd name="T21" fmla="*/ 2147483647 h 64"/>
            <a:gd name="T22" fmla="*/ 2147483647 w 84"/>
            <a:gd name="T23" fmla="*/ 2147483647 h 64"/>
            <a:gd name="T24" fmla="*/ 2147483647 w 84"/>
            <a:gd name="T25" fmla="*/ 2147483647 h 64"/>
            <a:gd name="T26" fmla="*/ 2147483647 w 84"/>
            <a:gd name="T27" fmla="*/ 2147483647 h 64"/>
            <a:gd name="T28" fmla="*/ 2147483647 w 84"/>
            <a:gd name="T29" fmla="*/ 2147483647 h 64"/>
            <a:gd name="T30" fmla="*/ 2147483647 w 84"/>
            <a:gd name="T31" fmla="*/ 2147483647 h 64"/>
            <a:gd name="T32" fmla="*/ 2147483647 w 84"/>
            <a:gd name="T33" fmla="*/ 2147483647 h 64"/>
            <a:gd name="T34" fmla="*/ 2147483647 w 84"/>
            <a:gd name="T35" fmla="*/ 2147483647 h 64"/>
            <a:gd name="T36" fmla="*/ 2147483647 w 84"/>
            <a:gd name="T37" fmla="*/ 2147483647 h 64"/>
            <a:gd name="T38" fmla="*/ 2147483647 w 84"/>
            <a:gd name="T39" fmla="*/ 2147483647 h 64"/>
            <a:gd name="T40" fmla="*/ 2147483647 w 84"/>
            <a:gd name="T41" fmla="*/ 2147483647 h 64"/>
            <a:gd name="T42" fmla="*/ 2147483647 w 84"/>
            <a:gd name="T43" fmla="*/ 2147483647 h 64"/>
            <a:gd name="T44" fmla="*/ 2147483647 w 84"/>
            <a:gd name="T45" fmla="*/ 2147483647 h 64"/>
            <a:gd name="T46" fmla="*/ 2147483647 w 84"/>
            <a:gd name="T47" fmla="*/ 2147483647 h 64"/>
            <a:gd name="T48" fmla="*/ 2147483647 w 84"/>
            <a:gd name="T49" fmla="*/ 2147483647 h 64"/>
            <a:gd name="T50" fmla="*/ 2147483647 w 84"/>
            <a:gd name="T51" fmla="*/ 2147483647 h 64"/>
            <a:gd name="T52" fmla="*/ 2147483647 w 84"/>
            <a:gd name="T53" fmla="*/ 2147483647 h 64"/>
            <a:gd name="T54" fmla="*/ 2147483647 w 84"/>
            <a:gd name="T55" fmla="*/ 2147483647 h 64"/>
            <a:gd name="T56" fmla="*/ 2147483647 w 84"/>
            <a:gd name="T57" fmla="*/ 2147483647 h 64"/>
            <a:gd name="T58" fmla="*/ 2147483647 w 84"/>
            <a:gd name="T59" fmla="*/ 2147483647 h 64"/>
            <a:gd name="T60" fmla="*/ 2147483647 w 84"/>
            <a:gd name="T61" fmla="*/ 2147483647 h 64"/>
            <a:gd name="T62" fmla="*/ 2147483647 w 84"/>
            <a:gd name="T63" fmla="*/ 2147483647 h 64"/>
            <a:gd name="T64" fmla="*/ 2147483647 w 84"/>
            <a:gd name="T65" fmla="*/ 2147483647 h 64"/>
            <a:gd name="T66" fmla="*/ 2147483647 w 84"/>
            <a:gd name="T67" fmla="*/ 2147483647 h 64"/>
            <a:gd name="T68" fmla="*/ 2147483647 w 84"/>
            <a:gd name="T69" fmla="*/ 2147483647 h 64"/>
            <a:gd name="T70" fmla="*/ 2147483647 w 84"/>
            <a:gd name="T71" fmla="*/ 2147483647 h 64"/>
            <a:gd name="T72" fmla="*/ 2147483647 w 84"/>
            <a:gd name="T73" fmla="*/ 2147483647 h 64"/>
            <a:gd name="T74" fmla="*/ 2147483647 w 84"/>
            <a:gd name="T75" fmla="*/ 2147483647 h 64"/>
            <a:gd name="T76" fmla="*/ 2147483647 w 84"/>
            <a:gd name="T77" fmla="*/ 2147483647 h 64"/>
            <a:gd name="T78" fmla="*/ 2147483647 w 84"/>
            <a:gd name="T79" fmla="*/ 2147483647 h 64"/>
            <a:gd name="T80" fmla="*/ 2147483647 w 84"/>
            <a:gd name="T81" fmla="*/ 2147483647 h 64"/>
            <a:gd name="T82" fmla="*/ 2147483647 w 84"/>
            <a:gd name="T83" fmla="*/ 2147483647 h 64"/>
            <a:gd name="T84" fmla="*/ 2147483647 w 84"/>
            <a:gd name="T85" fmla="*/ 2147483647 h 64"/>
            <a:gd name="T86" fmla="*/ 2147483647 w 84"/>
            <a:gd name="T87" fmla="*/ 2147483647 h 64"/>
            <a:gd name="T88" fmla="*/ 2147483647 w 84"/>
            <a:gd name="T89" fmla="*/ 2147483647 h 64"/>
            <a:gd name="T90" fmla="*/ 2147483647 w 84"/>
            <a:gd name="T91" fmla="*/ 2147483647 h 64"/>
            <a:gd name="T92" fmla="*/ 2147483647 w 84"/>
            <a:gd name="T93" fmla="*/ 2147483647 h 64"/>
            <a:gd name="T94" fmla="*/ 2147483647 w 84"/>
            <a:gd name="T95" fmla="*/ 2147483647 h 64"/>
            <a:gd name="T96" fmla="*/ 2147483647 w 84"/>
            <a:gd name="T97" fmla="*/ 2147483647 h 64"/>
            <a:gd name="T98" fmla="*/ 2147483647 w 84"/>
            <a:gd name="T99" fmla="*/ 2147483647 h 64"/>
            <a:gd name="T100" fmla="*/ 2147483647 w 84"/>
            <a:gd name="T101" fmla="*/ 2147483647 h 64"/>
            <a:gd name="T102" fmla="*/ 2147483647 w 84"/>
            <a:gd name="T103" fmla="*/ 2147483647 h 64"/>
            <a:gd name="T104" fmla="*/ 2147483647 w 84"/>
            <a:gd name="T105" fmla="*/ 2147483647 h 64"/>
            <a:gd name="T106" fmla="*/ 2147483647 w 84"/>
            <a:gd name="T107" fmla="*/ 2147483647 h 64"/>
            <a:gd name="T108" fmla="*/ 2147483647 w 84"/>
            <a:gd name="T109" fmla="*/ 2147483647 h 64"/>
            <a:gd name="T110" fmla="*/ 2147483647 w 84"/>
            <a:gd name="T111" fmla="*/ 2147483647 h 64"/>
            <a:gd name="T112" fmla="*/ 2147483647 w 84"/>
            <a:gd name="T113" fmla="*/ 2147483647 h 64"/>
            <a:gd name="T114" fmla="*/ 2147483647 w 84"/>
            <a:gd name="T115" fmla="*/ 2147483647 h 64"/>
            <a:gd name="T116" fmla="*/ 2147483647 w 84"/>
            <a:gd name="T117" fmla="*/ 0 h 64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w 84"/>
            <a:gd name="T178" fmla="*/ 0 h 64"/>
            <a:gd name="T179" fmla="*/ 84 w 84"/>
            <a:gd name="T180" fmla="*/ 64 h 64"/>
          </a:gdLst>
          <a:ahLst/>
          <a:cxnLst>
            <a:cxn ang="T118">
              <a:pos x="T0" y="T1"/>
            </a:cxn>
            <a:cxn ang="T119">
              <a:pos x="T2" y="T3"/>
            </a:cxn>
            <a:cxn ang="T120">
              <a:pos x="T4" y="T5"/>
            </a:cxn>
            <a:cxn ang="T121">
              <a:pos x="T6" y="T7"/>
            </a:cxn>
            <a:cxn ang="T122">
              <a:pos x="T8" y="T9"/>
            </a:cxn>
            <a:cxn ang="T123">
              <a:pos x="T10" y="T11"/>
            </a:cxn>
            <a:cxn ang="T124">
              <a:pos x="T12" y="T13"/>
            </a:cxn>
            <a:cxn ang="T125">
              <a:pos x="T14" y="T15"/>
            </a:cxn>
            <a:cxn ang="T126">
              <a:pos x="T16" y="T17"/>
            </a:cxn>
            <a:cxn ang="T127">
              <a:pos x="T18" y="T19"/>
            </a:cxn>
            <a:cxn ang="T128">
              <a:pos x="T20" y="T21"/>
            </a:cxn>
            <a:cxn ang="T129">
              <a:pos x="T22" y="T23"/>
            </a:cxn>
            <a:cxn ang="T130">
              <a:pos x="T24" y="T25"/>
            </a:cxn>
            <a:cxn ang="T131">
              <a:pos x="T26" y="T27"/>
            </a:cxn>
            <a:cxn ang="T132">
              <a:pos x="T28" y="T29"/>
            </a:cxn>
            <a:cxn ang="T133">
              <a:pos x="T30" y="T31"/>
            </a:cxn>
            <a:cxn ang="T134">
              <a:pos x="T32" y="T33"/>
            </a:cxn>
            <a:cxn ang="T135">
              <a:pos x="T34" y="T35"/>
            </a:cxn>
            <a:cxn ang="T136">
              <a:pos x="T36" y="T37"/>
            </a:cxn>
            <a:cxn ang="T137">
              <a:pos x="T38" y="T39"/>
            </a:cxn>
            <a:cxn ang="T138">
              <a:pos x="T40" y="T41"/>
            </a:cxn>
            <a:cxn ang="T139">
              <a:pos x="T42" y="T43"/>
            </a:cxn>
            <a:cxn ang="T140">
              <a:pos x="T44" y="T45"/>
            </a:cxn>
            <a:cxn ang="T141">
              <a:pos x="T46" y="T47"/>
            </a:cxn>
            <a:cxn ang="T142">
              <a:pos x="T48" y="T49"/>
            </a:cxn>
            <a:cxn ang="T143">
              <a:pos x="T50" y="T51"/>
            </a:cxn>
            <a:cxn ang="T144">
              <a:pos x="T52" y="T53"/>
            </a:cxn>
            <a:cxn ang="T145">
              <a:pos x="T54" y="T55"/>
            </a:cxn>
            <a:cxn ang="T146">
              <a:pos x="T56" y="T57"/>
            </a:cxn>
            <a:cxn ang="T147">
              <a:pos x="T58" y="T59"/>
            </a:cxn>
            <a:cxn ang="T148">
              <a:pos x="T60" y="T61"/>
            </a:cxn>
            <a:cxn ang="T149">
              <a:pos x="T62" y="T63"/>
            </a:cxn>
            <a:cxn ang="T150">
              <a:pos x="T64" y="T65"/>
            </a:cxn>
            <a:cxn ang="T151">
              <a:pos x="T66" y="T67"/>
            </a:cxn>
            <a:cxn ang="T152">
              <a:pos x="T68" y="T69"/>
            </a:cxn>
            <a:cxn ang="T153">
              <a:pos x="T70" y="T71"/>
            </a:cxn>
            <a:cxn ang="T154">
              <a:pos x="T72" y="T73"/>
            </a:cxn>
            <a:cxn ang="T155">
              <a:pos x="T74" y="T75"/>
            </a:cxn>
            <a:cxn ang="T156">
              <a:pos x="T76" y="T77"/>
            </a:cxn>
            <a:cxn ang="T157">
              <a:pos x="T78" y="T79"/>
            </a:cxn>
            <a:cxn ang="T158">
              <a:pos x="T80" y="T81"/>
            </a:cxn>
            <a:cxn ang="T159">
              <a:pos x="T82" y="T83"/>
            </a:cxn>
            <a:cxn ang="T160">
              <a:pos x="T84" y="T85"/>
            </a:cxn>
            <a:cxn ang="T161">
              <a:pos x="T86" y="T87"/>
            </a:cxn>
            <a:cxn ang="T162">
              <a:pos x="T88" y="T89"/>
            </a:cxn>
            <a:cxn ang="T163">
              <a:pos x="T90" y="T91"/>
            </a:cxn>
            <a:cxn ang="T164">
              <a:pos x="T92" y="T93"/>
            </a:cxn>
            <a:cxn ang="T165">
              <a:pos x="T94" y="T95"/>
            </a:cxn>
            <a:cxn ang="T166">
              <a:pos x="T96" y="T97"/>
            </a:cxn>
            <a:cxn ang="T167">
              <a:pos x="T98" y="T99"/>
            </a:cxn>
            <a:cxn ang="T168">
              <a:pos x="T100" y="T101"/>
            </a:cxn>
            <a:cxn ang="T169">
              <a:pos x="T102" y="T103"/>
            </a:cxn>
            <a:cxn ang="T170">
              <a:pos x="T104" y="T105"/>
            </a:cxn>
            <a:cxn ang="T171">
              <a:pos x="T106" y="T107"/>
            </a:cxn>
            <a:cxn ang="T172">
              <a:pos x="T108" y="T109"/>
            </a:cxn>
            <a:cxn ang="T173">
              <a:pos x="T110" y="T111"/>
            </a:cxn>
            <a:cxn ang="T174">
              <a:pos x="T112" y="T113"/>
            </a:cxn>
            <a:cxn ang="T175">
              <a:pos x="T114" y="T115"/>
            </a:cxn>
            <a:cxn ang="T176">
              <a:pos x="T116" y="T117"/>
            </a:cxn>
          </a:cxnLst>
          <a:rect l="T177" t="T178" r="T179" b="T180"/>
          <a:pathLst>
            <a:path w="84" h="64">
              <a:moveTo>
                <a:pt x="37" y="0"/>
              </a:moveTo>
              <a:lnTo>
                <a:pt x="38" y="0"/>
              </a:lnTo>
              <a:lnTo>
                <a:pt x="39" y="0"/>
              </a:lnTo>
              <a:lnTo>
                <a:pt x="40" y="0"/>
              </a:lnTo>
              <a:lnTo>
                <a:pt x="41" y="0"/>
              </a:lnTo>
              <a:lnTo>
                <a:pt x="41" y="1"/>
              </a:lnTo>
              <a:lnTo>
                <a:pt x="42" y="1"/>
              </a:lnTo>
              <a:lnTo>
                <a:pt x="43" y="1"/>
              </a:lnTo>
              <a:lnTo>
                <a:pt x="44" y="1"/>
              </a:lnTo>
              <a:lnTo>
                <a:pt x="45" y="1"/>
              </a:lnTo>
              <a:lnTo>
                <a:pt x="46" y="1"/>
              </a:lnTo>
              <a:lnTo>
                <a:pt x="47" y="1"/>
              </a:lnTo>
              <a:lnTo>
                <a:pt x="48" y="1"/>
              </a:lnTo>
              <a:lnTo>
                <a:pt x="49" y="1"/>
              </a:lnTo>
              <a:lnTo>
                <a:pt x="50" y="1"/>
              </a:lnTo>
              <a:lnTo>
                <a:pt x="50" y="2"/>
              </a:lnTo>
              <a:lnTo>
                <a:pt x="51" y="2"/>
              </a:lnTo>
              <a:lnTo>
                <a:pt x="52" y="3"/>
              </a:lnTo>
              <a:lnTo>
                <a:pt x="53" y="3"/>
              </a:lnTo>
              <a:lnTo>
                <a:pt x="53" y="4"/>
              </a:lnTo>
              <a:lnTo>
                <a:pt x="54" y="4"/>
              </a:lnTo>
              <a:lnTo>
                <a:pt x="55" y="5"/>
              </a:lnTo>
              <a:lnTo>
                <a:pt x="56" y="5"/>
              </a:lnTo>
              <a:lnTo>
                <a:pt x="57" y="5"/>
              </a:lnTo>
              <a:lnTo>
                <a:pt x="57" y="6"/>
              </a:lnTo>
              <a:lnTo>
                <a:pt x="58" y="6"/>
              </a:lnTo>
              <a:lnTo>
                <a:pt x="59" y="6"/>
              </a:lnTo>
              <a:lnTo>
                <a:pt x="60" y="6"/>
              </a:lnTo>
              <a:lnTo>
                <a:pt x="61" y="6"/>
              </a:lnTo>
              <a:lnTo>
                <a:pt x="61" y="5"/>
              </a:lnTo>
              <a:lnTo>
                <a:pt x="62" y="5"/>
              </a:lnTo>
              <a:lnTo>
                <a:pt x="63" y="5"/>
              </a:lnTo>
              <a:lnTo>
                <a:pt x="64" y="5"/>
              </a:lnTo>
              <a:lnTo>
                <a:pt x="65" y="5"/>
              </a:lnTo>
              <a:lnTo>
                <a:pt x="66" y="5"/>
              </a:lnTo>
              <a:lnTo>
                <a:pt x="67" y="5"/>
              </a:lnTo>
              <a:lnTo>
                <a:pt x="67" y="6"/>
              </a:lnTo>
              <a:lnTo>
                <a:pt x="67" y="5"/>
              </a:lnTo>
              <a:lnTo>
                <a:pt x="68" y="5"/>
              </a:lnTo>
              <a:lnTo>
                <a:pt x="68" y="6"/>
              </a:lnTo>
              <a:lnTo>
                <a:pt x="70" y="6"/>
              </a:lnTo>
              <a:lnTo>
                <a:pt x="71" y="6"/>
              </a:lnTo>
              <a:lnTo>
                <a:pt x="72" y="6"/>
              </a:lnTo>
              <a:lnTo>
                <a:pt x="73" y="6"/>
              </a:lnTo>
              <a:lnTo>
                <a:pt x="74" y="6"/>
              </a:lnTo>
              <a:lnTo>
                <a:pt x="75" y="6"/>
              </a:lnTo>
              <a:lnTo>
                <a:pt x="76" y="6"/>
              </a:lnTo>
              <a:lnTo>
                <a:pt x="77" y="6"/>
              </a:lnTo>
              <a:lnTo>
                <a:pt x="77" y="7"/>
              </a:lnTo>
              <a:lnTo>
                <a:pt x="78" y="7"/>
              </a:lnTo>
              <a:lnTo>
                <a:pt x="79" y="7"/>
              </a:lnTo>
              <a:lnTo>
                <a:pt x="80" y="7"/>
              </a:lnTo>
              <a:lnTo>
                <a:pt x="81" y="7"/>
              </a:lnTo>
              <a:lnTo>
                <a:pt x="82" y="7"/>
              </a:lnTo>
              <a:lnTo>
                <a:pt x="82" y="8"/>
              </a:lnTo>
              <a:lnTo>
                <a:pt x="82" y="9"/>
              </a:lnTo>
              <a:lnTo>
                <a:pt x="83" y="9"/>
              </a:lnTo>
              <a:lnTo>
                <a:pt x="83" y="10"/>
              </a:lnTo>
              <a:lnTo>
                <a:pt x="83" y="11"/>
              </a:lnTo>
              <a:lnTo>
                <a:pt x="82" y="11"/>
              </a:lnTo>
              <a:lnTo>
                <a:pt x="82" y="12"/>
              </a:lnTo>
              <a:lnTo>
                <a:pt x="82" y="13"/>
              </a:lnTo>
              <a:lnTo>
                <a:pt x="82" y="14"/>
              </a:lnTo>
              <a:lnTo>
                <a:pt x="82" y="15"/>
              </a:lnTo>
              <a:lnTo>
                <a:pt x="83" y="15"/>
              </a:lnTo>
              <a:lnTo>
                <a:pt x="83" y="16"/>
              </a:lnTo>
              <a:lnTo>
                <a:pt x="82" y="16"/>
              </a:lnTo>
              <a:lnTo>
                <a:pt x="82" y="17"/>
              </a:lnTo>
              <a:lnTo>
                <a:pt x="82" y="18"/>
              </a:lnTo>
              <a:lnTo>
                <a:pt x="82" y="19"/>
              </a:lnTo>
              <a:lnTo>
                <a:pt x="82" y="20"/>
              </a:lnTo>
              <a:lnTo>
                <a:pt x="83" y="20"/>
              </a:lnTo>
              <a:lnTo>
                <a:pt x="83" y="21"/>
              </a:lnTo>
              <a:lnTo>
                <a:pt x="83" y="22"/>
              </a:lnTo>
              <a:lnTo>
                <a:pt x="84" y="22"/>
              </a:lnTo>
              <a:lnTo>
                <a:pt x="84" y="23"/>
              </a:lnTo>
              <a:lnTo>
                <a:pt x="83" y="23"/>
              </a:lnTo>
              <a:lnTo>
                <a:pt x="83" y="24"/>
              </a:lnTo>
              <a:lnTo>
                <a:pt x="83" y="25"/>
              </a:lnTo>
              <a:lnTo>
                <a:pt x="83" y="27"/>
              </a:lnTo>
              <a:lnTo>
                <a:pt x="82" y="28"/>
              </a:lnTo>
              <a:lnTo>
                <a:pt x="82" y="29"/>
              </a:lnTo>
              <a:lnTo>
                <a:pt x="83" y="30"/>
              </a:lnTo>
              <a:lnTo>
                <a:pt x="82" y="31"/>
              </a:lnTo>
              <a:lnTo>
                <a:pt x="82" y="32"/>
              </a:lnTo>
              <a:lnTo>
                <a:pt x="82" y="33"/>
              </a:lnTo>
              <a:lnTo>
                <a:pt x="82" y="35"/>
              </a:lnTo>
              <a:lnTo>
                <a:pt x="82" y="37"/>
              </a:lnTo>
              <a:lnTo>
                <a:pt x="82" y="38"/>
              </a:lnTo>
              <a:lnTo>
                <a:pt x="82" y="39"/>
              </a:lnTo>
              <a:lnTo>
                <a:pt x="81" y="40"/>
              </a:lnTo>
              <a:lnTo>
                <a:pt x="81" y="41"/>
              </a:lnTo>
              <a:lnTo>
                <a:pt x="81" y="42"/>
              </a:lnTo>
              <a:lnTo>
                <a:pt x="80" y="43"/>
              </a:lnTo>
              <a:lnTo>
                <a:pt x="80" y="44"/>
              </a:lnTo>
              <a:lnTo>
                <a:pt x="78" y="48"/>
              </a:lnTo>
              <a:lnTo>
                <a:pt x="78" y="49"/>
              </a:lnTo>
              <a:lnTo>
                <a:pt x="77" y="49"/>
              </a:lnTo>
              <a:lnTo>
                <a:pt x="77" y="50"/>
              </a:lnTo>
              <a:lnTo>
                <a:pt x="77" y="51"/>
              </a:lnTo>
              <a:lnTo>
                <a:pt x="77" y="52"/>
              </a:lnTo>
              <a:lnTo>
                <a:pt x="76" y="52"/>
              </a:lnTo>
              <a:lnTo>
                <a:pt x="76" y="53"/>
              </a:lnTo>
              <a:lnTo>
                <a:pt x="75" y="53"/>
              </a:lnTo>
              <a:lnTo>
                <a:pt x="75" y="54"/>
              </a:lnTo>
              <a:lnTo>
                <a:pt x="74" y="55"/>
              </a:lnTo>
              <a:lnTo>
                <a:pt x="74" y="56"/>
              </a:lnTo>
              <a:lnTo>
                <a:pt x="73" y="56"/>
              </a:lnTo>
              <a:lnTo>
                <a:pt x="73" y="57"/>
              </a:lnTo>
              <a:lnTo>
                <a:pt x="72" y="58"/>
              </a:lnTo>
              <a:lnTo>
                <a:pt x="72" y="59"/>
              </a:lnTo>
              <a:lnTo>
                <a:pt x="72" y="60"/>
              </a:lnTo>
              <a:lnTo>
                <a:pt x="73" y="61"/>
              </a:lnTo>
              <a:lnTo>
                <a:pt x="73" y="62"/>
              </a:lnTo>
              <a:lnTo>
                <a:pt x="72" y="62"/>
              </a:lnTo>
              <a:lnTo>
                <a:pt x="72" y="63"/>
              </a:lnTo>
              <a:lnTo>
                <a:pt x="71" y="63"/>
              </a:lnTo>
              <a:lnTo>
                <a:pt x="70" y="64"/>
              </a:lnTo>
              <a:lnTo>
                <a:pt x="69" y="64"/>
              </a:lnTo>
              <a:lnTo>
                <a:pt x="68" y="64"/>
              </a:lnTo>
              <a:lnTo>
                <a:pt x="67" y="64"/>
              </a:lnTo>
              <a:lnTo>
                <a:pt x="66" y="64"/>
              </a:lnTo>
              <a:lnTo>
                <a:pt x="66" y="63"/>
              </a:lnTo>
              <a:lnTo>
                <a:pt x="65" y="63"/>
              </a:lnTo>
              <a:lnTo>
                <a:pt x="64" y="63"/>
              </a:lnTo>
              <a:lnTo>
                <a:pt x="64" y="62"/>
              </a:lnTo>
              <a:lnTo>
                <a:pt x="63" y="62"/>
              </a:lnTo>
              <a:lnTo>
                <a:pt x="62" y="62"/>
              </a:lnTo>
              <a:lnTo>
                <a:pt x="61" y="62"/>
              </a:lnTo>
              <a:lnTo>
                <a:pt x="60" y="62"/>
              </a:lnTo>
              <a:lnTo>
                <a:pt x="59" y="62"/>
              </a:lnTo>
              <a:lnTo>
                <a:pt x="58" y="63"/>
              </a:lnTo>
              <a:lnTo>
                <a:pt x="57" y="62"/>
              </a:lnTo>
              <a:lnTo>
                <a:pt x="57" y="63"/>
              </a:lnTo>
              <a:lnTo>
                <a:pt x="57" y="62"/>
              </a:lnTo>
              <a:lnTo>
                <a:pt x="56" y="62"/>
              </a:lnTo>
              <a:lnTo>
                <a:pt x="56" y="63"/>
              </a:lnTo>
              <a:lnTo>
                <a:pt x="55" y="62"/>
              </a:lnTo>
              <a:lnTo>
                <a:pt x="55" y="63"/>
              </a:lnTo>
              <a:lnTo>
                <a:pt x="55" y="62"/>
              </a:lnTo>
              <a:lnTo>
                <a:pt x="55" y="63"/>
              </a:lnTo>
              <a:lnTo>
                <a:pt x="54" y="63"/>
              </a:lnTo>
              <a:lnTo>
                <a:pt x="53" y="63"/>
              </a:lnTo>
              <a:lnTo>
                <a:pt x="52" y="63"/>
              </a:lnTo>
              <a:lnTo>
                <a:pt x="51" y="63"/>
              </a:lnTo>
              <a:lnTo>
                <a:pt x="50" y="63"/>
              </a:lnTo>
              <a:lnTo>
                <a:pt x="49" y="63"/>
              </a:lnTo>
              <a:lnTo>
                <a:pt x="48" y="63"/>
              </a:lnTo>
              <a:lnTo>
                <a:pt x="47" y="63"/>
              </a:lnTo>
              <a:lnTo>
                <a:pt x="46" y="63"/>
              </a:lnTo>
              <a:lnTo>
                <a:pt x="45" y="63"/>
              </a:lnTo>
              <a:lnTo>
                <a:pt x="45" y="62"/>
              </a:lnTo>
              <a:lnTo>
                <a:pt x="45" y="63"/>
              </a:lnTo>
              <a:lnTo>
                <a:pt x="44" y="63"/>
              </a:lnTo>
              <a:lnTo>
                <a:pt x="44" y="62"/>
              </a:lnTo>
              <a:lnTo>
                <a:pt x="43" y="62"/>
              </a:lnTo>
              <a:lnTo>
                <a:pt x="43" y="63"/>
              </a:lnTo>
              <a:lnTo>
                <a:pt x="42" y="63"/>
              </a:lnTo>
              <a:lnTo>
                <a:pt x="41" y="63"/>
              </a:lnTo>
              <a:lnTo>
                <a:pt x="40" y="63"/>
              </a:lnTo>
              <a:lnTo>
                <a:pt x="39" y="63"/>
              </a:lnTo>
              <a:lnTo>
                <a:pt x="38" y="63"/>
              </a:lnTo>
              <a:lnTo>
                <a:pt x="37" y="63"/>
              </a:lnTo>
              <a:lnTo>
                <a:pt x="36" y="63"/>
              </a:lnTo>
              <a:lnTo>
                <a:pt x="35" y="63"/>
              </a:lnTo>
              <a:lnTo>
                <a:pt x="34" y="63"/>
              </a:lnTo>
              <a:lnTo>
                <a:pt x="33" y="63"/>
              </a:lnTo>
              <a:lnTo>
                <a:pt x="32" y="63"/>
              </a:lnTo>
              <a:lnTo>
                <a:pt x="31" y="63"/>
              </a:lnTo>
              <a:lnTo>
                <a:pt x="30" y="63"/>
              </a:lnTo>
              <a:lnTo>
                <a:pt x="30" y="62"/>
              </a:lnTo>
              <a:lnTo>
                <a:pt x="29" y="62"/>
              </a:lnTo>
              <a:lnTo>
                <a:pt x="29" y="63"/>
              </a:lnTo>
              <a:lnTo>
                <a:pt x="28" y="63"/>
              </a:lnTo>
              <a:lnTo>
                <a:pt x="27" y="62"/>
              </a:lnTo>
              <a:lnTo>
                <a:pt x="26" y="62"/>
              </a:lnTo>
              <a:lnTo>
                <a:pt x="25" y="62"/>
              </a:lnTo>
              <a:lnTo>
                <a:pt x="25" y="61"/>
              </a:lnTo>
              <a:lnTo>
                <a:pt x="24" y="62"/>
              </a:lnTo>
              <a:lnTo>
                <a:pt x="23" y="62"/>
              </a:lnTo>
              <a:lnTo>
                <a:pt x="22" y="61"/>
              </a:lnTo>
              <a:lnTo>
                <a:pt x="21" y="60"/>
              </a:lnTo>
              <a:lnTo>
                <a:pt x="21" y="59"/>
              </a:lnTo>
              <a:lnTo>
                <a:pt x="20" y="58"/>
              </a:lnTo>
              <a:lnTo>
                <a:pt x="21" y="58"/>
              </a:lnTo>
              <a:lnTo>
                <a:pt x="21" y="57"/>
              </a:lnTo>
              <a:lnTo>
                <a:pt x="22" y="57"/>
              </a:lnTo>
              <a:lnTo>
                <a:pt x="22" y="56"/>
              </a:lnTo>
              <a:lnTo>
                <a:pt x="23" y="56"/>
              </a:lnTo>
              <a:lnTo>
                <a:pt x="23" y="55"/>
              </a:lnTo>
              <a:lnTo>
                <a:pt x="24" y="54"/>
              </a:lnTo>
              <a:lnTo>
                <a:pt x="24" y="53"/>
              </a:lnTo>
              <a:lnTo>
                <a:pt x="25" y="53"/>
              </a:lnTo>
              <a:lnTo>
                <a:pt x="25" y="52"/>
              </a:lnTo>
              <a:lnTo>
                <a:pt x="25" y="51"/>
              </a:lnTo>
              <a:lnTo>
                <a:pt x="25" y="50"/>
              </a:lnTo>
              <a:lnTo>
                <a:pt x="26" y="49"/>
              </a:lnTo>
              <a:lnTo>
                <a:pt x="26" y="48"/>
              </a:lnTo>
              <a:lnTo>
                <a:pt x="27" y="48"/>
              </a:lnTo>
              <a:lnTo>
                <a:pt x="27" y="47"/>
              </a:lnTo>
              <a:lnTo>
                <a:pt x="26" y="47"/>
              </a:lnTo>
              <a:lnTo>
                <a:pt x="27" y="46"/>
              </a:lnTo>
              <a:lnTo>
                <a:pt x="27" y="45"/>
              </a:lnTo>
              <a:lnTo>
                <a:pt x="26" y="45"/>
              </a:lnTo>
              <a:lnTo>
                <a:pt x="25" y="45"/>
              </a:lnTo>
              <a:lnTo>
                <a:pt x="25" y="44"/>
              </a:lnTo>
              <a:lnTo>
                <a:pt x="24" y="43"/>
              </a:lnTo>
              <a:lnTo>
                <a:pt x="23" y="42"/>
              </a:lnTo>
              <a:lnTo>
                <a:pt x="22" y="42"/>
              </a:lnTo>
              <a:lnTo>
                <a:pt x="22" y="41"/>
              </a:lnTo>
              <a:lnTo>
                <a:pt x="21" y="41"/>
              </a:lnTo>
              <a:lnTo>
                <a:pt x="21" y="40"/>
              </a:lnTo>
              <a:lnTo>
                <a:pt x="20" y="39"/>
              </a:lnTo>
              <a:lnTo>
                <a:pt x="19" y="38"/>
              </a:lnTo>
              <a:lnTo>
                <a:pt x="18" y="38"/>
              </a:lnTo>
              <a:lnTo>
                <a:pt x="18" y="37"/>
              </a:lnTo>
              <a:lnTo>
                <a:pt x="18" y="36"/>
              </a:lnTo>
              <a:lnTo>
                <a:pt x="17" y="36"/>
              </a:lnTo>
              <a:lnTo>
                <a:pt x="16" y="36"/>
              </a:lnTo>
              <a:lnTo>
                <a:pt x="16" y="35"/>
              </a:lnTo>
              <a:lnTo>
                <a:pt x="16" y="34"/>
              </a:lnTo>
              <a:lnTo>
                <a:pt x="17" y="34"/>
              </a:lnTo>
              <a:lnTo>
                <a:pt x="16" y="34"/>
              </a:lnTo>
              <a:lnTo>
                <a:pt x="16" y="33"/>
              </a:lnTo>
              <a:lnTo>
                <a:pt x="17" y="33"/>
              </a:lnTo>
              <a:lnTo>
                <a:pt x="16" y="32"/>
              </a:lnTo>
              <a:lnTo>
                <a:pt x="16" y="31"/>
              </a:lnTo>
              <a:lnTo>
                <a:pt x="15" y="30"/>
              </a:lnTo>
              <a:lnTo>
                <a:pt x="15" y="29"/>
              </a:lnTo>
              <a:lnTo>
                <a:pt x="15" y="28"/>
              </a:lnTo>
              <a:lnTo>
                <a:pt x="14" y="28"/>
              </a:lnTo>
              <a:lnTo>
                <a:pt x="13" y="27"/>
              </a:lnTo>
              <a:lnTo>
                <a:pt x="12" y="27"/>
              </a:lnTo>
              <a:lnTo>
                <a:pt x="11" y="26"/>
              </a:lnTo>
              <a:lnTo>
                <a:pt x="10" y="26"/>
              </a:lnTo>
              <a:lnTo>
                <a:pt x="6" y="25"/>
              </a:lnTo>
              <a:lnTo>
                <a:pt x="5" y="24"/>
              </a:lnTo>
              <a:lnTo>
                <a:pt x="4" y="24"/>
              </a:lnTo>
              <a:lnTo>
                <a:pt x="3" y="24"/>
              </a:lnTo>
              <a:lnTo>
                <a:pt x="2" y="23"/>
              </a:lnTo>
              <a:lnTo>
                <a:pt x="1" y="23"/>
              </a:lnTo>
              <a:lnTo>
                <a:pt x="0" y="23"/>
              </a:lnTo>
              <a:lnTo>
                <a:pt x="0" y="22"/>
              </a:lnTo>
              <a:lnTo>
                <a:pt x="1" y="20"/>
              </a:lnTo>
              <a:lnTo>
                <a:pt x="1" y="18"/>
              </a:lnTo>
              <a:lnTo>
                <a:pt x="2" y="18"/>
              </a:lnTo>
              <a:lnTo>
                <a:pt x="2" y="17"/>
              </a:lnTo>
              <a:lnTo>
                <a:pt x="3" y="17"/>
              </a:lnTo>
              <a:lnTo>
                <a:pt x="3" y="16"/>
              </a:lnTo>
              <a:lnTo>
                <a:pt x="4" y="16"/>
              </a:lnTo>
              <a:lnTo>
                <a:pt x="4" y="15"/>
              </a:lnTo>
              <a:lnTo>
                <a:pt x="5" y="14"/>
              </a:lnTo>
              <a:lnTo>
                <a:pt x="5" y="15"/>
              </a:lnTo>
              <a:lnTo>
                <a:pt x="6" y="15"/>
              </a:lnTo>
              <a:lnTo>
                <a:pt x="6" y="14"/>
              </a:lnTo>
              <a:lnTo>
                <a:pt x="7" y="13"/>
              </a:lnTo>
              <a:lnTo>
                <a:pt x="8" y="11"/>
              </a:lnTo>
              <a:lnTo>
                <a:pt x="8" y="10"/>
              </a:lnTo>
              <a:lnTo>
                <a:pt x="9" y="9"/>
              </a:lnTo>
              <a:lnTo>
                <a:pt x="9" y="8"/>
              </a:lnTo>
              <a:lnTo>
                <a:pt x="10" y="7"/>
              </a:lnTo>
              <a:lnTo>
                <a:pt x="10" y="6"/>
              </a:lnTo>
              <a:lnTo>
                <a:pt x="10" y="5"/>
              </a:lnTo>
              <a:lnTo>
                <a:pt x="10" y="4"/>
              </a:lnTo>
              <a:lnTo>
                <a:pt x="10" y="3"/>
              </a:lnTo>
              <a:lnTo>
                <a:pt x="11" y="3"/>
              </a:lnTo>
              <a:lnTo>
                <a:pt x="12" y="4"/>
              </a:lnTo>
              <a:lnTo>
                <a:pt x="13" y="4"/>
              </a:lnTo>
              <a:lnTo>
                <a:pt x="14" y="4"/>
              </a:lnTo>
              <a:lnTo>
                <a:pt x="14" y="5"/>
              </a:lnTo>
              <a:lnTo>
                <a:pt x="15" y="5"/>
              </a:lnTo>
              <a:lnTo>
                <a:pt x="16" y="5"/>
              </a:lnTo>
              <a:lnTo>
                <a:pt x="17" y="5"/>
              </a:lnTo>
              <a:lnTo>
                <a:pt x="18" y="5"/>
              </a:lnTo>
              <a:lnTo>
                <a:pt x="18" y="4"/>
              </a:lnTo>
              <a:lnTo>
                <a:pt x="19" y="4"/>
              </a:lnTo>
              <a:lnTo>
                <a:pt x="20" y="4"/>
              </a:lnTo>
              <a:lnTo>
                <a:pt x="20" y="3"/>
              </a:lnTo>
              <a:lnTo>
                <a:pt x="21" y="3"/>
              </a:lnTo>
              <a:lnTo>
                <a:pt x="22" y="3"/>
              </a:lnTo>
              <a:lnTo>
                <a:pt x="23" y="2"/>
              </a:lnTo>
              <a:lnTo>
                <a:pt x="24" y="2"/>
              </a:lnTo>
              <a:lnTo>
                <a:pt x="25" y="2"/>
              </a:lnTo>
              <a:lnTo>
                <a:pt x="26" y="2"/>
              </a:lnTo>
              <a:lnTo>
                <a:pt x="27" y="2"/>
              </a:lnTo>
              <a:lnTo>
                <a:pt x="28" y="2"/>
              </a:lnTo>
              <a:lnTo>
                <a:pt x="29" y="2"/>
              </a:lnTo>
              <a:lnTo>
                <a:pt x="30" y="2"/>
              </a:lnTo>
              <a:lnTo>
                <a:pt x="31" y="2"/>
              </a:lnTo>
              <a:lnTo>
                <a:pt x="32" y="2"/>
              </a:lnTo>
              <a:lnTo>
                <a:pt x="32" y="1"/>
              </a:lnTo>
              <a:lnTo>
                <a:pt x="33" y="1"/>
              </a:lnTo>
              <a:lnTo>
                <a:pt x="34" y="1"/>
              </a:lnTo>
              <a:lnTo>
                <a:pt x="34" y="0"/>
              </a:lnTo>
              <a:lnTo>
                <a:pt x="35" y="0"/>
              </a:lnTo>
              <a:lnTo>
                <a:pt x="36" y="0"/>
              </a:lnTo>
              <a:lnTo>
                <a:pt x="37" y="0"/>
              </a:lnTo>
              <a:close/>
            </a:path>
          </a:pathLst>
        </a:custGeom>
        <a:solidFill>
          <a:srgbClr val="FF0000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8</xdr:col>
      <xdr:colOff>457200</xdr:colOff>
      <xdr:row>8</xdr:row>
      <xdr:rowOff>123825</xdr:rowOff>
    </xdr:from>
    <xdr:to>
      <xdr:col>9</xdr:col>
      <xdr:colOff>390525</xdr:colOff>
      <xdr:row>15</xdr:row>
      <xdr:rowOff>9525</xdr:rowOff>
    </xdr:to>
    <xdr:sp macro="" textlink="">
      <xdr:nvSpPr>
        <xdr:cNvPr id="848676" name="Freeform 19"/>
        <xdr:cNvSpPr>
          <a:spLocks/>
        </xdr:cNvSpPr>
      </xdr:nvSpPr>
      <xdr:spPr bwMode="auto">
        <a:xfrm>
          <a:off x="9010650" y="1581150"/>
          <a:ext cx="542925" cy="952500"/>
        </a:xfrm>
        <a:custGeom>
          <a:avLst/>
          <a:gdLst>
            <a:gd name="T0" fmla="*/ 2147483647 w 41"/>
            <a:gd name="T1" fmla="*/ 2147483647 h 73"/>
            <a:gd name="T2" fmla="*/ 2147483647 w 41"/>
            <a:gd name="T3" fmla="*/ 2147483647 h 73"/>
            <a:gd name="T4" fmla="*/ 2147483647 w 41"/>
            <a:gd name="T5" fmla="*/ 2147483647 h 73"/>
            <a:gd name="T6" fmla="*/ 2147483647 w 41"/>
            <a:gd name="T7" fmla="*/ 2147483647 h 73"/>
            <a:gd name="T8" fmla="*/ 2147483647 w 41"/>
            <a:gd name="T9" fmla="*/ 2147483647 h 73"/>
            <a:gd name="T10" fmla="*/ 2147483647 w 41"/>
            <a:gd name="T11" fmla="*/ 2147483647 h 73"/>
            <a:gd name="T12" fmla="*/ 2147483647 w 41"/>
            <a:gd name="T13" fmla="*/ 2147483647 h 73"/>
            <a:gd name="T14" fmla="*/ 2147483647 w 41"/>
            <a:gd name="T15" fmla="*/ 2147483647 h 73"/>
            <a:gd name="T16" fmla="*/ 2147483647 w 41"/>
            <a:gd name="T17" fmla="*/ 2147483647 h 73"/>
            <a:gd name="T18" fmla="*/ 2147483647 w 41"/>
            <a:gd name="T19" fmla="*/ 2147483647 h 73"/>
            <a:gd name="T20" fmla="*/ 2147483647 w 41"/>
            <a:gd name="T21" fmla="*/ 2147483647 h 73"/>
            <a:gd name="T22" fmla="*/ 2147483647 w 41"/>
            <a:gd name="T23" fmla="*/ 2147483647 h 73"/>
            <a:gd name="T24" fmla="*/ 2147483647 w 41"/>
            <a:gd name="T25" fmla="*/ 2147483647 h 73"/>
            <a:gd name="T26" fmla="*/ 2147483647 w 41"/>
            <a:gd name="T27" fmla="*/ 2147483647 h 73"/>
            <a:gd name="T28" fmla="*/ 2147483647 w 41"/>
            <a:gd name="T29" fmla="*/ 2147483647 h 73"/>
            <a:gd name="T30" fmla="*/ 2147483647 w 41"/>
            <a:gd name="T31" fmla="*/ 2147483647 h 73"/>
            <a:gd name="T32" fmla="*/ 2147483647 w 41"/>
            <a:gd name="T33" fmla="*/ 2147483647 h 73"/>
            <a:gd name="T34" fmla="*/ 2147483647 w 41"/>
            <a:gd name="T35" fmla="*/ 2147483647 h 73"/>
            <a:gd name="T36" fmla="*/ 2147483647 w 41"/>
            <a:gd name="T37" fmla="*/ 2147483647 h 73"/>
            <a:gd name="T38" fmla="*/ 2147483647 w 41"/>
            <a:gd name="T39" fmla="*/ 2147483647 h 73"/>
            <a:gd name="T40" fmla="*/ 2147483647 w 41"/>
            <a:gd name="T41" fmla="*/ 2147483647 h 73"/>
            <a:gd name="T42" fmla="*/ 2147483647 w 41"/>
            <a:gd name="T43" fmla="*/ 2147483647 h 73"/>
            <a:gd name="T44" fmla="*/ 2147483647 w 41"/>
            <a:gd name="T45" fmla="*/ 2147483647 h 73"/>
            <a:gd name="T46" fmla="*/ 2147483647 w 41"/>
            <a:gd name="T47" fmla="*/ 2147483647 h 73"/>
            <a:gd name="T48" fmla="*/ 2147483647 w 41"/>
            <a:gd name="T49" fmla="*/ 2147483647 h 73"/>
            <a:gd name="T50" fmla="*/ 2147483647 w 41"/>
            <a:gd name="T51" fmla="*/ 2147483647 h 73"/>
            <a:gd name="T52" fmla="*/ 2147483647 w 41"/>
            <a:gd name="T53" fmla="*/ 2147483647 h 73"/>
            <a:gd name="T54" fmla="*/ 2147483647 w 41"/>
            <a:gd name="T55" fmla="*/ 2147483647 h 73"/>
            <a:gd name="T56" fmla="*/ 2147483647 w 41"/>
            <a:gd name="T57" fmla="*/ 2147483647 h 73"/>
            <a:gd name="T58" fmla="*/ 0 w 41"/>
            <a:gd name="T59" fmla="*/ 2147483647 h 73"/>
            <a:gd name="T60" fmla="*/ 2147483647 w 41"/>
            <a:gd name="T61" fmla="*/ 2147483647 h 73"/>
            <a:gd name="T62" fmla="*/ 2147483647 w 41"/>
            <a:gd name="T63" fmla="*/ 2147483647 h 73"/>
            <a:gd name="T64" fmla="*/ 2147483647 w 41"/>
            <a:gd name="T65" fmla="*/ 2147483647 h 73"/>
            <a:gd name="T66" fmla="*/ 2147483647 w 41"/>
            <a:gd name="T67" fmla="*/ 2147483647 h 73"/>
            <a:gd name="T68" fmla="*/ 2147483647 w 41"/>
            <a:gd name="T69" fmla="*/ 2147483647 h 73"/>
            <a:gd name="T70" fmla="*/ 2147483647 w 41"/>
            <a:gd name="T71" fmla="*/ 2147483647 h 73"/>
            <a:gd name="T72" fmla="*/ 2147483647 w 41"/>
            <a:gd name="T73" fmla="*/ 2147483647 h 73"/>
            <a:gd name="T74" fmla="*/ 2147483647 w 41"/>
            <a:gd name="T75" fmla="*/ 2147483647 h 73"/>
            <a:gd name="T76" fmla="*/ 2147483647 w 41"/>
            <a:gd name="T77" fmla="*/ 2147483647 h 73"/>
            <a:gd name="T78" fmla="*/ 2147483647 w 41"/>
            <a:gd name="T79" fmla="*/ 2147483647 h 73"/>
            <a:gd name="T80" fmla="*/ 2147483647 w 41"/>
            <a:gd name="T81" fmla="*/ 2147483647 h 73"/>
            <a:gd name="T82" fmla="*/ 2147483647 w 41"/>
            <a:gd name="T83" fmla="*/ 2147483647 h 73"/>
            <a:gd name="T84" fmla="*/ 2147483647 w 41"/>
            <a:gd name="T85" fmla="*/ 2147483647 h 73"/>
            <a:gd name="T86" fmla="*/ 2147483647 w 41"/>
            <a:gd name="T87" fmla="*/ 2147483647 h 73"/>
            <a:gd name="T88" fmla="*/ 2147483647 w 41"/>
            <a:gd name="T89" fmla="*/ 2147483647 h 73"/>
            <a:gd name="T90" fmla="*/ 2147483647 w 41"/>
            <a:gd name="T91" fmla="*/ 0 h 73"/>
            <a:gd name="T92" fmla="*/ 2147483647 w 41"/>
            <a:gd name="T93" fmla="*/ 0 h 73"/>
            <a:gd name="T94" fmla="*/ 2147483647 w 41"/>
            <a:gd name="T95" fmla="*/ 2147483647 h 73"/>
            <a:gd name="T96" fmla="*/ 2147483647 w 41"/>
            <a:gd name="T97" fmla="*/ 2147483647 h 73"/>
            <a:gd name="T98" fmla="*/ 2147483647 w 41"/>
            <a:gd name="T99" fmla="*/ 2147483647 h 73"/>
            <a:gd name="T100" fmla="*/ 2147483647 w 41"/>
            <a:gd name="T101" fmla="*/ 2147483647 h 73"/>
            <a:gd name="T102" fmla="*/ 2147483647 w 41"/>
            <a:gd name="T103" fmla="*/ 2147483647 h 73"/>
            <a:gd name="T104" fmla="*/ 2147483647 w 41"/>
            <a:gd name="T105" fmla="*/ 2147483647 h 73"/>
            <a:gd name="T106" fmla="*/ 2147483647 w 41"/>
            <a:gd name="T107" fmla="*/ 2147483647 h 73"/>
            <a:gd name="T108" fmla="*/ 2147483647 w 41"/>
            <a:gd name="T109" fmla="*/ 2147483647 h 73"/>
            <a:gd name="T110" fmla="*/ 2147483647 w 41"/>
            <a:gd name="T111" fmla="*/ 2147483647 h 73"/>
            <a:gd name="T112" fmla="*/ 2147483647 w 41"/>
            <a:gd name="T113" fmla="*/ 2147483647 h 73"/>
            <a:gd name="T114" fmla="*/ 2147483647 w 41"/>
            <a:gd name="T115" fmla="*/ 2147483647 h 73"/>
            <a:gd name="T116" fmla="*/ 2147483647 w 41"/>
            <a:gd name="T117" fmla="*/ 2147483647 h 73"/>
            <a:gd name="T118" fmla="*/ 2147483647 w 41"/>
            <a:gd name="T119" fmla="*/ 2147483647 h 73"/>
            <a:gd name="T120" fmla="*/ 2147483647 w 41"/>
            <a:gd name="T121" fmla="*/ 2147483647 h 73"/>
            <a:gd name="T122" fmla="*/ 2147483647 w 41"/>
            <a:gd name="T123" fmla="*/ 2147483647 h 73"/>
            <a:gd name="T124" fmla="*/ 2147483647 w 41"/>
            <a:gd name="T125" fmla="*/ 2147483647 h 73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60000 65536"/>
            <a:gd name="T178" fmla="*/ 0 60000 65536"/>
            <a:gd name="T179" fmla="*/ 0 60000 65536"/>
            <a:gd name="T180" fmla="*/ 0 60000 65536"/>
            <a:gd name="T181" fmla="*/ 0 60000 65536"/>
            <a:gd name="T182" fmla="*/ 0 60000 65536"/>
            <a:gd name="T183" fmla="*/ 0 60000 65536"/>
            <a:gd name="T184" fmla="*/ 0 60000 65536"/>
            <a:gd name="T185" fmla="*/ 0 60000 65536"/>
            <a:gd name="T186" fmla="*/ 0 60000 65536"/>
            <a:gd name="T187" fmla="*/ 0 60000 65536"/>
            <a:gd name="T188" fmla="*/ 0 60000 65536"/>
            <a:gd name="T189" fmla="*/ 0 w 41"/>
            <a:gd name="T190" fmla="*/ 0 h 73"/>
            <a:gd name="T191" fmla="*/ 41 w 41"/>
            <a:gd name="T192" fmla="*/ 73 h 73"/>
          </a:gdLst>
          <a:ahLst/>
          <a:cxnLst>
            <a:cxn ang="T126">
              <a:pos x="T0" y="T1"/>
            </a:cxn>
            <a:cxn ang="T127">
              <a:pos x="T2" y="T3"/>
            </a:cxn>
            <a:cxn ang="T128">
              <a:pos x="T4" y="T5"/>
            </a:cxn>
            <a:cxn ang="T129">
              <a:pos x="T6" y="T7"/>
            </a:cxn>
            <a:cxn ang="T130">
              <a:pos x="T8" y="T9"/>
            </a:cxn>
            <a:cxn ang="T131">
              <a:pos x="T10" y="T11"/>
            </a:cxn>
            <a:cxn ang="T132">
              <a:pos x="T12" y="T13"/>
            </a:cxn>
            <a:cxn ang="T133">
              <a:pos x="T14" y="T15"/>
            </a:cxn>
            <a:cxn ang="T134">
              <a:pos x="T16" y="T17"/>
            </a:cxn>
            <a:cxn ang="T135">
              <a:pos x="T18" y="T19"/>
            </a:cxn>
            <a:cxn ang="T136">
              <a:pos x="T20" y="T21"/>
            </a:cxn>
            <a:cxn ang="T137">
              <a:pos x="T22" y="T23"/>
            </a:cxn>
            <a:cxn ang="T138">
              <a:pos x="T24" y="T25"/>
            </a:cxn>
            <a:cxn ang="T139">
              <a:pos x="T26" y="T27"/>
            </a:cxn>
            <a:cxn ang="T140">
              <a:pos x="T28" y="T29"/>
            </a:cxn>
            <a:cxn ang="T141">
              <a:pos x="T30" y="T31"/>
            </a:cxn>
            <a:cxn ang="T142">
              <a:pos x="T32" y="T33"/>
            </a:cxn>
            <a:cxn ang="T143">
              <a:pos x="T34" y="T35"/>
            </a:cxn>
            <a:cxn ang="T144">
              <a:pos x="T36" y="T37"/>
            </a:cxn>
            <a:cxn ang="T145">
              <a:pos x="T38" y="T39"/>
            </a:cxn>
            <a:cxn ang="T146">
              <a:pos x="T40" y="T41"/>
            </a:cxn>
            <a:cxn ang="T147">
              <a:pos x="T42" y="T43"/>
            </a:cxn>
            <a:cxn ang="T148">
              <a:pos x="T44" y="T45"/>
            </a:cxn>
            <a:cxn ang="T149">
              <a:pos x="T46" y="T47"/>
            </a:cxn>
            <a:cxn ang="T150">
              <a:pos x="T48" y="T49"/>
            </a:cxn>
            <a:cxn ang="T151">
              <a:pos x="T50" y="T51"/>
            </a:cxn>
            <a:cxn ang="T152">
              <a:pos x="T52" y="T53"/>
            </a:cxn>
            <a:cxn ang="T153">
              <a:pos x="T54" y="T55"/>
            </a:cxn>
            <a:cxn ang="T154">
              <a:pos x="T56" y="T57"/>
            </a:cxn>
            <a:cxn ang="T155">
              <a:pos x="T58" y="T59"/>
            </a:cxn>
            <a:cxn ang="T156">
              <a:pos x="T60" y="T61"/>
            </a:cxn>
            <a:cxn ang="T157">
              <a:pos x="T62" y="T63"/>
            </a:cxn>
            <a:cxn ang="T158">
              <a:pos x="T64" y="T65"/>
            </a:cxn>
            <a:cxn ang="T159">
              <a:pos x="T66" y="T67"/>
            </a:cxn>
            <a:cxn ang="T160">
              <a:pos x="T68" y="T69"/>
            </a:cxn>
            <a:cxn ang="T161">
              <a:pos x="T70" y="T71"/>
            </a:cxn>
            <a:cxn ang="T162">
              <a:pos x="T72" y="T73"/>
            </a:cxn>
            <a:cxn ang="T163">
              <a:pos x="T74" y="T75"/>
            </a:cxn>
            <a:cxn ang="T164">
              <a:pos x="T76" y="T77"/>
            </a:cxn>
            <a:cxn ang="T165">
              <a:pos x="T78" y="T79"/>
            </a:cxn>
            <a:cxn ang="T166">
              <a:pos x="T80" y="T81"/>
            </a:cxn>
            <a:cxn ang="T167">
              <a:pos x="T82" y="T83"/>
            </a:cxn>
            <a:cxn ang="T168">
              <a:pos x="T84" y="T85"/>
            </a:cxn>
            <a:cxn ang="T169">
              <a:pos x="T86" y="T87"/>
            </a:cxn>
            <a:cxn ang="T170">
              <a:pos x="T88" y="T89"/>
            </a:cxn>
            <a:cxn ang="T171">
              <a:pos x="T90" y="T91"/>
            </a:cxn>
            <a:cxn ang="T172">
              <a:pos x="T92" y="T93"/>
            </a:cxn>
            <a:cxn ang="T173">
              <a:pos x="T94" y="T95"/>
            </a:cxn>
            <a:cxn ang="T174">
              <a:pos x="T96" y="T97"/>
            </a:cxn>
            <a:cxn ang="T175">
              <a:pos x="T98" y="T99"/>
            </a:cxn>
            <a:cxn ang="T176">
              <a:pos x="T100" y="T101"/>
            </a:cxn>
            <a:cxn ang="T177">
              <a:pos x="T102" y="T103"/>
            </a:cxn>
            <a:cxn ang="T178">
              <a:pos x="T104" y="T105"/>
            </a:cxn>
            <a:cxn ang="T179">
              <a:pos x="T106" y="T107"/>
            </a:cxn>
            <a:cxn ang="T180">
              <a:pos x="T108" y="T109"/>
            </a:cxn>
            <a:cxn ang="T181">
              <a:pos x="T110" y="T111"/>
            </a:cxn>
            <a:cxn ang="T182">
              <a:pos x="T112" y="T113"/>
            </a:cxn>
            <a:cxn ang="T183">
              <a:pos x="T114" y="T115"/>
            </a:cxn>
            <a:cxn ang="T184">
              <a:pos x="T116" y="T117"/>
            </a:cxn>
            <a:cxn ang="T185">
              <a:pos x="T118" y="T119"/>
            </a:cxn>
            <a:cxn ang="T186">
              <a:pos x="T120" y="T121"/>
            </a:cxn>
            <a:cxn ang="T187">
              <a:pos x="T122" y="T123"/>
            </a:cxn>
            <a:cxn ang="T188">
              <a:pos x="T124" y="T125"/>
            </a:cxn>
          </a:cxnLst>
          <a:rect l="T189" t="T190" r="T191" b="T192"/>
          <a:pathLst>
            <a:path w="41" h="73">
              <a:moveTo>
                <a:pt x="38" y="29"/>
              </a:moveTo>
              <a:lnTo>
                <a:pt x="38" y="30"/>
              </a:lnTo>
              <a:lnTo>
                <a:pt x="38" y="31"/>
              </a:lnTo>
              <a:lnTo>
                <a:pt x="37" y="31"/>
              </a:lnTo>
              <a:lnTo>
                <a:pt x="36" y="33"/>
              </a:lnTo>
              <a:lnTo>
                <a:pt x="36" y="34"/>
              </a:lnTo>
              <a:lnTo>
                <a:pt x="35" y="35"/>
              </a:lnTo>
              <a:lnTo>
                <a:pt x="35" y="36"/>
              </a:lnTo>
              <a:lnTo>
                <a:pt x="35" y="37"/>
              </a:lnTo>
              <a:lnTo>
                <a:pt x="35" y="38"/>
              </a:lnTo>
              <a:lnTo>
                <a:pt x="35" y="39"/>
              </a:lnTo>
              <a:lnTo>
                <a:pt x="35" y="40"/>
              </a:lnTo>
              <a:lnTo>
                <a:pt x="35" y="41"/>
              </a:lnTo>
              <a:lnTo>
                <a:pt x="35" y="42"/>
              </a:lnTo>
              <a:lnTo>
                <a:pt x="35" y="43"/>
              </a:lnTo>
              <a:lnTo>
                <a:pt x="35" y="44"/>
              </a:lnTo>
              <a:lnTo>
                <a:pt x="35" y="45"/>
              </a:lnTo>
              <a:lnTo>
                <a:pt x="36" y="46"/>
              </a:lnTo>
              <a:lnTo>
                <a:pt x="36" y="47"/>
              </a:lnTo>
              <a:lnTo>
                <a:pt x="36" y="48"/>
              </a:lnTo>
              <a:lnTo>
                <a:pt x="37" y="48"/>
              </a:lnTo>
              <a:lnTo>
                <a:pt x="37" y="49"/>
              </a:lnTo>
              <a:lnTo>
                <a:pt x="37" y="50"/>
              </a:lnTo>
              <a:lnTo>
                <a:pt x="37" y="51"/>
              </a:lnTo>
              <a:lnTo>
                <a:pt x="38" y="52"/>
              </a:lnTo>
              <a:lnTo>
                <a:pt x="38" y="53"/>
              </a:lnTo>
              <a:lnTo>
                <a:pt x="38" y="54"/>
              </a:lnTo>
              <a:lnTo>
                <a:pt x="38" y="55"/>
              </a:lnTo>
              <a:lnTo>
                <a:pt x="37" y="55"/>
              </a:lnTo>
              <a:lnTo>
                <a:pt x="37" y="56"/>
              </a:lnTo>
              <a:lnTo>
                <a:pt x="38" y="56"/>
              </a:lnTo>
              <a:lnTo>
                <a:pt x="39" y="56"/>
              </a:lnTo>
              <a:lnTo>
                <a:pt x="39" y="57"/>
              </a:lnTo>
              <a:lnTo>
                <a:pt x="39" y="58"/>
              </a:lnTo>
              <a:lnTo>
                <a:pt x="38" y="58"/>
              </a:lnTo>
              <a:lnTo>
                <a:pt x="38" y="59"/>
              </a:lnTo>
              <a:lnTo>
                <a:pt x="39" y="59"/>
              </a:lnTo>
              <a:lnTo>
                <a:pt x="39" y="60"/>
              </a:lnTo>
              <a:lnTo>
                <a:pt x="39" y="61"/>
              </a:lnTo>
              <a:lnTo>
                <a:pt x="38" y="61"/>
              </a:lnTo>
              <a:lnTo>
                <a:pt x="37" y="61"/>
              </a:lnTo>
              <a:lnTo>
                <a:pt x="37" y="62"/>
              </a:lnTo>
              <a:lnTo>
                <a:pt x="37" y="63"/>
              </a:lnTo>
              <a:lnTo>
                <a:pt x="37" y="64"/>
              </a:lnTo>
              <a:lnTo>
                <a:pt x="37" y="65"/>
              </a:lnTo>
              <a:lnTo>
                <a:pt x="37" y="66"/>
              </a:lnTo>
              <a:lnTo>
                <a:pt x="38" y="66"/>
              </a:lnTo>
              <a:lnTo>
                <a:pt x="38" y="67"/>
              </a:lnTo>
              <a:lnTo>
                <a:pt x="39" y="67"/>
              </a:lnTo>
              <a:lnTo>
                <a:pt x="39" y="68"/>
              </a:lnTo>
              <a:lnTo>
                <a:pt x="40" y="68"/>
              </a:lnTo>
              <a:lnTo>
                <a:pt x="40" y="69"/>
              </a:lnTo>
              <a:lnTo>
                <a:pt x="40" y="70"/>
              </a:lnTo>
              <a:lnTo>
                <a:pt x="39" y="70"/>
              </a:lnTo>
              <a:lnTo>
                <a:pt x="38" y="71"/>
              </a:lnTo>
              <a:lnTo>
                <a:pt x="38" y="70"/>
              </a:lnTo>
              <a:lnTo>
                <a:pt x="37" y="70"/>
              </a:lnTo>
              <a:lnTo>
                <a:pt x="37" y="69"/>
              </a:lnTo>
              <a:lnTo>
                <a:pt x="37" y="70"/>
              </a:lnTo>
              <a:lnTo>
                <a:pt x="36" y="70"/>
              </a:lnTo>
              <a:lnTo>
                <a:pt x="35" y="70"/>
              </a:lnTo>
              <a:lnTo>
                <a:pt x="35" y="71"/>
              </a:lnTo>
              <a:lnTo>
                <a:pt x="35" y="72"/>
              </a:lnTo>
              <a:lnTo>
                <a:pt x="34" y="72"/>
              </a:lnTo>
              <a:lnTo>
                <a:pt x="33" y="73"/>
              </a:lnTo>
              <a:lnTo>
                <a:pt x="33" y="72"/>
              </a:lnTo>
              <a:lnTo>
                <a:pt x="32" y="72"/>
              </a:lnTo>
              <a:lnTo>
                <a:pt x="31" y="72"/>
              </a:lnTo>
              <a:lnTo>
                <a:pt x="30" y="72"/>
              </a:lnTo>
              <a:lnTo>
                <a:pt x="29" y="72"/>
              </a:lnTo>
              <a:lnTo>
                <a:pt x="28" y="73"/>
              </a:lnTo>
              <a:lnTo>
                <a:pt x="28" y="72"/>
              </a:lnTo>
              <a:lnTo>
                <a:pt x="28" y="73"/>
              </a:lnTo>
              <a:lnTo>
                <a:pt x="27" y="73"/>
              </a:lnTo>
              <a:lnTo>
                <a:pt x="26" y="73"/>
              </a:lnTo>
              <a:lnTo>
                <a:pt x="26" y="72"/>
              </a:lnTo>
              <a:lnTo>
                <a:pt x="25" y="72"/>
              </a:lnTo>
              <a:lnTo>
                <a:pt x="25" y="71"/>
              </a:lnTo>
              <a:lnTo>
                <a:pt x="25" y="72"/>
              </a:lnTo>
              <a:lnTo>
                <a:pt x="24" y="72"/>
              </a:lnTo>
              <a:lnTo>
                <a:pt x="23" y="72"/>
              </a:lnTo>
              <a:lnTo>
                <a:pt x="22" y="72"/>
              </a:lnTo>
              <a:lnTo>
                <a:pt x="22" y="71"/>
              </a:lnTo>
              <a:lnTo>
                <a:pt x="22" y="70"/>
              </a:lnTo>
              <a:lnTo>
                <a:pt x="21" y="70"/>
              </a:lnTo>
              <a:lnTo>
                <a:pt x="21" y="69"/>
              </a:lnTo>
              <a:lnTo>
                <a:pt x="20" y="69"/>
              </a:lnTo>
              <a:lnTo>
                <a:pt x="19" y="68"/>
              </a:lnTo>
              <a:lnTo>
                <a:pt x="18" y="67"/>
              </a:lnTo>
              <a:lnTo>
                <a:pt x="18" y="66"/>
              </a:lnTo>
              <a:lnTo>
                <a:pt x="17" y="66"/>
              </a:lnTo>
              <a:lnTo>
                <a:pt x="17" y="65"/>
              </a:lnTo>
              <a:lnTo>
                <a:pt x="16" y="65"/>
              </a:lnTo>
              <a:lnTo>
                <a:pt x="15" y="65"/>
              </a:lnTo>
              <a:lnTo>
                <a:pt x="15" y="66"/>
              </a:lnTo>
              <a:lnTo>
                <a:pt x="14" y="66"/>
              </a:lnTo>
              <a:lnTo>
                <a:pt x="14" y="65"/>
              </a:lnTo>
              <a:lnTo>
                <a:pt x="13" y="65"/>
              </a:lnTo>
              <a:lnTo>
                <a:pt x="12" y="65"/>
              </a:lnTo>
              <a:lnTo>
                <a:pt x="11" y="65"/>
              </a:lnTo>
              <a:lnTo>
                <a:pt x="10" y="65"/>
              </a:lnTo>
              <a:lnTo>
                <a:pt x="9" y="65"/>
              </a:lnTo>
              <a:lnTo>
                <a:pt x="8" y="65"/>
              </a:lnTo>
              <a:lnTo>
                <a:pt x="8" y="64"/>
              </a:lnTo>
              <a:lnTo>
                <a:pt x="7" y="64"/>
              </a:lnTo>
              <a:lnTo>
                <a:pt x="8" y="64"/>
              </a:lnTo>
              <a:lnTo>
                <a:pt x="8" y="63"/>
              </a:lnTo>
              <a:lnTo>
                <a:pt x="7" y="62"/>
              </a:lnTo>
              <a:lnTo>
                <a:pt x="6" y="61"/>
              </a:lnTo>
              <a:lnTo>
                <a:pt x="5" y="60"/>
              </a:lnTo>
              <a:lnTo>
                <a:pt x="4" y="60"/>
              </a:lnTo>
              <a:lnTo>
                <a:pt x="4" y="59"/>
              </a:lnTo>
              <a:lnTo>
                <a:pt x="4" y="58"/>
              </a:lnTo>
              <a:lnTo>
                <a:pt x="3" y="58"/>
              </a:lnTo>
              <a:lnTo>
                <a:pt x="2" y="57"/>
              </a:lnTo>
              <a:lnTo>
                <a:pt x="2" y="56"/>
              </a:lnTo>
              <a:lnTo>
                <a:pt x="1" y="55"/>
              </a:lnTo>
              <a:lnTo>
                <a:pt x="1" y="54"/>
              </a:lnTo>
              <a:lnTo>
                <a:pt x="1" y="53"/>
              </a:lnTo>
              <a:lnTo>
                <a:pt x="0" y="53"/>
              </a:lnTo>
              <a:lnTo>
                <a:pt x="0" y="52"/>
              </a:lnTo>
              <a:lnTo>
                <a:pt x="0" y="51"/>
              </a:lnTo>
              <a:lnTo>
                <a:pt x="1" y="51"/>
              </a:lnTo>
              <a:lnTo>
                <a:pt x="1" y="50"/>
              </a:lnTo>
              <a:lnTo>
                <a:pt x="2" y="50"/>
              </a:lnTo>
              <a:lnTo>
                <a:pt x="2" y="49"/>
              </a:lnTo>
              <a:lnTo>
                <a:pt x="3" y="49"/>
              </a:lnTo>
              <a:lnTo>
                <a:pt x="3" y="48"/>
              </a:lnTo>
              <a:lnTo>
                <a:pt x="3" y="47"/>
              </a:lnTo>
              <a:lnTo>
                <a:pt x="4" y="47"/>
              </a:lnTo>
              <a:lnTo>
                <a:pt x="4" y="46"/>
              </a:lnTo>
              <a:lnTo>
                <a:pt x="4" y="45"/>
              </a:lnTo>
              <a:lnTo>
                <a:pt x="5" y="45"/>
              </a:lnTo>
              <a:lnTo>
                <a:pt x="4" y="45"/>
              </a:lnTo>
              <a:lnTo>
                <a:pt x="4" y="44"/>
              </a:lnTo>
              <a:lnTo>
                <a:pt x="4" y="43"/>
              </a:lnTo>
              <a:lnTo>
                <a:pt x="4" y="42"/>
              </a:lnTo>
              <a:lnTo>
                <a:pt x="4" y="41"/>
              </a:lnTo>
              <a:lnTo>
                <a:pt x="4" y="40"/>
              </a:lnTo>
              <a:lnTo>
                <a:pt x="5" y="40"/>
              </a:lnTo>
              <a:lnTo>
                <a:pt x="5" y="39"/>
              </a:lnTo>
              <a:lnTo>
                <a:pt x="5" y="38"/>
              </a:lnTo>
              <a:lnTo>
                <a:pt x="6" y="38"/>
              </a:lnTo>
              <a:lnTo>
                <a:pt x="6" y="37"/>
              </a:lnTo>
              <a:lnTo>
                <a:pt x="7" y="36"/>
              </a:lnTo>
              <a:lnTo>
                <a:pt x="7" y="35"/>
              </a:lnTo>
              <a:lnTo>
                <a:pt x="8" y="35"/>
              </a:lnTo>
              <a:lnTo>
                <a:pt x="8" y="34"/>
              </a:lnTo>
              <a:lnTo>
                <a:pt x="9" y="33"/>
              </a:lnTo>
              <a:lnTo>
                <a:pt x="9" y="32"/>
              </a:lnTo>
              <a:lnTo>
                <a:pt x="9" y="31"/>
              </a:lnTo>
              <a:lnTo>
                <a:pt x="10" y="31"/>
              </a:lnTo>
              <a:lnTo>
                <a:pt x="11" y="30"/>
              </a:lnTo>
              <a:lnTo>
                <a:pt x="12" y="30"/>
              </a:lnTo>
              <a:lnTo>
                <a:pt x="12" y="29"/>
              </a:lnTo>
              <a:lnTo>
                <a:pt x="13" y="29"/>
              </a:lnTo>
              <a:lnTo>
                <a:pt x="13" y="28"/>
              </a:lnTo>
              <a:lnTo>
                <a:pt x="12" y="27"/>
              </a:lnTo>
              <a:lnTo>
                <a:pt x="12" y="26"/>
              </a:lnTo>
              <a:lnTo>
                <a:pt x="12" y="25"/>
              </a:lnTo>
              <a:lnTo>
                <a:pt x="13" y="24"/>
              </a:lnTo>
              <a:lnTo>
                <a:pt x="13" y="23"/>
              </a:lnTo>
              <a:lnTo>
                <a:pt x="14" y="23"/>
              </a:lnTo>
              <a:lnTo>
                <a:pt x="14" y="22"/>
              </a:lnTo>
              <a:lnTo>
                <a:pt x="15" y="21"/>
              </a:lnTo>
              <a:lnTo>
                <a:pt x="15" y="20"/>
              </a:lnTo>
              <a:lnTo>
                <a:pt x="16" y="20"/>
              </a:lnTo>
              <a:lnTo>
                <a:pt x="16" y="19"/>
              </a:lnTo>
              <a:lnTo>
                <a:pt x="17" y="19"/>
              </a:lnTo>
              <a:lnTo>
                <a:pt x="17" y="18"/>
              </a:lnTo>
              <a:lnTo>
                <a:pt x="17" y="17"/>
              </a:lnTo>
              <a:lnTo>
                <a:pt x="17" y="16"/>
              </a:lnTo>
              <a:lnTo>
                <a:pt x="18" y="16"/>
              </a:lnTo>
              <a:lnTo>
                <a:pt x="18" y="15"/>
              </a:lnTo>
              <a:lnTo>
                <a:pt x="20" y="11"/>
              </a:lnTo>
              <a:lnTo>
                <a:pt x="20" y="10"/>
              </a:lnTo>
              <a:lnTo>
                <a:pt x="21" y="9"/>
              </a:lnTo>
              <a:lnTo>
                <a:pt x="21" y="8"/>
              </a:lnTo>
              <a:lnTo>
                <a:pt x="21" y="7"/>
              </a:lnTo>
              <a:lnTo>
                <a:pt x="22" y="6"/>
              </a:lnTo>
              <a:lnTo>
                <a:pt x="22" y="5"/>
              </a:lnTo>
              <a:lnTo>
                <a:pt x="22" y="4"/>
              </a:lnTo>
              <a:lnTo>
                <a:pt x="22" y="2"/>
              </a:lnTo>
              <a:lnTo>
                <a:pt x="22" y="0"/>
              </a:lnTo>
              <a:lnTo>
                <a:pt x="23" y="0"/>
              </a:lnTo>
              <a:lnTo>
                <a:pt x="24" y="0"/>
              </a:lnTo>
              <a:lnTo>
                <a:pt x="25" y="0"/>
              </a:lnTo>
              <a:lnTo>
                <a:pt x="24" y="0"/>
              </a:lnTo>
              <a:lnTo>
                <a:pt x="24" y="1"/>
              </a:lnTo>
              <a:lnTo>
                <a:pt x="24" y="2"/>
              </a:lnTo>
              <a:lnTo>
                <a:pt x="25" y="2"/>
              </a:lnTo>
              <a:lnTo>
                <a:pt x="26" y="2"/>
              </a:lnTo>
              <a:lnTo>
                <a:pt x="26" y="3"/>
              </a:lnTo>
              <a:lnTo>
                <a:pt x="27" y="2"/>
              </a:lnTo>
              <a:lnTo>
                <a:pt x="28" y="2"/>
              </a:lnTo>
              <a:lnTo>
                <a:pt x="28" y="3"/>
              </a:lnTo>
              <a:lnTo>
                <a:pt x="29" y="3"/>
              </a:lnTo>
              <a:lnTo>
                <a:pt x="29" y="4"/>
              </a:lnTo>
              <a:lnTo>
                <a:pt x="29" y="3"/>
              </a:lnTo>
              <a:lnTo>
                <a:pt x="30" y="4"/>
              </a:lnTo>
              <a:lnTo>
                <a:pt x="31" y="3"/>
              </a:lnTo>
              <a:lnTo>
                <a:pt x="32" y="3"/>
              </a:lnTo>
              <a:lnTo>
                <a:pt x="32" y="4"/>
              </a:lnTo>
              <a:lnTo>
                <a:pt x="33" y="4"/>
              </a:lnTo>
              <a:lnTo>
                <a:pt x="34" y="4"/>
              </a:lnTo>
              <a:lnTo>
                <a:pt x="35" y="4"/>
              </a:lnTo>
              <a:lnTo>
                <a:pt x="36" y="4"/>
              </a:lnTo>
              <a:lnTo>
                <a:pt x="37" y="4"/>
              </a:lnTo>
              <a:lnTo>
                <a:pt x="38" y="4"/>
              </a:lnTo>
              <a:lnTo>
                <a:pt x="39" y="4"/>
              </a:lnTo>
              <a:lnTo>
                <a:pt x="39" y="5"/>
              </a:lnTo>
              <a:lnTo>
                <a:pt x="39" y="6"/>
              </a:lnTo>
              <a:lnTo>
                <a:pt x="40" y="6"/>
              </a:lnTo>
              <a:lnTo>
                <a:pt x="40" y="7"/>
              </a:lnTo>
              <a:lnTo>
                <a:pt x="40" y="8"/>
              </a:lnTo>
              <a:lnTo>
                <a:pt x="41" y="8"/>
              </a:lnTo>
              <a:lnTo>
                <a:pt x="41" y="9"/>
              </a:lnTo>
              <a:lnTo>
                <a:pt x="40" y="9"/>
              </a:lnTo>
              <a:lnTo>
                <a:pt x="40" y="10"/>
              </a:lnTo>
              <a:lnTo>
                <a:pt x="40" y="11"/>
              </a:lnTo>
              <a:lnTo>
                <a:pt x="39" y="12"/>
              </a:lnTo>
              <a:lnTo>
                <a:pt x="39" y="13"/>
              </a:lnTo>
              <a:lnTo>
                <a:pt x="38" y="13"/>
              </a:lnTo>
              <a:lnTo>
                <a:pt x="39" y="13"/>
              </a:lnTo>
              <a:lnTo>
                <a:pt x="38" y="13"/>
              </a:lnTo>
              <a:lnTo>
                <a:pt x="38" y="14"/>
              </a:lnTo>
              <a:lnTo>
                <a:pt x="38" y="15"/>
              </a:lnTo>
              <a:lnTo>
                <a:pt x="38" y="16"/>
              </a:lnTo>
              <a:lnTo>
                <a:pt x="38" y="17"/>
              </a:lnTo>
              <a:lnTo>
                <a:pt x="37" y="17"/>
              </a:lnTo>
              <a:lnTo>
                <a:pt x="38" y="17"/>
              </a:lnTo>
              <a:lnTo>
                <a:pt x="37" y="17"/>
              </a:lnTo>
              <a:lnTo>
                <a:pt x="38" y="17"/>
              </a:lnTo>
              <a:lnTo>
                <a:pt x="37" y="17"/>
              </a:lnTo>
              <a:lnTo>
                <a:pt x="37" y="18"/>
              </a:lnTo>
              <a:lnTo>
                <a:pt x="36" y="18"/>
              </a:lnTo>
              <a:lnTo>
                <a:pt x="36" y="19"/>
              </a:lnTo>
              <a:lnTo>
                <a:pt x="36" y="20"/>
              </a:lnTo>
              <a:lnTo>
                <a:pt x="35" y="20"/>
              </a:lnTo>
              <a:lnTo>
                <a:pt x="36" y="20"/>
              </a:lnTo>
              <a:lnTo>
                <a:pt x="36" y="21"/>
              </a:lnTo>
              <a:lnTo>
                <a:pt x="35" y="21"/>
              </a:lnTo>
              <a:lnTo>
                <a:pt x="34" y="21"/>
              </a:lnTo>
              <a:lnTo>
                <a:pt x="34" y="20"/>
              </a:lnTo>
              <a:lnTo>
                <a:pt x="34" y="21"/>
              </a:lnTo>
              <a:lnTo>
                <a:pt x="33" y="21"/>
              </a:lnTo>
              <a:lnTo>
                <a:pt x="34" y="21"/>
              </a:lnTo>
              <a:lnTo>
                <a:pt x="35" y="22"/>
              </a:lnTo>
              <a:lnTo>
                <a:pt x="36" y="22"/>
              </a:lnTo>
              <a:lnTo>
                <a:pt x="39" y="25"/>
              </a:lnTo>
              <a:lnTo>
                <a:pt x="39" y="26"/>
              </a:lnTo>
              <a:lnTo>
                <a:pt x="39" y="27"/>
              </a:lnTo>
              <a:lnTo>
                <a:pt x="39" y="28"/>
              </a:lnTo>
              <a:lnTo>
                <a:pt x="38" y="28"/>
              </a:lnTo>
              <a:lnTo>
                <a:pt x="38" y="29"/>
              </a:lnTo>
              <a:close/>
            </a:path>
          </a:pathLst>
        </a:custGeom>
        <a:solidFill>
          <a:srgbClr val="F2E20E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9</xdr:col>
      <xdr:colOff>276225</xdr:colOff>
      <xdr:row>9</xdr:row>
      <xdr:rowOff>152400</xdr:rowOff>
    </xdr:from>
    <xdr:to>
      <xdr:col>10</xdr:col>
      <xdr:colOff>552450</xdr:colOff>
      <xdr:row>15</xdr:row>
      <xdr:rowOff>66675</xdr:rowOff>
    </xdr:to>
    <xdr:sp macro="" textlink="">
      <xdr:nvSpPr>
        <xdr:cNvPr id="848677" name="Freeform 20"/>
        <xdr:cNvSpPr>
          <a:spLocks/>
        </xdr:cNvSpPr>
      </xdr:nvSpPr>
      <xdr:spPr bwMode="auto">
        <a:xfrm>
          <a:off x="9439275" y="1762125"/>
          <a:ext cx="885825" cy="828675"/>
        </a:xfrm>
        <a:custGeom>
          <a:avLst/>
          <a:gdLst>
            <a:gd name="T0" fmla="*/ 2147483647 w 67"/>
            <a:gd name="T1" fmla="*/ 2147483647 h 64"/>
            <a:gd name="T2" fmla="*/ 2147483647 w 67"/>
            <a:gd name="T3" fmla="*/ 2147483647 h 64"/>
            <a:gd name="T4" fmla="*/ 2147483647 w 67"/>
            <a:gd name="T5" fmla="*/ 2147483647 h 64"/>
            <a:gd name="T6" fmla="*/ 2147483647 w 67"/>
            <a:gd name="T7" fmla="*/ 2147483647 h 64"/>
            <a:gd name="T8" fmla="*/ 2147483647 w 67"/>
            <a:gd name="T9" fmla="*/ 2147483647 h 64"/>
            <a:gd name="T10" fmla="*/ 2147483647 w 67"/>
            <a:gd name="T11" fmla="*/ 2147483647 h 64"/>
            <a:gd name="T12" fmla="*/ 2147483647 w 67"/>
            <a:gd name="T13" fmla="*/ 2147483647 h 64"/>
            <a:gd name="T14" fmla="*/ 2147483647 w 67"/>
            <a:gd name="T15" fmla="*/ 2147483647 h 64"/>
            <a:gd name="T16" fmla="*/ 2147483647 w 67"/>
            <a:gd name="T17" fmla="*/ 2147483647 h 64"/>
            <a:gd name="T18" fmla="*/ 0 w 67"/>
            <a:gd name="T19" fmla="*/ 2147483647 h 64"/>
            <a:gd name="T20" fmla="*/ 2147483647 w 67"/>
            <a:gd name="T21" fmla="*/ 2147483647 h 64"/>
            <a:gd name="T22" fmla="*/ 2147483647 w 67"/>
            <a:gd name="T23" fmla="*/ 2147483647 h 64"/>
            <a:gd name="T24" fmla="*/ 2147483647 w 67"/>
            <a:gd name="T25" fmla="*/ 2147483647 h 64"/>
            <a:gd name="T26" fmla="*/ 2147483647 w 67"/>
            <a:gd name="T27" fmla="*/ 0 h 64"/>
            <a:gd name="T28" fmla="*/ 2147483647 w 67"/>
            <a:gd name="T29" fmla="*/ 2147483647 h 64"/>
            <a:gd name="T30" fmla="*/ 2147483647 w 67"/>
            <a:gd name="T31" fmla="*/ 2147483647 h 64"/>
            <a:gd name="T32" fmla="*/ 2147483647 w 67"/>
            <a:gd name="T33" fmla="*/ 2147483647 h 64"/>
            <a:gd name="T34" fmla="*/ 2147483647 w 67"/>
            <a:gd name="T35" fmla="*/ 2147483647 h 64"/>
            <a:gd name="T36" fmla="*/ 2147483647 w 67"/>
            <a:gd name="T37" fmla="*/ 2147483647 h 64"/>
            <a:gd name="T38" fmla="*/ 2147483647 w 67"/>
            <a:gd name="T39" fmla="*/ 2147483647 h 64"/>
            <a:gd name="T40" fmla="*/ 2147483647 w 67"/>
            <a:gd name="T41" fmla="*/ 2147483647 h 64"/>
            <a:gd name="T42" fmla="*/ 2147483647 w 67"/>
            <a:gd name="T43" fmla="*/ 2147483647 h 64"/>
            <a:gd name="T44" fmla="*/ 2147483647 w 67"/>
            <a:gd name="T45" fmla="*/ 2147483647 h 64"/>
            <a:gd name="T46" fmla="*/ 2147483647 w 67"/>
            <a:gd name="T47" fmla="*/ 2147483647 h 64"/>
            <a:gd name="T48" fmla="*/ 2147483647 w 67"/>
            <a:gd name="T49" fmla="*/ 2147483647 h 64"/>
            <a:gd name="T50" fmla="*/ 2147483647 w 67"/>
            <a:gd name="T51" fmla="*/ 2147483647 h 64"/>
            <a:gd name="T52" fmla="*/ 2147483647 w 67"/>
            <a:gd name="T53" fmla="*/ 2147483647 h 64"/>
            <a:gd name="T54" fmla="*/ 2147483647 w 67"/>
            <a:gd name="T55" fmla="*/ 2147483647 h 64"/>
            <a:gd name="T56" fmla="*/ 2147483647 w 67"/>
            <a:gd name="T57" fmla="*/ 2147483647 h 64"/>
            <a:gd name="T58" fmla="*/ 2147483647 w 67"/>
            <a:gd name="T59" fmla="*/ 2147483647 h 64"/>
            <a:gd name="T60" fmla="*/ 2147483647 w 67"/>
            <a:gd name="T61" fmla="*/ 2147483647 h 64"/>
            <a:gd name="T62" fmla="*/ 2147483647 w 67"/>
            <a:gd name="T63" fmla="*/ 2147483647 h 64"/>
            <a:gd name="T64" fmla="*/ 2147483647 w 67"/>
            <a:gd name="T65" fmla="*/ 2147483647 h 64"/>
            <a:gd name="T66" fmla="*/ 2147483647 w 67"/>
            <a:gd name="T67" fmla="*/ 2147483647 h 64"/>
            <a:gd name="T68" fmla="*/ 2147483647 w 67"/>
            <a:gd name="T69" fmla="*/ 2147483647 h 64"/>
            <a:gd name="T70" fmla="*/ 2147483647 w 67"/>
            <a:gd name="T71" fmla="*/ 2147483647 h 64"/>
            <a:gd name="T72" fmla="*/ 2147483647 w 67"/>
            <a:gd name="T73" fmla="*/ 2147483647 h 64"/>
            <a:gd name="T74" fmla="*/ 2147483647 w 67"/>
            <a:gd name="T75" fmla="*/ 2147483647 h 64"/>
            <a:gd name="T76" fmla="*/ 2147483647 w 67"/>
            <a:gd name="T77" fmla="*/ 2147483647 h 64"/>
            <a:gd name="T78" fmla="*/ 2147483647 w 67"/>
            <a:gd name="T79" fmla="*/ 2147483647 h 64"/>
            <a:gd name="T80" fmla="*/ 2147483647 w 67"/>
            <a:gd name="T81" fmla="*/ 2147483647 h 64"/>
            <a:gd name="T82" fmla="*/ 2147483647 w 67"/>
            <a:gd name="T83" fmla="*/ 2147483647 h 64"/>
            <a:gd name="T84" fmla="*/ 2147483647 w 67"/>
            <a:gd name="T85" fmla="*/ 2147483647 h 64"/>
            <a:gd name="T86" fmla="*/ 2147483647 w 67"/>
            <a:gd name="T87" fmla="*/ 2147483647 h 64"/>
            <a:gd name="T88" fmla="*/ 2147483647 w 67"/>
            <a:gd name="T89" fmla="*/ 2147483647 h 64"/>
            <a:gd name="T90" fmla="*/ 2147483647 w 67"/>
            <a:gd name="T91" fmla="*/ 2147483647 h 64"/>
            <a:gd name="T92" fmla="*/ 2147483647 w 67"/>
            <a:gd name="T93" fmla="*/ 2147483647 h 64"/>
            <a:gd name="T94" fmla="*/ 2147483647 w 67"/>
            <a:gd name="T95" fmla="*/ 2147483647 h 64"/>
            <a:gd name="T96" fmla="*/ 2147483647 w 67"/>
            <a:gd name="T97" fmla="*/ 2147483647 h 64"/>
            <a:gd name="T98" fmla="*/ 2147483647 w 67"/>
            <a:gd name="T99" fmla="*/ 2147483647 h 64"/>
            <a:gd name="T100" fmla="*/ 2147483647 w 67"/>
            <a:gd name="T101" fmla="*/ 2147483647 h 64"/>
            <a:gd name="T102" fmla="*/ 2147483647 w 67"/>
            <a:gd name="T103" fmla="*/ 2147483647 h 64"/>
            <a:gd name="T104" fmla="*/ 2147483647 w 67"/>
            <a:gd name="T105" fmla="*/ 2147483647 h 64"/>
            <a:gd name="T106" fmla="*/ 2147483647 w 67"/>
            <a:gd name="T107" fmla="*/ 2147483647 h 64"/>
            <a:gd name="T108" fmla="*/ 2147483647 w 67"/>
            <a:gd name="T109" fmla="*/ 2147483647 h 64"/>
            <a:gd name="T110" fmla="*/ 2147483647 w 67"/>
            <a:gd name="T111" fmla="*/ 2147483647 h 64"/>
            <a:gd name="T112" fmla="*/ 2147483647 w 67"/>
            <a:gd name="T113" fmla="*/ 2147483647 h 64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w 67"/>
            <a:gd name="T172" fmla="*/ 0 h 64"/>
            <a:gd name="T173" fmla="*/ 67 w 67"/>
            <a:gd name="T174" fmla="*/ 64 h 64"/>
          </a:gdLst>
          <a:ahLst/>
          <a:cxnLst>
            <a:cxn ang="T114">
              <a:pos x="T0" y="T1"/>
            </a:cxn>
            <a:cxn ang="T115">
              <a:pos x="T2" y="T3"/>
            </a:cxn>
            <a:cxn ang="T116">
              <a:pos x="T4" y="T5"/>
            </a:cxn>
            <a:cxn ang="T117">
              <a:pos x="T6" y="T7"/>
            </a:cxn>
            <a:cxn ang="T118">
              <a:pos x="T8" y="T9"/>
            </a:cxn>
            <a:cxn ang="T119">
              <a:pos x="T10" y="T11"/>
            </a:cxn>
            <a:cxn ang="T120">
              <a:pos x="T12" y="T13"/>
            </a:cxn>
            <a:cxn ang="T121">
              <a:pos x="T14" y="T15"/>
            </a:cxn>
            <a:cxn ang="T122">
              <a:pos x="T16" y="T17"/>
            </a:cxn>
            <a:cxn ang="T123">
              <a:pos x="T18" y="T19"/>
            </a:cxn>
            <a:cxn ang="T124">
              <a:pos x="T20" y="T21"/>
            </a:cxn>
            <a:cxn ang="T125">
              <a:pos x="T22" y="T23"/>
            </a:cxn>
            <a:cxn ang="T126">
              <a:pos x="T24" y="T25"/>
            </a:cxn>
            <a:cxn ang="T127">
              <a:pos x="T26" y="T27"/>
            </a:cxn>
            <a:cxn ang="T128">
              <a:pos x="T28" y="T29"/>
            </a:cxn>
            <a:cxn ang="T129">
              <a:pos x="T30" y="T31"/>
            </a:cxn>
            <a:cxn ang="T130">
              <a:pos x="T32" y="T33"/>
            </a:cxn>
            <a:cxn ang="T131">
              <a:pos x="T34" y="T35"/>
            </a:cxn>
            <a:cxn ang="T132">
              <a:pos x="T36" y="T37"/>
            </a:cxn>
            <a:cxn ang="T133">
              <a:pos x="T38" y="T39"/>
            </a:cxn>
            <a:cxn ang="T134">
              <a:pos x="T40" y="T41"/>
            </a:cxn>
            <a:cxn ang="T135">
              <a:pos x="T42" y="T43"/>
            </a:cxn>
            <a:cxn ang="T136">
              <a:pos x="T44" y="T45"/>
            </a:cxn>
            <a:cxn ang="T137">
              <a:pos x="T46" y="T47"/>
            </a:cxn>
            <a:cxn ang="T138">
              <a:pos x="T48" y="T49"/>
            </a:cxn>
            <a:cxn ang="T139">
              <a:pos x="T50" y="T51"/>
            </a:cxn>
            <a:cxn ang="T140">
              <a:pos x="T52" y="T53"/>
            </a:cxn>
            <a:cxn ang="T141">
              <a:pos x="T54" y="T55"/>
            </a:cxn>
            <a:cxn ang="T142">
              <a:pos x="T56" y="T57"/>
            </a:cxn>
            <a:cxn ang="T143">
              <a:pos x="T58" y="T59"/>
            </a:cxn>
            <a:cxn ang="T144">
              <a:pos x="T60" y="T61"/>
            </a:cxn>
            <a:cxn ang="T145">
              <a:pos x="T62" y="T63"/>
            </a:cxn>
            <a:cxn ang="T146">
              <a:pos x="T64" y="T65"/>
            </a:cxn>
            <a:cxn ang="T147">
              <a:pos x="T66" y="T67"/>
            </a:cxn>
            <a:cxn ang="T148">
              <a:pos x="T68" y="T69"/>
            </a:cxn>
            <a:cxn ang="T149">
              <a:pos x="T70" y="T71"/>
            </a:cxn>
            <a:cxn ang="T150">
              <a:pos x="T72" y="T73"/>
            </a:cxn>
            <a:cxn ang="T151">
              <a:pos x="T74" y="T75"/>
            </a:cxn>
            <a:cxn ang="T152">
              <a:pos x="T76" y="T77"/>
            </a:cxn>
            <a:cxn ang="T153">
              <a:pos x="T78" y="T79"/>
            </a:cxn>
            <a:cxn ang="T154">
              <a:pos x="T80" y="T81"/>
            </a:cxn>
            <a:cxn ang="T155">
              <a:pos x="T82" y="T83"/>
            </a:cxn>
            <a:cxn ang="T156">
              <a:pos x="T84" y="T85"/>
            </a:cxn>
            <a:cxn ang="T157">
              <a:pos x="T86" y="T87"/>
            </a:cxn>
            <a:cxn ang="T158">
              <a:pos x="T88" y="T89"/>
            </a:cxn>
            <a:cxn ang="T159">
              <a:pos x="T90" y="T91"/>
            </a:cxn>
            <a:cxn ang="T160">
              <a:pos x="T92" y="T93"/>
            </a:cxn>
            <a:cxn ang="T161">
              <a:pos x="T94" y="T95"/>
            </a:cxn>
            <a:cxn ang="T162">
              <a:pos x="T96" y="T97"/>
            </a:cxn>
            <a:cxn ang="T163">
              <a:pos x="T98" y="T99"/>
            </a:cxn>
            <a:cxn ang="T164">
              <a:pos x="T100" y="T101"/>
            </a:cxn>
            <a:cxn ang="T165">
              <a:pos x="T102" y="T103"/>
            </a:cxn>
            <a:cxn ang="T166">
              <a:pos x="T104" y="T105"/>
            </a:cxn>
            <a:cxn ang="T167">
              <a:pos x="T106" y="T107"/>
            </a:cxn>
            <a:cxn ang="T168">
              <a:pos x="T108" y="T109"/>
            </a:cxn>
            <a:cxn ang="T169">
              <a:pos x="T110" y="T111"/>
            </a:cxn>
            <a:cxn ang="T170">
              <a:pos x="T112" y="T113"/>
            </a:cxn>
          </a:cxnLst>
          <a:rect l="T171" t="T172" r="T173" b="T174"/>
          <a:pathLst>
            <a:path w="67" h="64">
              <a:moveTo>
                <a:pt x="7" y="55"/>
              </a:moveTo>
              <a:lnTo>
                <a:pt x="6" y="55"/>
              </a:lnTo>
              <a:lnTo>
                <a:pt x="6" y="54"/>
              </a:lnTo>
              <a:lnTo>
                <a:pt x="5" y="54"/>
              </a:lnTo>
              <a:lnTo>
                <a:pt x="5" y="53"/>
              </a:lnTo>
              <a:lnTo>
                <a:pt x="4" y="53"/>
              </a:lnTo>
              <a:lnTo>
                <a:pt x="4" y="52"/>
              </a:lnTo>
              <a:lnTo>
                <a:pt x="4" y="51"/>
              </a:lnTo>
              <a:lnTo>
                <a:pt x="4" y="50"/>
              </a:lnTo>
              <a:lnTo>
                <a:pt x="4" y="49"/>
              </a:lnTo>
              <a:lnTo>
                <a:pt x="4" y="48"/>
              </a:lnTo>
              <a:lnTo>
                <a:pt x="5" y="48"/>
              </a:lnTo>
              <a:lnTo>
                <a:pt x="6" y="48"/>
              </a:lnTo>
              <a:lnTo>
                <a:pt x="6" y="47"/>
              </a:lnTo>
              <a:lnTo>
                <a:pt x="6" y="46"/>
              </a:lnTo>
              <a:lnTo>
                <a:pt x="5" y="46"/>
              </a:lnTo>
              <a:lnTo>
                <a:pt x="5" y="45"/>
              </a:lnTo>
              <a:lnTo>
                <a:pt x="6" y="45"/>
              </a:lnTo>
              <a:lnTo>
                <a:pt x="6" y="44"/>
              </a:lnTo>
              <a:lnTo>
                <a:pt x="6" y="43"/>
              </a:lnTo>
              <a:lnTo>
                <a:pt x="5" y="43"/>
              </a:lnTo>
              <a:lnTo>
                <a:pt x="4" y="43"/>
              </a:lnTo>
              <a:lnTo>
                <a:pt x="4" y="42"/>
              </a:lnTo>
              <a:lnTo>
                <a:pt x="5" y="42"/>
              </a:lnTo>
              <a:lnTo>
                <a:pt x="5" y="41"/>
              </a:lnTo>
              <a:lnTo>
                <a:pt x="5" y="40"/>
              </a:lnTo>
              <a:lnTo>
                <a:pt x="5" y="39"/>
              </a:lnTo>
              <a:lnTo>
                <a:pt x="4" y="38"/>
              </a:lnTo>
              <a:lnTo>
                <a:pt x="4" y="37"/>
              </a:lnTo>
              <a:lnTo>
                <a:pt x="4" y="36"/>
              </a:lnTo>
              <a:lnTo>
                <a:pt x="4" y="35"/>
              </a:lnTo>
              <a:lnTo>
                <a:pt x="3" y="35"/>
              </a:lnTo>
              <a:lnTo>
                <a:pt x="3" y="34"/>
              </a:lnTo>
              <a:lnTo>
                <a:pt x="3" y="33"/>
              </a:lnTo>
              <a:lnTo>
                <a:pt x="2" y="32"/>
              </a:lnTo>
              <a:lnTo>
                <a:pt x="2" y="31"/>
              </a:lnTo>
              <a:lnTo>
                <a:pt x="2" y="30"/>
              </a:lnTo>
              <a:lnTo>
                <a:pt x="2" y="29"/>
              </a:lnTo>
              <a:lnTo>
                <a:pt x="2" y="28"/>
              </a:lnTo>
              <a:lnTo>
                <a:pt x="2" y="27"/>
              </a:lnTo>
              <a:lnTo>
                <a:pt x="2" y="26"/>
              </a:lnTo>
              <a:lnTo>
                <a:pt x="2" y="25"/>
              </a:lnTo>
              <a:lnTo>
                <a:pt x="2" y="24"/>
              </a:lnTo>
              <a:lnTo>
                <a:pt x="2" y="23"/>
              </a:lnTo>
              <a:lnTo>
                <a:pt x="2" y="22"/>
              </a:lnTo>
              <a:lnTo>
                <a:pt x="3" y="21"/>
              </a:lnTo>
              <a:lnTo>
                <a:pt x="3" y="20"/>
              </a:lnTo>
              <a:lnTo>
                <a:pt x="4" y="18"/>
              </a:lnTo>
              <a:lnTo>
                <a:pt x="5" y="18"/>
              </a:lnTo>
              <a:lnTo>
                <a:pt x="5" y="17"/>
              </a:lnTo>
              <a:lnTo>
                <a:pt x="5" y="16"/>
              </a:lnTo>
              <a:lnTo>
                <a:pt x="5" y="15"/>
              </a:lnTo>
              <a:lnTo>
                <a:pt x="6" y="15"/>
              </a:lnTo>
              <a:lnTo>
                <a:pt x="6" y="14"/>
              </a:lnTo>
              <a:lnTo>
                <a:pt x="6" y="13"/>
              </a:lnTo>
              <a:lnTo>
                <a:pt x="6" y="12"/>
              </a:lnTo>
              <a:lnTo>
                <a:pt x="3" y="9"/>
              </a:lnTo>
              <a:lnTo>
                <a:pt x="2" y="9"/>
              </a:lnTo>
              <a:lnTo>
                <a:pt x="1" y="8"/>
              </a:lnTo>
              <a:lnTo>
                <a:pt x="0" y="8"/>
              </a:lnTo>
              <a:lnTo>
                <a:pt x="1" y="8"/>
              </a:lnTo>
              <a:lnTo>
                <a:pt x="1" y="7"/>
              </a:lnTo>
              <a:lnTo>
                <a:pt x="1" y="8"/>
              </a:lnTo>
              <a:lnTo>
                <a:pt x="2" y="8"/>
              </a:lnTo>
              <a:lnTo>
                <a:pt x="3" y="8"/>
              </a:lnTo>
              <a:lnTo>
                <a:pt x="3" y="7"/>
              </a:lnTo>
              <a:lnTo>
                <a:pt x="2" y="7"/>
              </a:lnTo>
              <a:lnTo>
                <a:pt x="3" y="7"/>
              </a:lnTo>
              <a:lnTo>
                <a:pt x="3" y="6"/>
              </a:lnTo>
              <a:lnTo>
                <a:pt x="3" y="5"/>
              </a:lnTo>
              <a:lnTo>
                <a:pt x="4" y="5"/>
              </a:lnTo>
              <a:lnTo>
                <a:pt x="4" y="4"/>
              </a:lnTo>
              <a:lnTo>
                <a:pt x="5" y="4"/>
              </a:lnTo>
              <a:lnTo>
                <a:pt x="4" y="4"/>
              </a:lnTo>
              <a:lnTo>
                <a:pt x="5" y="4"/>
              </a:lnTo>
              <a:lnTo>
                <a:pt x="4" y="4"/>
              </a:lnTo>
              <a:lnTo>
                <a:pt x="5" y="4"/>
              </a:lnTo>
              <a:lnTo>
                <a:pt x="5" y="3"/>
              </a:lnTo>
              <a:lnTo>
                <a:pt x="5" y="2"/>
              </a:lnTo>
              <a:lnTo>
                <a:pt x="5" y="1"/>
              </a:lnTo>
              <a:lnTo>
                <a:pt x="5" y="0"/>
              </a:lnTo>
              <a:lnTo>
                <a:pt x="6" y="0"/>
              </a:lnTo>
              <a:lnTo>
                <a:pt x="5" y="0"/>
              </a:lnTo>
              <a:lnTo>
                <a:pt x="6" y="0"/>
              </a:lnTo>
              <a:lnTo>
                <a:pt x="7" y="1"/>
              </a:lnTo>
              <a:lnTo>
                <a:pt x="8" y="2"/>
              </a:lnTo>
              <a:lnTo>
                <a:pt x="9" y="2"/>
              </a:lnTo>
              <a:lnTo>
                <a:pt x="9" y="3"/>
              </a:lnTo>
              <a:lnTo>
                <a:pt x="10" y="3"/>
              </a:lnTo>
              <a:lnTo>
                <a:pt x="10" y="4"/>
              </a:lnTo>
              <a:lnTo>
                <a:pt x="11" y="4"/>
              </a:lnTo>
              <a:lnTo>
                <a:pt x="11" y="5"/>
              </a:lnTo>
              <a:lnTo>
                <a:pt x="12" y="6"/>
              </a:lnTo>
              <a:lnTo>
                <a:pt x="12" y="7"/>
              </a:lnTo>
              <a:lnTo>
                <a:pt x="13" y="7"/>
              </a:lnTo>
              <a:lnTo>
                <a:pt x="13" y="8"/>
              </a:lnTo>
              <a:lnTo>
                <a:pt x="14" y="8"/>
              </a:lnTo>
              <a:lnTo>
                <a:pt x="15" y="9"/>
              </a:lnTo>
              <a:lnTo>
                <a:pt x="15" y="10"/>
              </a:lnTo>
              <a:lnTo>
                <a:pt x="15" y="9"/>
              </a:lnTo>
              <a:lnTo>
                <a:pt x="16" y="9"/>
              </a:lnTo>
              <a:lnTo>
                <a:pt x="17" y="9"/>
              </a:lnTo>
              <a:lnTo>
                <a:pt x="17" y="8"/>
              </a:lnTo>
              <a:lnTo>
                <a:pt x="18" y="9"/>
              </a:lnTo>
              <a:lnTo>
                <a:pt x="18" y="8"/>
              </a:lnTo>
              <a:lnTo>
                <a:pt x="19" y="8"/>
              </a:lnTo>
              <a:lnTo>
                <a:pt x="20" y="8"/>
              </a:lnTo>
              <a:lnTo>
                <a:pt x="21" y="8"/>
              </a:lnTo>
              <a:lnTo>
                <a:pt x="22" y="8"/>
              </a:lnTo>
              <a:lnTo>
                <a:pt x="21" y="8"/>
              </a:lnTo>
              <a:lnTo>
                <a:pt x="21" y="9"/>
              </a:lnTo>
              <a:lnTo>
                <a:pt x="20" y="9"/>
              </a:lnTo>
              <a:lnTo>
                <a:pt x="19" y="9"/>
              </a:lnTo>
              <a:lnTo>
                <a:pt x="19" y="10"/>
              </a:lnTo>
              <a:lnTo>
                <a:pt x="19" y="11"/>
              </a:lnTo>
              <a:lnTo>
                <a:pt x="19" y="12"/>
              </a:lnTo>
              <a:lnTo>
                <a:pt x="19" y="11"/>
              </a:lnTo>
              <a:lnTo>
                <a:pt x="20" y="12"/>
              </a:lnTo>
              <a:lnTo>
                <a:pt x="21" y="12"/>
              </a:lnTo>
              <a:lnTo>
                <a:pt x="21" y="13"/>
              </a:lnTo>
              <a:lnTo>
                <a:pt x="22" y="14"/>
              </a:lnTo>
              <a:lnTo>
                <a:pt x="23" y="14"/>
              </a:lnTo>
              <a:lnTo>
                <a:pt x="24" y="14"/>
              </a:lnTo>
              <a:lnTo>
                <a:pt x="24" y="15"/>
              </a:lnTo>
              <a:lnTo>
                <a:pt x="25" y="15"/>
              </a:lnTo>
              <a:lnTo>
                <a:pt x="25" y="16"/>
              </a:lnTo>
              <a:lnTo>
                <a:pt x="26" y="16"/>
              </a:lnTo>
              <a:lnTo>
                <a:pt x="27" y="16"/>
              </a:lnTo>
              <a:lnTo>
                <a:pt x="27" y="17"/>
              </a:lnTo>
              <a:lnTo>
                <a:pt x="28" y="17"/>
              </a:lnTo>
              <a:lnTo>
                <a:pt x="29" y="17"/>
              </a:lnTo>
              <a:lnTo>
                <a:pt x="30" y="17"/>
              </a:lnTo>
              <a:lnTo>
                <a:pt x="30" y="18"/>
              </a:lnTo>
              <a:lnTo>
                <a:pt x="31" y="18"/>
              </a:lnTo>
              <a:lnTo>
                <a:pt x="31" y="17"/>
              </a:lnTo>
              <a:lnTo>
                <a:pt x="32" y="17"/>
              </a:lnTo>
              <a:lnTo>
                <a:pt x="32" y="16"/>
              </a:lnTo>
              <a:lnTo>
                <a:pt x="33" y="16"/>
              </a:lnTo>
              <a:lnTo>
                <a:pt x="34" y="16"/>
              </a:lnTo>
              <a:lnTo>
                <a:pt x="35" y="16"/>
              </a:lnTo>
              <a:lnTo>
                <a:pt x="36" y="16"/>
              </a:lnTo>
              <a:lnTo>
                <a:pt x="36" y="17"/>
              </a:lnTo>
              <a:lnTo>
                <a:pt x="37" y="17"/>
              </a:lnTo>
              <a:lnTo>
                <a:pt x="37" y="18"/>
              </a:lnTo>
              <a:lnTo>
                <a:pt x="38" y="17"/>
              </a:lnTo>
              <a:lnTo>
                <a:pt x="39" y="17"/>
              </a:lnTo>
              <a:lnTo>
                <a:pt x="40" y="16"/>
              </a:lnTo>
              <a:lnTo>
                <a:pt x="39" y="15"/>
              </a:lnTo>
              <a:lnTo>
                <a:pt x="40" y="14"/>
              </a:lnTo>
              <a:lnTo>
                <a:pt x="40" y="13"/>
              </a:lnTo>
              <a:lnTo>
                <a:pt x="41" y="13"/>
              </a:lnTo>
              <a:lnTo>
                <a:pt x="41" y="12"/>
              </a:lnTo>
              <a:lnTo>
                <a:pt x="40" y="12"/>
              </a:lnTo>
              <a:lnTo>
                <a:pt x="40" y="11"/>
              </a:lnTo>
              <a:lnTo>
                <a:pt x="40" y="10"/>
              </a:lnTo>
              <a:lnTo>
                <a:pt x="41" y="10"/>
              </a:lnTo>
              <a:lnTo>
                <a:pt x="42" y="10"/>
              </a:lnTo>
              <a:lnTo>
                <a:pt x="42" y="9"/>
              </a:lnTo>
              <a:lnTo>
                <a:pt x="43" y="11"/>
              </a:lnTo>
              <a:lnTo>
                <a:pt x="44" y="11"/>
              </a:lnTo>
              <a:lnTo>
                <a:pt x="45" y="11"/>
              </a:lnTo>
              <a:lnTo>
                <a:pt x="46" y="11"/>
              </a:lnTo>
              <a:lnTo>
                <a:pt x="47" y="11"/>
              </a:lnTo>
              <a:lnTo>
                <a:pt x="48" y="10"/>
              </a:lnTo>
              <a:lnTo>
                <a:pt x="50" y="9"/>
              </a:lnTo>
              <a:lnTo>
                <a:pt x="51" y="8"/>
              </a:lnTo>
              <a:lnTo>
                <a:pt x="52" y="9"/>
              </a:lnTo>
              <a:lnTo>
                <a:pt x="53" y="9"/>
              </a:lnTo>
              <a:lnTo>
                <a:pt x="53" y="8"/>
              </a:lnTo>
              <a:lnTo>
                <a:pt x="54" y="8"/>
              </a:lnTo>
              <a:lnTo>
                <a:pt x="54" y="7"/>
              </a:lnTo>
              <a:lnTo>
                <a:pt x="55" y="7"/>
              </a:lnTo>
              <a:lnTo>
                <a:pt x="55" y="6"/>
              </a:lnTo>
              <a:lnTo>
                <a:pt x="56" y="5"/>
              </a:lnTo>
              <a:lnTo>
                <a:pt x="57" y="5"/>
              </a:lnTo>
              <a:lnTo>
                <a:pt x="57" y="4"/>
              </a:lnTo>
              <a:lnTo>
                <a:pt x="58" y="4"/>
              </a:lnTo>
              <a:lnTo>
                <a:pt x="59" y="3"/>
              </a:lnTo>
              <a:lnTo>
                <a:pt x="60" y="3"/>
              </a:lnTo>
              <a:lnTo>
                <a:pt x="60" y="2"/>
              </a:lnTo>
              <a:lnTo>
                <a:pt x="61" y="2"/>
              </a:lnTo>
              <a:lnTo>
                <a:pt x="62" y="3"/>
              </a:lnTo>
              <a:lnTo>
                <a:pt x="62" y="4"/>
              </a:lnTo>
              <a:lnTo>
                <a:pt x="62" y="5"/>
              </a:lnTo>
              <a:lnTo>
                <a:pt x="63" y="5"/>
              </a:lnTo>
              <a:lnTo>
                <a:pt x="63" y="6"/>
              </a:lnTo>
              <a:lnTo>
                <a:pt x="64" y="6"/>
              </a:lnTo>
              <a:lnTo>
                <a:pt x="64" y="7"/>
              </a:lnTo>
              <a:lnTo>
                <a:pt x="64" y="8"/>
              </a:lnTo>
              <a:lnTo>
                <a:pt x="65" y="8"/>
              </a:lnTo>
              <a:lnTo>
                <a:pt x="65" y="9"/>
              </a:lnTo>
              <a:lnTo>
                <a:pt x="65" y="10"/>
              </a:lnTo>
              <a:lnTo>
                <a:pt x="66" y="11"/>
              </a:lnTo>
              <a:lnTo>
                <a:pt x="66" y="12"/>
              </a:lnTo>
              <a:lnTo>
                <a:pt x="66" y="13"/>
              </a:lnTo>
              <a:lnTo>
                <a:pt x="66" y="14"/>
              </a:lnTo>
              <a:lnTo>
                <a:pt x="66" y="15"/>
              </a:lnTo>
              <a:lnTo>
                <a:pt x="66" y="16"/>
              </a:lnTo>
              <a:lnTo>
                <a:pt x="66" y="17"/>
              </a:lnTo>
              <a:lnTo>
                <a:pt x="67" y="17"/>
              </a:lnTo>
              <a:lnTo>
                <a:pt x="67" y="18"/>
              </a:lnTo>
              <a:lnTo>
                <a:pt x="67" y="19"/>
              </a:lnTo>
              <a:lnTo>
                <a:pt x="66" y="21"/>
              </a:lnTo>
              <a:lnTo>
                <a:pt x="65" y="21"/>
              </a:lnTo>
              <a:lnTo>
                <a:pt x="64" y="22"/>
              </a:lnTo>
              <a:lnTo>
                <a:pt x="64" y="23"/>
              </a:lnTo>
              <a:lnTo>
                <a:pt x="63" y="24"/>
              </a:lnTo>
              <a:lnTo>
                <a:pt x="61" y="25"/>
              </a:lnTo>
              <a:lnTo>
                <a:pt x="59" y="27"/>
              </a:lnTo>
              <a:lnTo>
                <a:pt x="58" y="28"/>
              </a:lnTo>
              <a:lnTo>
                <a:pt x="58" y="29"/>
              </a:lnTo>
              <a:lnTo>
                <a:pt x="58" y="30"/>
              </a:lnTo>
              <a:lnTo>
                <a:pt x="59" y="30"/>
              </a:lnTo>
              <a:lnTo>
                <a:pt x="58" y="30"/>
              </a:lnTo>
              <a:lnTo>
                <a:pt x="56" y="31"/>
              </a:lnTo>
              <a:lnTo>
                <a:pt x="57" y="32"/>
              </a:lnTo>
              <a:lnTo>
                <a:pt x="57" y="33"/>
              </a:lnTo>
              <a:lnTo>
                <a:pt x="57" y="34"/>
              </a:lnTo>
              <a:lnTo>
                <a:pt x="57" y="35"/>
              </a:lnTo>
              <a:lnTo>
                <a:pt x="58" y="35"/>
              </a:lnTo>
              <a:lnTo>
                <a:pt x="59" y="35"/>
              </a:lnTo>
              <a:lnTo>
                <a:pt x="60" y="35"/>
              </a:lnTo>
              <a:lnTo>
                <a:pt x="60" y="36"/>
              </a:lnTo>
              <a:lnTo>
                <a:pt x="59" y="36"/>
              </a:lnTo>
              <a:lnTo>
                <a:pt x="59" y="37"/>
              </a:lnTo>
              <a:lnTo>
                <a:pt x="59" y="38"/>
              </a:lnTo>
              <a:lnTo>
                <a:pt x="58" y="39"/>
              </a:lnTo>
              <a:lnTo>
                <a:pt x="58" y="40"/>
              </a:lnTo>
              <a:lnTo>
                <a:pt x="58" y="41"/>
              </a:lnTo>
              <a:lnTo>
                <a:pt x="59" y="41"/>
              </a:lnTo>
              <a:lnTo>
                <a:pt x="59" y="42"/>
              </a:lnTo>
              <a:lnTo>
                <a:pt x="58" y="42"/>
              </a:lnTo>
              <a:lnTo>
                <a:pt x="58" y="43"/>
              </a:lnTo>
              <a:lnTo>
                <a:pt x="59" y="43"/>
              </a:lnTo>
              <a:lnTo>
                <a:pt x="59" y="44"/>
              </a:lnTo>
              <a:lnTo>
                <a:pt x="58" y="44"/>
              </a:lnTo>
              <a:lnTo>
                <a:pt x="58" y="45"/>
              </a:lnTo>
              <a:lnTo>
                <a:pt x="58" y="46"/>
              </a:lnTo>
              <a:lnTo>
                <a:pt x="57" y="46"/>
              </a:lnTo>
              <a:lnTo>
                <a:pt x="57" y="47"/>
              </a:lnTo>
              <a:lnTo>
                <a:pt x="56" y="48"/>
              </a:lnTo>
              <a:lnTo>
                <a:pt x="55" y="48"/>
              </a:lnTo>
              <a:lnTo>
                <a:pt x="54" y="49"/>
              </a:lnTo>
              <a:lnTo>
                <a:pt x="53" y="49"/>
              </a:lnTo>
              <a:lnTo>
                <a:pt x="54" y="49"/>
              </a:lnTo>
              <a:lnTo>
                <a:pt x="53" y="50"/>
              </a:lnTo>
              <a:lnTo>
                <a:pt x="53" y="52"/>
              </a:lnTo>
              <a:lnTo>
                <a:pt x="54" y="52"/>
              </a:lnTo>
              <a:lnTo>
                <a:pt x="53" y="53"/>
              </a:lnTo>
              <a:lnTo>
                <a:pt x="53" y="54"/>
              </a:lnTo>
              <a:lnTo>
                <a:pt x="51" y="53"/>
              </a:lnTo>
              <a:lnTo>
                <a:pt x="51" y="54"/>
              </a:lnTo>
              <a:lnTo>
                <a:pt x="51" y="55"/>
              </a:lnTo>
              <a:lnTo>
                <a:pt x="52" y="55"/>
              </a:lnTo>
              <a:lnTo>
                <a:pt x="50" y="56"/>
              </a:lnTo>
              <a:lnTo>
                <a:pt x="50" y="57"/>
              </a:lnTo>
              <a:lnTo>
                <a:pt x="49" y="57"/>
              </a:lnTo>
              <a:lnTo>
                <a:pt x="48" y="57"/>
              </a:lnTo>
              <a:lnTo>
                <a:pt x="48" y="58"/>
              </a:lnTo>
              <a:lnTo>
                <a:pt x="47" y="59"/>
              </a:lnTo>
              <a:lnTo>
                <a:pt x="46" y="59"/>
              </a:lnTo>
              <a:lnTo>
                <a:pt x="46" y="60"/>
              </a:lnTo>
              <a:lnTo>
                <a:pt x="45" y="60"/>
              </a:lnTo>
              <a:lnTo>
                <a:pt x="44" y="60"/>
              </a:lnTo>
              <a:lnTo>
                <a:pt x="44" y="61"/>
              </a:lnTo>
              <a:lnTo>
                <a:pt x="43" y="61"/>
              </a:lnTo>
              <a:lnTo>
                <a:pt x="43" y="62"/>
              </a:lnTo>
              <a:lnTo>
                <a:pt x="42" y="62"/>
              </a:lnTo>
              <a:lnTo>
                <a:pt x="41" y="62"/>
              </a:lnTo>
              <a:lnTo>
                <a:pt x="41" y="61"/>
              </a:lnTo>
              <a:lnTo>
                <a:pt x="41" y="60"/>
              </a:lnTo>
              <a:lnTo>
                <a:pt x="41" y="59"/>
              </a:lnTo>
              <a:lnTo>
                <a:pt x="41" y="60"/>
              </a:lnTo>
              <a:lnTo>
                <a:pt x="40" y="60"/>
              </a:lnTo>
              <a:lnTo>
                <a:pt x="40" y="61"/>
              </a:lnTo>
              <a:lnTo>
                <a:pt x="39" y="61"/>
              </a:lnTo>
              <a:lnTo>
                <a:pt x="38" y="61"/>
              </a:lnTo>
              <a:lnTo>
                <a:pt x="38" y="62"/>
              </a:lnTo>
              <a:lnTo>
                <a:pt x="37" y="62"/>
              </a:lnTo>
              <a:lnTo>
                <a:pt x="36" y="62"/>
              </a:lnTo>
              <a:lnTo>
                <a:pt x="36" y="63"/>
              </a:lnTo>
              <a:lnTo>
                <a:pt x="35" y="63"/>
              </a:lnTo>
              <a:lnTo>
                <a:pt x="35" y="64"/>
              </a:lnTo>
              <a:lnTo>
                <a:pt x="34" y="64"/>
              </a:lnTo>
              <a:lnTo>
                <a:pt x="34" y="63"/>
              </a:lnTo>
              <a:lnTo>
                <a:pt x="34" y="64"/>
              </a:lnTo>
              <a:lnTo>
                <a:pt x="34" y="63"/>
              </a:lnTo>
              <a:lnTo>
                <a:pt x="34" y="64"/>
              </a:lnTo>
              <a:lnTo>
                <a:pt x="33" y="64"/>
              </a:lnTo>
              <a:lnTo>
                <a:pt x="32" y="64"/>
              </a:lnTo>
              <a:lnTo>
                <a:pt x="31" y="64"/>
              </a:lnTo>
              <a:lnTo>
                <a:pt x="30" y="64"/>
              </a:lnTo>
              <a:lnTo>
                <a:pt x="30" y="63"/>
              </a:lnTo>
              <a:lnTo>
                <a:pt x="30" y="62"/>
              </a:lnTo>
              <a:lnTo>
                <a:pt x="30" y="61"/>
              </a:lnTo>
              <a:lnTo>
                <a:pt x="30" y="60"/>
              </a:lnTo>
              <a:lnTo>
                <a:pt x="30" y="59"/>
              </a:lnTo>
              <a:lnTo>
                <a:pt x="29" y="59"/>
              </a:lnTo>
              <a:lnTo>
                <a:pt x="29" y="58"/>
              </a:lnTo>
              <a:lnTo>
                <a:pt x="29" y="57"/>
              </a:lnTo>
              <a:lnTo>
                <a:pt x="29" y="56"/>
              </a:lnTo>
              <a:lnTo>
                <a:pt x="28" y="56"/>
              </a:lnTo>
              <a:lnTo>
                <a:pt x="28" y="55"/>
              </a:lnTo>
              <a:lnTo>
                <a:pt x="27" y="54"/>
              </a:lnTo>
              <a:lnTo>
                <a:pt x="26" y="54"/>
              </a:lnTo>
              <a:lnTo>
                <a:pt x="26" y="55"/>
              </a:lnTo>
              <a:lnTo>
                <a:pt x="25" y="55"/>
              </a:lnTo>
              <a:lnTo>
                <a:pt x="25" y="54"/>
              </a:lnTo>
              <a:lnTo>
                <a:pt x="24" y="54"/>
              </a:lnTo>
              <a:lnTo>
                <a:pt x="24" y="53"/>
              </a:lnTo>
              <a:lnTo>
                <a:pt x="23" y="53"/>
              </a:lnTo>
              <a:lnTo>
                <a:pt x="23" y="52"/>
              </a:lnTo>
              <a:lnTo>
                <a:pt x="23" y="51"/>
              </a:lnTo>
              <a:lnTo>
                <a:pt x="22" y="51"/>
              </a:lnTo>
              <a:lnTo>
                <a:pt x="21" y="50"/>
              </a:lnTo>
              <a:lnTo>
                <a:pt x="21" y="49"/>
              </a:lnTo>
              <a:lnTo>
                <a:pt x="20" y="49"/>
              </a:lnTo>
              <a:lnTo>
                <a:pt x="20" y="50"/>
              </a:lnTo>
              <a:lnTo>
                <a:pt x="19" y="50"/>
              </a:lnTo>
              <a:lnTo>
                <a:pt x="18" y="50"/>
              </a:lnTo>
              <a:lnTo>
                <a:pt x="18" y="51"/>
              </a:lnTo>
              <a:lnTo>
                <a:pt x="17" y="51"/>
              </a:lnTo>
              <a:lnTo>
                <a:pt x="17" y="52"/>
              </a:lnTo>
              <a:lnTo>
                <a:pt x="17" y="53"/>
              </a:lnTo>
              <a:lnTo>
                <a:pt x="18" y="54"/>
              </a:lnTo>
              <a:lnTo>
                <a:pt x="18" y="55"/>
              </a:lnTo>
              <a:lnTo>
                <a:pt x="19" y="55"/>
              </a:lnTo>
              <a:lnTo>
                <a:pt x="19" y="56"/>
              </a:lnTo>
              <a:lnTo>
                <a:pt x="18" y="56"/>
              </a:lnTo>
              <a:lnTo>
                <a:pt x="17" y="56"/>
              </a:lnTo>
              <a:lnTo>
                <a:pt x="16" y="56"/>
              </a:lnTo>
              <a:lnTo>
                <a:pt x="15" y="56"/>
              </a:lnTo>
              <a:lnTo>
                <a:pt x="14" y="56"/>
              </a:lnTo>
              <a:lnTo>
                <a:pt x="13" y="56"/>
              </a:lnTo>
              <a:lnTo>
                <a:pt x="12" y="56"/>
              </a:lnTo>
              <a:lnTo>
                <a:pt x="12" y="57"/>
              </a:lnTo>
              <a:lnTo>
                <a:pt x="11" y="57"/>
              </a:lnTo>
              <a:lnTo>
                <a:pt x="10" y="57"/>
              </a:lnTo>
              <a:lnTo>
                <a:pt x="9" y="57"/>
              </a:lnTo>
              <a:lnTo>
                <a:pt x="9" y="56"/>
              </a:lnTo>
              <a:lnTo>
                <a:pt x="8" y="56"/>
              </a:lnTo>
              <a:lnTo>
                <a:pt x="8" y="55"/>
              </a:lnTo>
              <a:lnTo>
                <a:pt x="7" y="55"/>
              </a:lnTo>
              <a:close/>
            </a:path>
          </a:pathLst>
        </a:custGeom>
        <a:solidFill>
          <a:srgbClr val="FF9900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6</xdr:col>
      <xdr:colOff>581025</xdr:colOff>
      <xdr:row>25</xdr:row>
      <xdr:rowOff>95250</xdr:rowOff>
    </xdr:from>
    <xdr:to>
      <xdr:col>8</xdr:col>
      <xdr:colOff>180975</xdr:colOff>
      <xdr:row>30</xdr:row>
      <xdr:rowOff>47625</xdr:rowOff>
    </xdr:to>
    <xdr:sp macro="" textlink="">
      <xdr:nvSpPr>
        <xdr:cNvPr id="848678" name="Freeform 21"/>
        <xdr:cNvSpPr>
          <a:spLocks/>
        </xdr:cNvSpPr>
      </xdr:nvSpPr>
      <xdr:spPr bwMode="auto">
        <a:xfrm>
          <a:off x="7915275" y="4143375"/>
          <a:ext cx="819150" cy="714375"/>
        </a:xfrm>
        <a:custGeom>
          <a:avLst/>
          <a:gdLst>
            <a:gd name="T0" fmla="*/ 2147483647 w 62"/>
            <a:gd name="T1" fmla="*/ 2147483647 h 54"/>
            <a:gd name="T2" fmla="*/ 2147483647 w 62"/>
            <a:gd name="T3" fmla="*/ 2147483647 h 54"/>
            <a:gd name="T4" fmla="*/ 2147483647 w 62"/>
            <a:gd name="T5" fmla="*/ 2147483647 h 54"/>
            <a:gd name="T6" fmla="*/ 2147483647 w 62"/>
            <a:gd name="T7" fmla="*/ 2147483647 h 54"/>
            <a:gd name="T8" fmla="*/ 2147483647 w 62"/>
            <a:gd name="T9" fmla="*/ 2147483647 h 54"/>
            <a:gd name="T10" fmla="*/ 2147483647 w 62"/>
            <a:gd name="T11" fmla="*/ 2147483647 h 54"/>
            <a:gd name="T12" fmla="*/ 2147483647 w 62"/>
            <a:gd name="T13" fmla="*/ 2147483647 h 54"/>
            <a:gd name="T14" fmla="*/ 2147483647 w 62"/>
            <a:gd name="T15" fmla="*/ 2147483647 h 54"/>
            <a:gd name="T16" fmla="*/ 2147483647 w 62"/>
            <a:gd name="T17" fmla="*/ 2147483647 h 54"/>
            <a:gd name="T18" fmla="*/ 2147483647 w 62"/>
            <a:gd name="T19" fmla="*/ 2147483647 h 54"/>
            <a:gd name="T20" fmla="*/ 2147483647 w 62"/>
            <a:gd name="T21" fmla="*/ 2147483647 h 54"/>
            <a:gd name="T22" fmla="*/ 2147483647 w 62"/>
            <a:gd name="T23" fmla="*/ 2147483647 h 54"/>
            <a:gd name="T24" fmla="*/ 2147483647 w 62"/>
            <a:gd name="T25" fmla="*/ 2147483647 h 54"/>
            <a:gd name="T26" fmla="*/ 2147483647 w 62"/>
            <a:gd name="T27" fmla="*/ 2147483647 h 54"/>
            <a:gd name="T28" fmla="*/ 2147483647 w 62"/>
            <a:gd name="T29" fmla="*/ 2147483647 h 54"/>
            <a:gd name="T30" fmla="*/ 2147483647 w 62"/>
            <a:gd name="T31" fmla="*/ 2147483647 h 54"/>
            <a:gd name="T32" fmla="*/ 2147483647 w 62"/>
            <a:gd name="T33" fmla="*/ 2147483647 h 54"/>
            <a:gd name="T34" fmla="*/ 2147483647 w 62"/>
            <a:gd name="T35" fmla="*/ 2147483647 h 54"/>
            <a:gd name="T36" fmla="*/ 2147483647 w 62"/>
            <a:gd name="T37" fmla="*/ 2147483647 h 54"/>
            <a:gd name="T38" fmla="*/ 2147483647 w 62"/>
            <a:gd name="T39" fmla="*/ 2147483647 h 54"/>
            <a:gd name="T40" fmla="*/ 2147483647 w 62"/>
            <a:gd name="T41" fmla="*/ 2147483647 h 54"/>
            <a:gd name="T42" fmla="*/ 2147483647 w 62"/>
            <a:gd name="T43" fmla="*/ 2147483647 h 54"/>
            <a:gd name="T44" fmla="*/ 2147483647 w 62"/>
            <a:gd name="T45" fmla="*/ 2147483647 h 54"/>
            <a:gd name="T46" fmla="*/ 2147483647 w 62"/>
            <a:gd name="T47" fmla="*/ 2147483647 h 54"/>
            <a:gd name="T48" fmla="*/ 2147483647 w 62"/>
            <a:gd name="T49" fmla="*/ 2147483647 h 54"/>
            <a:gd name="T50" fmla="*/ 0 w 62"/>
            <a:gd name="T51" fmla="*/ 2147483647 h 54"/>
            <a:gd name="T52" fmla="*/ 0 w 62"/>
            <a:gd name="T53" fmla="*/ 2147483647 h 54"/>
            <a:gd name="T54" fmla="*/ 0 w 62"/>
            <a:gd name="T55" fmla="*/ 2147483647 h 54"/>
            <a:gd name="T56" fmla="*/ 2147483647 w 62"/>
            <a:gd name="T57" fmla="*/ 2147483647 h 54"/>
            <a:gd name="T58" fmla="*/ 2147483647 w 62"/>
            <a:gd name="T59" fmla="*/ 2147483647 h 54"/>
            <a:gd name="T60" fmla="*/ 2147483647 w 62"/>
            <a:gd name="T61" fmla="*/ 2147483647 h 54"/>
            <a:gd name="T62" fmla="*/ 2147483647 w 62"/>
            <a:gd name="T63" fmla="*/ 2147483647 h 54"/>
            <a:gd name="T64" fmla="*/ 2147483647 w 62"/>
            <a:gd name="T65" fmla="*/ 2147483647 h 54"/>
            <a:gd name="T66" fmla="*/ 2147483647 w 62"/>
            <a:gd name="T67" fmla="*/ 2147483647 h 54"/>
            <a:gd name="T68" fmla="*/ 2147483647 w 62"/>
            <a:gd name="T69" fmla="*/ 2147483647 h 54"/>
            <a:gd name="T70" fmla="*/ 2147483647 w 62"/>
            <a:gd name="T71" fmla="*/ 2147483647 h 54"/>
            <a:gd name="T72" fmla="*/ 2147483647 w 62"/>
            <a:gd name="T73" fmla="*/ 2147483647 h 54"/>
            <a:gd name="T74" fmla="*/ 2147483647 w 62"/>
            <a:gd name="T75" fmla="*/ 2147483647 h 54"/>
            <a:gd name="T76" fmla="*/ 2147483647 w 62"/>
            <a:gd name="T77" fmla="*/ 2147483647 h 54"/>
            <a:gd name="T78" fmla="*/ 2147483647 w 62"/>
            <a:gd name="T79" fmla="*/ 0 h 54"/>
            <a:gd name="T80" fmla="*/ 2147483647 w 62"/>
            <a:gd name="T81" fmla="*/ 2147483647 h 54"/>
            <a:gd name="T82" fmla="*/ 2147483647 w 62"/>
            <a:gd name="T83" fmla="*/ 2147483647 h 54"/>
            <a:gd name="T84" fmla="*/ 2147483647 w 62"/>
            <a:gd name="T85" fmla="*/ 2147483647 h 54"/>
            <a:gd name="T86" fmla="*/ 2147483647 w 62"/>
            <a:gd name="T87" fmla="*/ 2147483647 h 54"/>
            <a:gd name="T88" fmla="*/ 2147483647 w 62"/>
            <a:gd name="T89" fmla="*/ 2147483647 h 54"/>
            <a:gd name="T90" fmla="*/ 2147483647 w 62"/>
            <a:gd name="T91" fmla="*/ 2147483647 h 54"/>
            <a:gd name="T92" fmla="*/ 2147483647 w 62"/>
            <a:gd name="T93" fmla="*/ 2147483647 h 54"/>
            <a:gd name="T94" fmla="*/ 2147483647 w 62"/>
            <a:gd name="T95" fmla="*/ 2147483647 h 54"/>
            <a:gd name="T96" fmla="*/ 2147483647 w 62"/>
            <a:gd name="T97" fmla="*/ 2147483647 h 54"/>
            <a:gd name="T98" fmla="*/ 2147483647 w 62"/>
            <a:gd name="T99" fmla="*/ 2147483647 h 54"/>
            <a:gd name="T100" fmla="*/ 2147483647 w 62"/>
            <a:gd name="T101" fmla="*/ 2147483647 h 54"/>
            <a:gd name="T102" fmla="*/ 2147483647 w 62"/>
            <a:gd name="T103" fmla="*/ 2147483647 h 54"/>
            <a:gd name="T104" fmla="*/ 2147483647 w 62"/>
            <a:gd name="T105" fmla="*/ 2147483647 h 54"/>
            <a:gd name="T106" fmla="*/ 2147483647 w 62"/>
            <a:gd name="T107" fmla="*/ 2147483647 h 54"/>
            <a:gd name="T108" fmla="*/ 2147483647 w 62"/>
            <a:gd name="T109" fmla="*/ 2147483647 h 54"/>
            <a:gd name="T110" fmla="*/ 2147483647 w 62"/>
            <a:gd name="T111" fmla="*/ 2147483647 h 54"/>
            <a:gd name="T112" fmla="*/ 2147483647 w 62"/>
            <a:gd name="T113" fmla="*/ 2147483647 h 54"/>
            <a:gd name="T114" fmla="*/ 2147483647 w 62"/>
            <a:gd name="T115" fmla="*/ 2147483647 h 54"/>
            <a:gd name="T116" fmla="*/ 2147483647 w 62"/>
            <a:gd name="T117" fmla="*/ 2147483647 h 54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w 62"/>
            <a:gd name="T178" fmla="*/ 0 h 54"/>
            <a:gd name="T179" fmla="*/ 62 w 62"/>
            <a:gd name="T180" fmla="*/ 54 h 54"/>
          </a:gdLst>
          <a:ahLst/>
          <a:cxnLst>
            <a:cxn ang="T118">
              <a:pos x="T0" y="T1"/>
            </a:cxn>
            <a:cxn ang="T119">
              <a:pos x="T2" y="T3"/>
            </a:cxn>
            <a:cxn ang="T120">
              <a:pos x="T4" y="T5"/>
            </a:cxn>
            <a:cxn ang="T121">
              <a:pos x="T6" y="T7"/>
            </a:cxn>
            <a:cxn ang="T122">
              <a:pos x="T8" y="T9"/>
            </a:cxn>
            <a:cxn ang="T123">
              <a:pos x="T10" y="T11"/>
            </a:cxn>
            <a:cxn ang="T124">
              <a:pos x="T12" y="T13"/>
            </a:cxn>
            <a:cxn ang="T125">
              <a:pos x="T14" y="T15"/>
            </a:cxn>
            <a:cxn ang="T126">
              <a:pos x="T16" y="T17"/>
            </a:cxn>
            <a:cxn ang="T127">
              <a:pos x="T18" y="T19"/>
            </a:cxn>
            <a:cxn ang="T128">
              <a:pos x="T20" y="T21"/>
            </a:cxn>
            <a:cxn ang="T129">
              <a:pos x="T22" y="T23"/>
            </a:cxn>
            <a:cxn ang="T130">
              <a:pos x="T24" y="T25"/>
            </a:cxn>
            <a:cxn ang="T131">
              <a:pos x="T26" y="T27"/>
            </a:cxn>
            <a:cxn ang="T132">
              <a:pos x="T28" y="T29"/>
            </a:cxn>
            <a:cxn ang="T133">
              <a:pos x="T30" y="T31"/>
            </a:cxn>
            <a:cxn ang="T134">
              <a:pos x="T32" y="T33"/>
            </a:cxn>
            <a:cxn ang="T135">
              <a:pos x="T34" y="T35"/>
            </a:cxn>
            <a:cxn ang="T136">
              <a:pos x="T36" y="T37"/>
            </a:cxn>
            <a:cxn ang="T137">
              <a:pos x="T38" y="T39"/>
            </a:cxn>
            <a:cxn ang="T138">
              <a:pos x="T40" y="T41"/>
            </a:cxn>
            <a:cxn ang="T139">
              <a:pos x="T42" y="T43"/>
            </a:cxn>
            <a:cxn ang="T140">
              <a:pos x="T44" y="T45"/>
            </a:cxn>
            <a:cxn ang="T141">
              <a:pos x="T46" y="T47"/>
            </a:cxn>
            <a:cxn ang="T142">
              <a:pos x="T48" y="T49"/>
            </a:cxn>
            <a:cxn ang="T143">
              <a:pos x="T50" y="T51"/>
            </a:cxn>
            <a:cxn ang="T144">
              <a:pos x="T52" y="T53"/>
            </a:cxn>
            <a:cxn ang="T145">
              <a:pos x="T54" y="T55"/>
            </a:cxn>
            <a:cxn ang="T146">
              <a:pos x="T56" y="T57"/>
            </a:cxn>
            <a:cxn ang="T147">
              <a:pos x="T58" y="T59"/>
            </a:cxn>
            <a:cxn ang="T148">
              <a:pos x="T60" y="T61"/>
            </a:cxn>
            <a:cxn ang="T149">
              <a:pos x="T62" y="T63"/>
            </a:cxn>
            <a:cxn ang="T150">
              <a:pos x="T64" y="T65"/>
            </a:cxn>
            <a:cxn ang="T151">
              <a:pos x="T66" y="T67"/>
            </a:cxn>
            <a:cxn ang="T152">
              <a:pos x="T68" y="T69"/>
            </a:cxn>
            <a:cxn ang="T153">
              <a:pos x="T70" y="T71"/>
            </a:cxn>
            <a:cxn ang="T154">
              <a:pos x="T72" y="T73"/>
            </a:cxn>
            <a:cxn ang="T155">
              <a:pos x="T74" y="T75"/>
            </a:cxn>
            <a:cxn ang="T156">
              <a:pos x="T76" y="T77"/>
            </a:cxn>
            <a:cxn ang="T157">
              <a:pos x="T78" y="T79"/>
            </a:cxn>
            <a:cxn ang="T158">
              <a:pos x="T80" y="T81"/>
            </a:cxn>
            <a:cxn ang="T159">
              <a:pos x="T82" y="T83"/>
            </a:cxn>
            <a:cxn ang="T160">
              <a:pos x="T84" y="T85"/>
            </a:cxn>
            <a:cxn ang="T161">
              <a:pos x="T86" y="T87"/>
            </a:cxn>
            <a:cxn ang="T162">
              <a:pos x="T88" y="T89"/>
            </a:cxn>
            <a:cxn ang="T163">
              <a:pos x="T90" y="T91"/>
            </a:cxn>
            <a:cxn ang="T164">
              <a:pos x="T92" y="T93"/>
            </a:cxn>
            <a:cxn ang="T165">
              <a:pos x="T94" y="T95"/>
            </a:cxn>
            <a:cxn ang="T166">
              <a:pos x="T96" y="T97"/>
            </a:cxn>
            <a:cxn ang="T167">
              <a:pos x="T98" y="T99"/>
            </a:cxn>
            <a:cxn ang="T168">
              <a:pos x="T100" y="T101"/>
            </a:cxn>
            <a:cxn ang="T169">
              <a:pos x="T102" y="T103"/>
            </a:cxn>
            <a:cxn ang="T170">
              <a:pos x="T104" y="T105"/>
            </a:cxn>
            <a:cxn ang="T171">
              <a:pos x="T106" y="T107"/>
            </a:cxn>
            <a:cxn ang="T172">
              <a:pos x="T108" y="T109"/>
            </a:cxn>
            <a:cxn ang="T173">
              <a:pos x="T110" y="T111"/>
            </a:cxn>
            <a:cxn ang="T174">
              <a:pos x="T112" y="T113"/>
            </a:cxn>
            <a:cxn ang="T175">
              <a:pos x="T114" y="T115"/>
            </a:cxn>
            <a:cxn ang="T176">
              <a:pos x="T116" y="T117"/>
            </a:cxn>
          </a:cxnLst>
          <a:rect l="T177" t="T178" r="T179" b="T180"/>
          <a:pathLst>
            <a:path w="62" h="54">
              <a:moveTo>
                <a:pt x="49" y="40"/>
              </a:moveTo>
              <a:lnTo>
                <a:pt x="48" y="41"/>
              </a:lnTo>
              <a:lnTo>
                <a:pt x="47" y="41"/>
              </a:lnTo>
              <a:lnTo>
                <a:pt x="47" y="42"/>
              </a:lnTo>
              <a:lnTo>
                <a:pt x="47" y="43"/>
              </a:lnTo>
              <a:lnTo>
                <a:pt x="48" y="44"/>
              </a:lnTo>
              <a:lnTo>
                <a:pt x="48" y="45"/>
              </a:lnTo>
              <a:lnTo>
                <a:pt x="48" y="46"/>
              </a:lnTo>
              <a:lnTo>
                <a:pt x="48" y="47"/>
              </a:lnTo>
              <a:lnTo>
                <a:pt x="49" y="47"/>
              </a:lnTo>
              <a:lnTo>
                <a:pt x="48" y="48"/>
              </a:lnTo>
              <a:lnTo>
                <a:pt x="47" y="48"/>
              </a:lnTo>
              <a:lnTo>
                <a:pt x="47" y="49"/>
              </a:lnTo>
              <a:lnTo>
                <a:pt x="46" y="49"/>
              </a:lnTo>
              <a:lnTo>
                <a:pt x="47" y="49"/>
              </a:lnTo>
              <a:lnTo>
                <a:pt x="48" y="50"/>
              </a:lnTo>
              <a:lnTo>
                <a:pt x="49" y="50"/>
              </a:lnTo>
              <a:lnTo>
                <a:pt x="49" y="51"/>
              </a:lnTo>
              <a:lnTo>
                <a:pt x="49" y="52"/>
              </a:lnTo>
              <a:lnTo>
                <a:pt x="48" y="53"/>
              </a:lnTo>
              <a:lnTo>
                <a:pt x="47" y="53"/>
              </a:lnTo>
              <a:lnTo>
                <a:pt x="46" y="54"/>
              </a:lnTo>
              <a:lnTo>
                <a:pt x="45" y="54"/>
              </a:lnTo>
              <a:lnTo>
                <a:pt x="45" y="53"/>
              </a:lnTo>
              <a:lnTo>
                <a:pt x="44" y="54"/>
              </a:lnTo>
              <a:lnTo>
                <a:pt x="43" y="54"/>
              </a:lnTo>
              <a:lnTo>
                <a:pt x="44" y="54"/>
              </a:lnTo>
              <a:lnTo>
                <a:pt x="43" y="54"/>
              </a:lnTo>
              <a:lnTo>
                <a:pt x="42" y="52"/>
              </a:lnTo>
              <a:lnTo>
                <a:pt x="42" y="53"/>
              </a:lnTo>
              <a:lnTo>
                <a:pt x="42" y="52"/>
              </a:lnTo>
              <a:lnTo>
                <a:pt x="41" y="53"/>
              </a:lnTo>
              <a:lnTo>
                <a:pt x="40" y="52"/>
              </a:lnTo>
              <a:lnTo>
                <a:pt x="40" y="51"/>
              </a:lnTo>
              <a:lnTo>
                <a:pt x="39" y="51"/>
              </a:lnTo>
              <a:lnTo>
                <a:pt x="40" y="51"/>
              </a:lnTo>
              <a:lnTo>
                <a:pt x="39" y="50"/>
              </a:lnTo>
              <a:lnTo>
                <a:pt x="39" y="49"/>
              </a:lnTo>
              <a:lnTo>
                <a:pt x="40" y="49"/>
              </a:lnTo>
              <a:lnTo>
                <a:pt x="40" y="48"/>
              </a:lnTo>
              <a:lnTo>
                <a:pt x="39" y="48"/>
              </a:lnTo>
              <a:lnTo>
                <a:pt x="37" y="48"/>
              </a:lnTo>
              <a:lnTo>
                <a:pt x="36" y="48"/>
              </a:lnTo>
              <a:lnTo>
                <a:pt x="35" y="48"/>
              </a:lnTo>
              <a:lnTo>
                <a:pt x="35" y="47"/>
              </a:lnTo>
              <a:lnTo>
                <a:pt x="34" y="46"/>
              </a:lnTo>
              <a:lnTo>
                <a:pt x="34" y="45"/>
              </a:lnTo>
              <a:lnTo>
                <a:pt x="33" y="45"/>
              </a:lnTo>
              <a:lnTo>
                <a:pt x="33" y="44"/>
              </a:lnTo>
              <a:lnTo>
                <a:pt x="32" y="43"/>
              </a:lnTo>
              <a:lnTo>
                <a:pt x="31" y="43"/>
              </a:lnTo>
              <a:lnTo>
                <a:pt x="31" y="42"/>
              </a:lnTo>
              <a:lnTo>
                <a:pt x="30" y="42"/>
              </a:lnTo>
              <a:lnTo>
                <a:pt x="29" y="41"/>
              </a:lnTo>
              <a:lnTo>
                <a:pt x="28" y="40"/>
              </a:lnTo>
              <a:lnTo>
                <a:pt x="27" y="40"/>
              </a:lnTo>
              <a:lnTo>
                <a:pt x="27" y="39"/>
              </a:lnTo>
              <a:lnTo>
                <a:pt x="26" y="39"/>
              </a:lnTo>
              <a:lnTo>
                <a:pt x="25" y="39"/>
              </a:lnTo>
              <a:lnTo>
                <a:pt x="24" y="38"/>
              </a:lnTo>
              <a:lnTo>
                <a:pt x="23" y="38"/>
              </a:lnTo>
              <a:lnTo>
                <a:pt x="23" y="39"/>
              </a:lnTo>
              <a:lnTo>
                <a:pt x="22" y="39"/>
              </a:lnTo>
              <a:lnTo>
                <a:pt x="22" y="40"/>
              </a:lnTo>
              <a:lnTo>
                <a:pt x="21" y="41"/>
              </a:lnTo>
              <a:lnTo>
                <a:pt x="20" y="41"/>
              </a:lnTo>
              <a:lnTo>
                <a:pt x="19" y="42"/>
              </a:lnTo>
              <a:lnTo>
                <a:pt x="18" y="43"/>
              </a:lnTo>
              <a:lnTo>
                <a:pt x="17" y="43"/>
              </a:lnTo>
              <a:lnTo>
                <a:pt x="17" y="44"/>
              </a:lnTo>
              <a:lnTo>
                <a:pt x="16" y="44"/>
              </a:lnTo>
              <a:lnTo>
                <a:pt x="16" y="45"/>
              </a:lnTo>
              <a:lnTo>
                <a:pt x="17" y="46"/>
              </a:lnTo>
              <a:lnTo>
                <a:pt x="16" y="47"/>
              </a:lnTo>
              <a:lnTo>
                <a:pt x="16" y="48"/>
              </a:lnTo>
              <a:lnTo>
                <a:pt x="15" y="48"/>
              </a:lnTo>
              <a:lnTo>
                <a:pt x="15" y="49"/>
              </a:lnTo>
              <a:lnTo>
                <a:pt x="14" y="49"/>
              </a:lnTo>
              <a:lnTo>
                <a:pt x="13" y="49"/>
              </a:lnTo>
              <a:lnTo>
                <a:pt x="12" y="49"/>
              </a:lnTo>
              <a:lnTo>
                <a:pt x="12" y="48"/>
              </a:lnTo>
              <a:lnTo>
                <a:pt x="11" y="47"/>
              </a:lnTo>
              <a:lnTo>
                <a:pt x="10" y="46"/>
              </a:lnTo>
              <a:lnTo>
                <a:pt x="9" y="45"/>
              </a:lnTo>
              <a:lnTo>
                <a:pt x="8" y="45"/>
              </a:lnTo>
              <a:lnTo>
                <a:pt x="8" y="44"/>
              </a:lnTo>
              <a:lnTo>
                <a:pt x="9" y="43"/>
              </a:lnTo>
              <a:lnTo>
                <a:pt x="8" y="43"/>
              </a:lnTo>
              <a:lnTo>
                <a:pt x="9" y="43"/>
              </a:lnTo>
              <a:lnTo>
                <a:pt x="10" y="42"/>
              </a:lnTo>
              <a:lnTo>
                <a:pt x="10" y="41"/>
              </a:lnTo>
              <a:lnTo>
                <a:pt x="11" y="41"/>
              </a:lnTo>
              <a:lnTo>
                <a:pt x="11" y="40"/>
              </a:lnTo>
              <a:lnTo>
                <a:pt x="12" y="40"/>
              </a:lnTo>
              <a:lnTo>
                <a:pt x="12" y="39"/>
              </a:lnTo>
              <a:lnTo>
                <a:pt x="13" y="39"/>
              </a:lnTo>
              <a:lnTo>
                <a:pt x="14" y="38"/>
              </a:lnTo>
              <a:lnTo>
                <a:pt x="13" y="37"/>
              </a:lnTo>
              <a:lnTo>
                <a:pt x="13" y="36"/>
              </a:lnTo>
              <a:lnTo>
                <a:pt x="13" y="35"/>
              </a:lnTo>
              <a:lnTo>
                <a:pt x="13" y="34"/>
              </a:lnTo>
              <a:lnTo>
                <a:pt x="12" y="34"/>
              </a:lnTo>
              <a:lnTo>
                <a:pt x="12" y="33"/>
              </a:lnTo>
              <a:lnTo>
                <a:pt x="12" y="32"/>
              </a:lnTo>
              <a:lnTo>
                <a:pt x="12" y="33"/>
              </a:lnTo>
              <a:lnTo>
                <a:pt x="11" y="32"/>
              </a:lnTo>
              <a:lnTo>
                <a:pt x="11" y="31"/>
              </a:lnTo>
              <a:lnTo>
                <a:pt x="11" y="30"/>
              </a:lnTo>
              <a:lnTo>
                <a:pt x="11" y="29"/>
              </a:lnTo>
              <a:lnTo>
                <a:pt x="11" y="28"/>
              </a:lnTo>
              <a:lnTo>
                <a:pt x="11" y="27"/>
              </a:lnTo>
              <a:lnTo>
                <a:pt x="10" y="27"/>
              </a:lnTo>
              <a:lnTo>
                <a:pt x="10" y="26"/>
              </a:lnTo>
              <a:lnTo>
                <a:pt x="10" y="25"/>
              </a:lnTo>
              <a:lnTo>
                <a:pt x="9" y="25"/>
              </a:lnTo>
              <a:lnTo>
                <a:pt x="9" y="24"/>
              </a:lnTo>
              <a:lnTo>
                <a:pt x="8" y="23"/>
              </a:lnTo>
              <a:lnTo>
                <a:pt x="7" y="23"/>
              </a:lnTo>
              <a:lnTo>
                <a:pt x="7" y="22"/>
              </a:lnTo>
              <a:lnTo>
                <a:pt x="6" y="22"/>
              </a:lnTo>
              <a:lnTo>
                <a:pt x="6" y="21"/>
              </a:lnTo>
              <a:lnTo>
                <a:pt x="5" y="22"/>
              </a:lnTo>
              <a:lnTo>
                <a:pt x="5" y="21"/>
              </a:lnTo>
              <a:lnTo>
                <a:pt x="4" y="21"/>
              </a:lnTo>
              <a:lnTo>
                <a:pt x="3" y="21"/>
              </a:lnTo>
              <a:lnTo>
                <a:pt x="2" y="21"/>
              </a:lnTo>
              <a:lnTo>
                <a:pt x="1" y="21"/>
              </a:lnTo>
              <a:lnTo>
                <a:pt x="0" y="21"/>
              </a:lnTo>
              <a:lnTo>
                <a:pt x="0" y="20"/>
              </a:lnTo>
              <a:lnTo>
                <a:pt x="0" y="19"/>
              </a:lnTo>
              <a:lnTo>
                <a:pt x="0" y="18"/>
              </a:lnTo>
              <a:lnTo>
                <a:pt x="0" y="17"/>
              </a:lnTo>
              <a:lnTo>
                <a:pt x="0" y="16"/>
              </a:lnTo>
              <a:lnTo>
                <a:pt x="0" y="15"/>
              </a:lnTo>
              <a:lnTo>
                <a:pt x="0" y="14"/>
              </a:lnTo>
              <a:lnTo>
                <a:pt x="0" y="13"/>
              </a:lnTo>
              <a:lnTo>
                <a:pt x="0" y="12"/>
              </a:lnTo>
              <a:lnTo>
                <a:pt x="0" y="11"/>
              </a:lnTo>
              <a:lnTo>
                <a:pt x="0" y="10"/>
              </a:lnTo>
              <a:lnTo>
                <a:pt x="0" y="9"/>
              </a:lnTo>
              <a:lnTo>
                <a:pt x="0" y="8"/>
              </a:lnTo>
              <a:lnTo>
                <a:pt x="1" y="9"/>
              </a:lnTo>
              <a:lnTo>
                <a:pt x="1" y="8"/>
              </a:lnTo>
              <a:lnTo>
                <a:pt x="1" y="7"/>
              </a:lnTo>
              <a:lnTo>
                <a:pt x="2" y="7"/>
              </a:lnTo>
              <a:lnTo>
                <a:pt x="2" y="6"/>
              </a:lnTo>
              <a:lnTo>
                <a:pt x="3" y="6"/>
              </a:lnTo>
              <a:lnTo>
                <a:pt x="3" y="5"/>
              </a:lnTo>
              <a:lnTo>
                <a:pt x="2" y="5"/>
              </a:lnTo>
              <a:lnTo>
                <a:pt x="2" y="4"/>
              </a:lnTo>
              <a:lnTo>
                <a:pt x="3" y="3"/>
              </a:lnTo>
              <a:lnTo>
                <a:pt x="4" y="3"/>
              </a:lnTo>
              <a:lnTo>
                <a:pt x="5" y="3"/>
              </a:lnTo>
              <a:lnTo>
                <a:pt x="5" y="4"/>
              </a:lnTo>
              <a:lnTo>
                <a:pt x="5" y="5"/>
              </a:lnTo>
              <a:lnTo>
                <a:pt x="6" y="6"/>
              </a:lnTo>
              <a:lnTo>
                <a:pt x="7" y="6"/>
              </a:lnTo>
              <a:lnTo>
                <a:pt x="7" y="7"/>
              </a:lnTo>
              <a:lnTo>
                <a:pt x="8" y="8"/>
              </a:lnTo>
              <a:lnTo>
                <a:pt x="10" y="9"/>
              </a:lnTo>
              <a:lnTo>
                <a:pt x="11" y="9"/>
              </a:lnTo>
              <a:lnTo>
                <a:pt x="11" y="10"/>
              </a:lnTo>
              <a:lnTo>
                <a:pt x="12" y="10"/>
              </a:lnTo>
              <a:lnTo>
                <a:pt x="13" y="10"/>
              </a:lnTo>
              <a:lnTo>
                <a:pt x="13" y="9"/>
              </a:lnTo>
              <a:lnTo>
                <a:pt x="14" y="9"/>
              </a:lnTo>
              <a:lnTo>
                <a:pt x="14" y="8"/>
              </a:lnTo>
              <a:lnTo>
                <a:pt x="15" y="7"/>
              </a:lnTo>
              <a:lnTo>
                <a:pt x="15" y="6"/>
              </a:lnTo>
              <a:lnTo>
                <a:pt x="15" y="7"/>
              </a:lnTo>
              <a:lnTo>
                <a:pt x="15" y="6"/>
              </a:lnTo>
              <a:lnTo>
                <a:pt x="16" y="6"/>
              </a:lnTo>
              <a:lnTo>
                <a:pt x="16" y="5"/>
              </a:lnTo>
              <a:lnTo>
                <a:pt x="16" y="4"/>
              </a:lnTo>
              <a:lnTo>
                <a:pt x="17" y="4"/>
              </a:lnTo>
              <a:lnTo>
                <a:pt x="17" y="5"/>
              </a:lnTo>
              <a:lnTo>
                <a:pt x="18" y="5"/>
              </a:lnTo>
              <a:lnTo>
                <a:pt x="19" y="6"/>
              </a:lnTo>
              <a:lnTo>
                <a:pt x="20" y="5"/>
              </a:lnTo>
              <a:lnTo>
                <a:pt x="20" y="6"/>
              </a:lnTo>
              <a:lnTo>
                <a:pt x="21" y="7"/>
              </a:lnTo>
              <a:lnTo>
                <a:pt x="21" y="6"/>
              </a:lnTo>
              <a:lnTo>
                <a:pt x="22" y="6"/>
              </a:lnTo>
              <a:lnTo>
                <a:pt x="23" y="5"/>
              </a:lnTo>
              <a:lnTo>
                <a:pt x="24" y="4"/>
              </a:lnTo>
              <a:lnTo>
                <a:pt x="25" y="5"/>
              </a:lnTo>
              <a:lnTo>
                <a:pt x="26" y="5"/>
              </a:lnTo>
              <a:lnTo>
                <a:pt x="26" y="6"/>
              </a:lnTo>
              <a:lnTo>
                <a:pt x="27" y="6"/>
              </a:lnTo>
              <a:lnTo>
                <a:pt x="27" y="5"/>
              </a:lnTo>
              <a:lnTo>
                <a:pt x="28" y="5"/>
              </a:lnTo>
              <a:lnTo>
                <a:pt x="29" y="4"/>
              </a:lnTo>
              <a:lnTo>
                <a:pt x="30" y="4"/>
              </a:lnTo>
              <a:lnTo>
                <a:pt x="30" y="3"/>
              </a:lnTo>
              <a:lnTo>
                <a:pt x="31" y="3"/>
              </a:lnTo>
              <a:lnTo>
                <a:pt x="31" y="2"/>
              </a:lnTo>
              <a:lnTo>
                <a:pt x="32" y="2"/>
              </a:lnTo>
              <a:lnTo>
                <a:pt x="32" y="1"/>
              </a:lnTo>
              <a:lnTo>
                <a:pt x="33" y="0"/>
              </a:lnTo>
              <a:lnTo>
                <a:pt x="34" y="0"/>
              </a:lnTo>
              <a:lnTo>
                <a:pt x="35" y="0"/>
              </a:lnTo>
              <a:lnTo>
                <a:pt x="35" y="1"/>
              </a:lnTo>
              <a:lnTo>
                <a:pt x="36" y="1"/>
              </a:lnTo>
              <a:lnTo>
                <a:pt x="36" y="2"/>
              </a:lnTo>
              <a:lnTo>
                <a:pt x="37" y="2"/>
              </a:lnTo>
              <a:lnTo>
                <a:pt x="37" y="3"/>
              </a:lnTo>
              <a:lnTo>
                <a:pt x="38" y="4"/>
              </a:lnTo>
              <a:lnTo>
                <a:pt x="39" y="4"/>
              </a:lnTo>
              <a:lnTo>
                <a:pt x="40" y="4"/>
              </a:lnTo>
              <a:lnTo>
                <a:pt x="40" y="3"/>
              </a:lnTo>
              <a:lnTo>
                <a:pt x="41" y="3"/>
              </a:lnTo>
              <a:lnTo>
                <a:pt x="42" y="3"/>
              </a:lnTo>
              <a:lnTo>
                <a:pt x="43" y="2"/>
              </a:lnTo>
              <a:lnTo>
                <a:pt x="44" y="2"/>
              </a:lnTo>
              <a:lnTo>
                <a:pt x="46" y="2"/>
              </a:lnTo>
              <a:lnTo>
                <a:pt x="47" y="2"/>
              </a:lnTo>
              <a:lnTo>
                <a:pt x="48" y="2"/>
              </a:lnTo>
              <a:lnTo>
                <a:pt x="49" y="2"/>
              </a:lnTo>
              <a:lnTo>
                <a:pt x="50" y="2"/>
              </a:lnTo>
              <a:lnTo>
                <a:pt x="51" y="2"/>
              </a:lnTo>
              <a:lnTo>
                <a:pt x="52" y="1"/>
              </a:lnTo>
              <a:lnTo>
                <a:pt x="53" y="1"/>
              </a:lnTo>
              <a:lnTo>
                <a:pt x="53" y="2"/>
              </a:lnTo>
              <a:lnTo>
                <a:pt x="53" y="3"/>
              </a:lnTo>
              <a:lnTo>
                <a:pt x="54" y="3"/>
              </a:lnTo>
              <a:lnTo>
                <a:pt x="55" y="4"/>
              </a:lnTo>
              <a:lnTo>
                <a:pt x="54" y="5"/>
              </a:lnTo>
              <a:lnTo>
                <a:pt x="55" y="5"/>
              </a:lnTo>
              <a:lnTo>
                <a:pt x="55" y="6"/>
              </a:lnTo>
              <a:lnTo>
                <a:pt x="55" y="7"/>
              </a:lnTo>
              <a:lnTo>
                <a:pt x="55" y="8"/>
              </a:lnTo>
              <a:lnTo>
                <a:pt x="56" y="9"/>
              </a:lnTo>
              <a:lnTo>
                <a:pt x="56" y="10"/>
              </a:lnTo>
              <a:lnTo>
                <a:pt x="56" y="11"/>
              </a:lnTo>
              <a:lnTo>
                <a:pt x="56" y="12"/>
              </a:lnTo>
              <a:lnTo>
                <a:pt x="57" y="12"/>
              </a:lnTo>
              <a:lnTo>
                <a:pt x="57" y="13"/>
              </a:lnTo>
              <a:lnTo>
                <a:pt x="56" y="13"/>
              </a:lnTo>
              <a:lnTo>
                <a:pt x="57" y="14"/>
              </a:lnTo>
              <a:lnTo>
                <a:pt x="57" y="15"/>
              </a:lnTo>
              <a:lnTo>
                <a:pt x="58" y="15"/>
              </a:lnTo>
              <a:lnTo>
                <a:pt x="58" y="16"/>
              </a:lnTo>
              <a:lnTo>
                <a:pt x="58" y="17"/>
              </a:lnTo>
              <a:lnTo>
                <a:pt x="58" y="18"/>
              </a:lnTo>
              <a:lnTo>
                <a:pt x="58" y="19"/>
              </a:lnTo>
              <a:lnTo>
                <a:pt x="59" y="19"/>
              </a:lnTo>
              <a:lnTo>
                <a:pt x="59" y="20"/>
              </a:lnTo>
              <a:lnTo>
                <a:pt x="58" y="20"/>
              </a:lnTo>
              <a:lnTo>
                <a:pt x="58" y="21"/>
              </a:lnTo>
              <a:lnTo>
                <a:pt x="59" y="21"/>
              </a:lnTo>
              <a:lnTo>
                <a:pt x="59" y="22"/>
              </a:lnTo>
              <a:lnTo>
                <a:pt x="59" y="23"/>
              </a:lnTo>
              <a:lnTo>
                <a:pt x="59" y="24"/>
              </a:lnTo>
              <a:lnTo>
                <a:pt x="59" y="25"/>
              </a:lnTo>
              <a:lnTo>
                <a:pt x="58" y="25"/>
              </a:lnTo>
              <a:lnTo>
                <a:pt x="59" y="25"/>
              </a:lnTo>
              <a:lnTo>
                <a:pt x="58" y="25"/>
              </a:lnTo>
              <a:lnTo>
                <a:pt x="58" y="26"/>
              </a:lnTo>
              <a:lnTo>
                <a:pt x="58" y="27"/>
              </a:lnTo>
              <a:lnTo>
                <a:pt x="59" y="26"/>
              </a:lnTo>
              <a:lnTo>
                <a:pt x="59" y="28"/>
              </a:lnTo>
              <a:lnTo>
                <a:pt x="60" y="28"/>
              </a:lnTo>
              <a:lnTo>
                <a:pt x="60" y="29"/>
              </a:lnTo>
              <a:lnTo>
                <a:pt x="60" y="30"/>
              </a:lnTo>
              <a:lnTo>
                <a:pt x="61" y="31"/>
              </a:lnTo>
              <a:lnTo>
                <a:pt x="61" y="32"/>
              </a:lnTo>
              <a:lnTo>
                <a:pt x="61" y="33"/>
              </a:lnTo>
              <a:lnTo>
                <a:pt x="61" y="34"/>
              </a:lnTo>
              <a:lnTo>
                <a:pt x="61" y="35"/>
              </a:lnTo>
              <a:lnTo>
                <a:pt x="62" y="35"/>
              </a:lnTo>
              <a:lnTo>
                <a:pt x="61" y="35"/>
              </a:lnTo>
              <a:lnTo>
                <a:pt x="61" y="36"/>
              </a:lnTo>
              <a:lnTo>
                <a:pt x="61" y="35"/>
              </a:lnTo>
              <a:lnTo>
                <a:pt x="61" y="36"/>
              </a:lnTo>
              <a:lnTo>
                <a:pt x="60" y="36"/>
              </a:lnTo>
              <a:lnTo>
                <a:pt x="58" y="36"/>
              </a:lnTo>
              <a:lnTo>
                <a:pt x="57" y="36"/>
              </a:lnTo>
              <a:lnTo>
                <a:pt x="57" y="35"/>
              </a:lnTo>
              <a:lnTo>
                <a:pt x="57" y="34"/>
              </a:lnTo>
              <a:lnTo>
                <a:pt x="56" y="34"/>
              </a:lnTo>
              <a:lnTo>
                <a:pt x="56" y="35"/>
              </a:lnTo>
              <a:lnTo>
                <a:pt x="55" y="35"/>
              </a:lnTo>
              <a:lnTo>
                <a:pt x="55" y="36"/>
              </a:lnTo>
              <a:lnTo>
                <a:pt x="54" y="36"/>
              </a:lnTo>
              <a:lnTo>
                <a:pt x="54" y="37"/>
              </a:lnTo>
              <a:lnTo>
                <a:pt x="53" y="37"/>
              </a:lnTo>
              <a:lnTo>
                <a:pt x="52" y="37"/>
              </a:lnTo>
              <a:lnTo>
                <a:pt x="52" y="36"/>
              </a:lnTo>
              <a:lnTo>
                <a:pt x="51" y="37"/>
              </a:lnTo>
              <a:lnTo>
                <a:pt x="50" y="37"/>
              </a:lnTo>
              <a:lnTo>
                <a:pt x="50" y="38"/>
              </a:lnTo>
              <a:lnTo>
                <a:pt x="49" y="38"/>
              </a:lnTo>
              <a:lnTo>
                <a:pt x="48" y="39"/>
              </a:lnTo>
              <a:lnTo>
                <a:pt x="49" y="39"/>
              </a:lnTo>
              <a:lnTo>
                <a:pt x="49" y="40"/>
              </a:lnTo>
              <a:close/>
            </a:path>
          </a:pathLst>
        </a:custGeom>
        <a:solidFill>
          <a:srgbClr val="F8F8F8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5</xdr:col>
      <xdr:colOff>257175</xdr:colOff>
      <xdr:row>19</xdr:row>
      <xdr:rowOff>47625</xdr:rowOff>
    </xdr:from>
    <xdr:to>
      <xdr:col>7</xdr:col>
      <xdr:colOff>85725</xdr:colOff>
      <xdr:row>25</xdr:row>
      <xdr:rowOff>142875</xdr:rowOff>
    </xdr:to>
    <xdr:sp macro="" textlink="">
      <xdr:nvSpPr>
        <xdr:cNvPr id="848679" name="Freeform 22"/>
        <xdr:cNvSpPr>
          <a:spLocks/>
        </xdr:cNvSpPr>
      </xdr:nvSpPr>
      <xdr:spPr bwMode="auto">
        <a:xfrm>
          <a:off x="6981825" y="3181350"/>
          <a:ext cx="1047750" cy="1009650"/>
        </a:xfrm>
        <a:custGeom>
          <a:avLst/>
          <a:gdLst>
            <a:gd name="T0" fmla="*/ 2147483647 w 80"/>
            <a:gd name="T1" fmla="*/ 2147483647 h 76"/>
            <a:gd name="T2" fmla="*/ 2147483647 w 80"/>
            <a:gd name="T3" fmla="*/ 2147483647 h 76"/>
            <a:gd name="T4" fmla="*/ 2147483647 w 80"/>
            <a:gd name="T5" fmla="*/ 2147483647 h 76"/>
            <a:gd name="T6" fmla="*/ 2147483647 w 80"/>
            <a:gd name="T7" fmla="*/ 2147483647 h 76"/>
            <a:gd name="T8" fmla="*/ 2147483647 w 80"/>
            <a:gd name="T9" fmla="*/ 2147483647 h 76"/>
            <a:gd name="T10" fmla="*/ 2147483647 w 80"/>
            <a:gd name="T11" fmla="*/ 2147483647 h 76"/>
            <a:gd name="T12" fmla="*/ 2147483647 w 80"/>
            <a:gd name="T13" fmla="*/ 2147483647 h 76"/>
            <a:gd name="T14" fmla="*/ 2147483647 w 80"/>
            <a:gd name="T15" fmla="*/ 2147483647 h 76"/>
            <a:gd name="T16" fmla="*/ 2147483647 w 80"/>
            <a:gd name="T17" fmla="*/ 2147483647 h 76"/>
            <a:gd name="T18" fmla="*/ 2147483647 w 80"/>
            <a:gd name="T19" fmla="*/ 2147483647 h 76"/>
            <a:gd name="T20" fmla="*/ 2147483647 w 80"/>
            <a:gd name="T21" fmla="*/ 2147483647 h 76"/>
            <a:gd name="T22" fmla="*/ 2147483647 w 80"/>
            <a:gd name="T23" fmla="*/ 0 h 76"/>
            <a:gd name="T24" fmla="*/ 2147483647 w 80"/>
            <a:gd name="T25" fmla="*/ 2147483647 h 76"/>
            <a:gd name="T26" fmla="*/ 2147483647 w 80"/>
            <a:gd name="T27" fmla="*/ 2147483647 h 76"/>
            <a:gd name="T28" fmla="*/ 2147483647 w 80"/>
            <a:gd name="T29" fmla="*/ 2147483647 h 76"/>
            <a:gd name="T30" fmla="*/ 2147483647 w 80"/>
            <a:gd name="T31" fmla="*/ 2147483647 h 76"/>
            <a:gd name="T32" fmla="*/ 2147483647 w 80"/>
            <a:gd name="T33" fmla="*/ 2147483647 h 76"/>
            <a:gd name="T34" fmla="*/ 2147483647 w 80"/>
            <a:gd name="T35" fmla="*/ 2147483647 h 76"/>
            <a:gd name="T36" fmla="*/ 2147483647 w 80"/>
            <a:gd name="T37" fmla="*/ 2147483647 h 76"/>
            <a:gd name="T38" fmla="*/ 2147483647 w 80"/>
            <a:gd name="T39" fmla="*/ 2147483647 h 76"/>
            <a:gd name="T40" fmla="*/ 2147483647 w 80"/>
            <a:gd name="T41" fmla="*/ 2147483647 h 76"/>
            <a:gd name="T42" fmla="*/ 2147483647 w 80"/>
            <a:gd name="T43" fmla="*/ 2147483647 h 76"/>
            <a:gd name="T44" fmla="*/ 2147483647 w 80"/>
            <a:gd name="T45" fmla="*/ 2147483647 h 76"/>
            <a:gd name="T46" fmla="*/ 2147483647 w 80"/>
            <a:gd name="T47" fmla="*/ 2147483647 h 76"/>
            <a:gd name="T48" fmla="*/ 2147483647 w 80"/>
            <a:gd name="T49" fmla="*/ 2147483647 h 76"/>
            <a:gd name="T50" fmla="*/ 2147483647 w 80"/>
            <a:gd name="T51" fmla="*/ 2147483647 h 76"/>
            <a:gd name="T52" fmla="*/ 2147483647 w 80"/>
            <a:gd name="T53" fmla="*/ 2147483647 h 76"/>
            <a:gd name="T54" fmla="*/ 2147483647 w 80"/>
            <a:gd name="T55" fmla="*/ 2147483647 h 76"/>
            <a:gd name="T56" fmla="*/ 2147483647 w 80"/>
            <a:gd name="T57" fmla="*/ 2147483647 h 76"/>
            <a:gd name="T58" fmla="*/ 2147483647 w 80"/>
            <a:gd name="T59" fmla="*/ 2147483647 h 76"/>
            <a:gd name="T60" fmla="*/ 2147483647 w 80"/>
            <a:gd name="T61" fmla="*/ 2147483647 h 76"/>
            <a:gd name="T62" fmla="*/ 2147483647 w 80"/>
            <a:gd name="T63" fmla="*/ 2147483647 h 76"/>
            <a:gd name="T64" fmla="*/ 2147483647 w 80"/>
            <a:gd name="T65" fmla="*/ 2147483647 h 76"/>
            <a:gd name="T66" fmla="*/ 2147483647 w 80"/>
            <a:gd name="T67" fmla="*/ 2147483647 h 76"/>
            <a:gd name="T68" fmla="*/ 2147483647 w 80"/>
            <a:gd name="T69" fmla="*/ 2147483647 h 76"/>
            <a:gd name="T70" fmla="*/ 2147483647 w 80"/>
            <a:gd name="T71" fmla="*/ 2147483647 h 76"/>
            <a:gd name="T72" fmla="*/ 2147483647 w 80"/>
            <a:gd name="T73" fmla="*/ 2147483647 h 76"/>
            <a:gd name="T74" fmla="*/ 2147483647 w 80"/>
            <a:gd name="T75" fmla="*/ 2147483647 h 76"/>
            <a:gd name="T76" fmla="*/ 2147483647 w 80"/>
            <a:gd name="T77" fmla="*/ 2147483647 h 76"/>
            <a:gd name="T78" fmla="*/ 2147483647 w 80"/>
            <a:gd name="T79" fmla="*/ 2147483647 h 76"/>
            <a:gd name="T80" fmla="*/ 2147483647 w 80"/>
            <a:gd name="T81" fmla="*/ 2147483647 h 76"/>
            <a:gd name="T82" fmla="*/ 2147483647 w 80"/>
            <a:gd name="T83" fmla="*/ 2147483647 h 76"/>
            <a:gd name="T84" fmla="*/ 2147483647 w 80"/>
            <a:gd name="T85" fmla="*/ 2147483647 h 76"/>
            <a:gd name="T86" fmla="*/ 2147483647 w 80"/>
            <a:gd name="T87" fmla="*/ 2147483647 h 76"/>
            <a:gd name="T88" fmla="*/ 2147483647 w 80"/>
            <a:gd name="T89" fmla="*/ 2147483647 h 76"/>
            <a:gd name="T90" fmla="*/ 2147483647 w 80"/>
            <a:gd name="T91" fmla="*/ 2147483647 h 76"/>
            <a:gd name="T92" fmla="*/ 0 w 80"/>
            <a:gd name="T93" fmla="*/ 2147483647 h 76"/>
            <a:gd name="T94" fmla="*/ 2147483647 w 80"/>
            <a:gd name="T95" fmla="*/ 2147483647 h 76"/>
            <a:gd name="T96" fmla="*/ 2147483647 w 80"/>
            <a:gd name="T97" fmla="*/ 2147483647 h 76"/>
            <a:gd name="T98" fmla="*/ 2147483647 w 80"/>
            <a:gd name="T99" fmla="*/ 2147483647 h 76"/>
            <a:gd name="T100" fmla="*/ 2147483647 w 80"/>
            <a:gd name="T101" fmla="*/ 2147483647 h 76"/>
            <a:gd name="T102" fmla="*/ 2147483647 w 80"/>
            <a:gd name="T103" fmla="*/ 2147483647 h 76"/>
            <a:gd name="T104" fmla="*/ 2147483647 w 80"/>
            <a:gd name="T105" fmla="*/ 2147483647 h 76"/>
            <a:gd name="T106" fmla="*/ 2147483647 w 80"/>
            <a:gd name="T107" fmla="*/ 2147483647 h 76"/>
            <a:gd name="T108" fmla="*/ 2147483647 w 80"/>
            <a:gd name="T109" fmla="*/ 2147483647 h 76"/>
            <a:gd name="T110" fmla="*/ 2147483647 w 80"/>
            <a:gd name="T111" fmla="*/ 2147483647 h 76"/>
            <a:gd name="T112" fmla="*/ 2147483647 w 80"/>
            <a:gd name="T113" fmla="*/ 2147483647 h 76"/>
            <a:gd name="T114" fmla="*/ 2147483647 w 80"/>
            <a:gd name="T115" fmla="*/ 2147483647 h 76"/>
            <a:gd name="T116" fmla="*/ 2147483647 w 80"/>
            <a:gd name="T117" fmla="*/ 2147483647 h 76"/>
            <a:gd name="T118" fmla="*/ 2147483647 w 80"/>
            <a:gd name="T119" fmla="*/ 2147483647 h 76"/>
            <a:gd name="T120" fmla="*/ 2147483647 w 80"/>
            <a:gd name="T121" fmla="*/ 2147483647 h 76"/>
            <a:gd name="T122" fmla="*/ 2147483647 w 80"/>
            <a:gd name="T123" fmla="*/ 2147483647 h 76"/>
            <a:gd name="T124" fmla="*/ 2147483647 w 80"/>
            <a:gd name="T125" fmla="*/ 2147483647 h 7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60000 65536"/>
            <a:gd name="T178" fmla="*/ 0 60000 65536"/>
            <a:gd name="T179" fmla="*/ 0 60000 65536"/>
            <a:gd name="T180" fmla="*/ 0 60000 65536"/>
            <a:gd name="T181" fmla="*/ 0 60000 65536"/>
            <a:gd name="T182" fmla="*/ 0 60000 65536"/>
            <a:gd name="T183" fmla="*/ 0 60000 65536"/>
            <a:gd name="T184" fmla="*/ 0 60000 65536"/>
            <a:gd name="T185" fmla="*/ 0 60000 65536"/>
            <a:gd name="T186" fmla="*/ 0 60000 65536"/>
            <a:gd name="T187" fmla="*/ 0 60000 65536"/>
            <a:gd name="T188" fmla="*/ 0 60000 65536"/>
            <a:gd name="T189" fmla="*/ 0 w 80"/>
            <a:gd name="T190" fmla="*/ 0 h 76"/>
            <a:gd name="T191" fmla="*/ 80 w 80"/>
            <a:gd name="T192" fmla="*/ 76 h 76"/>
          </a:gdLst>
          <a:ahLst/>
          <a:cxnLst>
            <a:cxn ang="T126">
              <a:pos x="T0" y="T1"/>
            </a:cxn>
            <a:cxn ang="T127">
              <a:pos x="T2" y="T3"/>
            </a:cxn>
            <a:cxn ang="T128">
              <a:pos x="T4" y="T5"/>
            </a:cxn>
            <a:cxn ang="T129">
              <a:pos x="T6" y="T7"/>
            </a:cxn>
            <a:cxn ang="T130">
              <a:pos x="T8" y="T9"/>
            </a:cxn>
            <a:cxn ang="T131">
              <a:pos x="T10" y="T11"/>
            </a:cxn>
            <a:cxn ang="T132">
              <a:pos x="T12" y="T13"/>
            </a:cxn>
            <a:cxn ang="T133">
              <a:pos x="T14" y="T15"/>
            </a:cxn>
            <a:cxn ang="T134">
              <a:pos x="T16" y="T17"/>
            </a:cxn>
            <a:cxn ang="T135">
              <a:pos x="T18" y="T19"/>
            </a:cxn>
            <a:cxn ang="T136">
              <a:pos x="T20" y="T21"/>
            </a:cxn>
            <a:cxn ang="T137">
              <a:pos x="T22" y="T23"/>
            </a:cxn>
            <a:cxn ang="T138">
              <a:pos x="T24" y="T25"/>
            </a:cxn>
            <a:cxn ang="T139">
              <a:pos x="T26" y="T27"/>
            </a:cxn>
            <a:cxn ang="T140">
              <a:pos x="T28" y="T29"/>
            </a:cxn>
            <a:cxn ang="T141">
              <a:pos x="T30" y="T31"/>
            </a:cxn>
            <a:cxn ang="T142">
              <a:pos x="T32" y="T33"/>
            </a:cxn>
            <a:cxn ang="T143">
              <a:pos x="T34" y="T35"/>
            </a:cxn>
            <a:cxn ang="T144">
              <a:pos x="T36" y="T37"/>
            </a:cxn>
            <a:cxn ang="T145">
              <a:pos x="T38" y="T39"/>
            </a:cxn>
            <a:cxn ang="T146">
              <a:pos x="T40" y="T41"/>
            </a:cxn>
            <a:cxn ang="T147">
              <a:pos x="T42" y="T43"/>
            </a:cxn>
            <a:cxn ang="T148">
              <a:pos x="T44" y="T45"/>
            </a:cxn>
            <a:cxn ang="T149">
              <a:pos x="T46" y="T47"/>
            </a:cxn>
            <a:cxn ang="T150">
              <a:pos x="T48" y="T49"/>
            </a:cxn>
            <a:cxn ang="T151">
              <a:pos x="T50" y="T51"/>
            </a:cxn>
            <a:cxn ang="T152">
              <a:pos x="T52" y="T53"/>
            </a:cxn>
            <a:cxn ang="T153">
              <a:pos x="T54" y="T55"/>
            </a:cxn>
            <a:cxn ang="T154">
              <a:pos x="T56" y="T57"/>
            </a:cxn>
            <a:cxn ang="T155">
              <a:pos x="T58" y="T59"/>
            </a:cxn>
            <a:cxn ang="T156">
              <a:pos x="T60" y="T61"/>
            </a:cxn>
            <a:cxn ang="T157">
              <a:pos x="T62" y="T63"/>
            </a:cxn>
            <a:cxn ang="T158">
              <a:pos x="T64" y="T65"/>
            </a:cxn>
            <a:cxn ang="T159">
              <a:pos x="T66" y="T67"/>
            </a:cxn>
            <a:cxn ang="T160">
              <a:pos x="T68" y="T69"/>
            </a:cxn>
            <a:cxn ang="T161">
              <a:pos x="T70" y="T71"/>
            </a:cxn>
            <a:cxn ang="T162">
              <a:pos x="T72" y="T73"/>
            </a:cxn>
            <a:cxn ang="T163">
              <a:pos x="T74" y="T75"/>
            </a:cxn>
            <a:cxn ang="T164">
              <a:pos x="T76" y="T77"/>
            </a:cxn>
            <a:cxn ang="T165">
              <a:pos x="T78" y="T79"/>
            </a:cxn>
            <a:cxn ang="T166">
              <a:pos x="T80" y="T81"/>
            </a:cxn>
            <a:cxn ang="T167">
              <a:pos x="T82" y="T83"/>
            </a:cxn>
            <a:cxn ang="T168">
              <a:pos x="T84" y="T85"/>
            </a:cxn>
            <a:cxn ang="T169">
              <a:pos x="T86" y="T87"/>
            </a:cxn>
            <a:cxn ang="T170">
              <a:pos x="T88" y="T89"/>
            </a:cxn>
            <a:cxn ang="T171">
              <a:pos x="T90" y="T91"/>
            </a:cxn>
            <a:cxn ang="T172">
              <a:pos x="T92" y="T93"/>
            </a:cxn>
            <a:cxn ang="T173">
              <a:pos x="T94" y="T95"/>
            </a:cxn>
            <a:cxn ang="T174">
              <a:pos x="T96" y="T97"/>
            </a:cxn>
            <a:cxn ang="T175">
              <a:pos x="T98" y="T99"/>
            </a:cxn>
            <a:cxn ang="T176">
              <a:pos x="T100" y="T101"/>
            </a:cxn>
            <a:cxn ang="T177">
              <a:pos x="T102" y="T103"/>
            </a:cxn>
            <a:cxn ang="T178">
              <a:pos x="T104" y="T105"/>
            </a:cxn>
            <a:cxn ang="T179">
              <a:pos x="T106" y="T107"/>
            </a:cxn>
            <a:cxn ang="T180">
              <a:pos x="T108" y="T109"/>
            </a:cxn>
            <a:cxn ang="T181">
              <a:pos x="T110" y="T111"/>
            </a:cxn>
            <a:cxn ang="T182">
              <a:pos x="T112" y="T113"/>
            </a:cxn>
            <a:cxn ang="T183">
              <a:pos x="T114" y="T115"/>
            </a:cxn>
            <a:cxn ang="T184">
              <a:pos x="T116" y="T117"/>
            </a:cxn>
            <a:cxn ang="T185">
              <a:pos x="T118" y="T119"/>
            </a:cxn>
            <a:cxn ang="T186">
              <a:pos x="T120" y="T121"/>
            </a:cxn>
            <a:cxn ang="T187">
              <a:pos x="T122" y="T123"/>
            </a:cxn>
            <a:cxn ang="T188">
              <a:pos x="T124" y="T125"/>
            </a:cxn>
          </a:cxnLst>
          <a:rect l="T189" t="T190" r="T191" b="T192"/>
          <a:pathLst>
            <a:path w="80" h="76">
              <a:moveTo>
                <a:pt x="33" y="20"/>
              </a:moveTo>
              <a:lnTo>
                <a:pt x="33" y="19"/>
              </a:lnTo>
              <a:lnTo>
                <a:pt x="34" y="19"/>
              </a:lnTo>
              <a:lnTo>
                <a:pt x="34" y="18"/>
              </a:lnTo>
              <a:lnTo>
                <a:pt x="34" y="17"/>
              </a:lnTo>
              <a:lnTo>
                <a:pt x="34" y="16"/>
              </a:lnTo>
              <a:lnTo>
                <a:pt x="34" y="15"/>
              </a:lnTo>
              <a:lnTo>
                <a:pt x="35" y="15"/>
              </a:lnTo>
              <a:lnTo>
                <a:pt x="35" y="14"/>
              </a:lnTo>
              <a:lnTo>
                <a:pt x="36" y="14"/>
              </a:lnTo>
              <a:lnTo>
                <a:pt x="37" y="14"/>
              </a:lnTo>
              <a:lnTo>
                <a:pt x="37" y="13"/>
              </a:lnTo>
              <a:lnTo>
                <a:pt x="38" y="13"/>
              </a:lnTo>
              <a:lnTo>
                <a:pt x="39" y="12"/>
              </a:lnTo>
              <a:lnTo>
                <a:pt x="40" y="12"/>
              </a:lnTo>
              <a:lnTo>
                <a:pt x="40" y="11"/>
              </a:lnTo>
              <a:lnTo>
                <a:pt x="40" y="10"/>
              </a:lnTo>
              <a:lnTo>
                <a:pt x="41" y="10"/>
              </a:lnTo>
              <a:lnTo>
                <a:pt x="41" y="9"/>
              </a:lnTo>
              <a:lnTo>
                <a:pt x="42" y="8"/>
              </a:lnTo>
              <a:lnTo>
                <a:pt x="42" y="7"/>
              </a:lnTo>
              <a:lnTo>
                <a:pt x="43" y="7"/>
              </a:lnTo>
              <a:lnTo>
                <a:pt x="43" y="6"/>
              </a:lnTo>
              <a:lnTo>
                <a:pt x="44" y="5"/>
              </a:lnTo>
              <a:lnTo>
                <a:pt x="44" y="4"/>
              </a:lnTo>
              <a:lnTo>
                <a:pt x="45" y="4"/>
              </a:lnTo>
              <a:lnTo>
                <a:pt x="46" y="3"/>
              </a:lnTo>
              <a:lnTo>
                <a:pt x="47" y="3"/>
              </a:lnTo>
              <a:lnTo>
                <a:pt x="48" y="3"/>
              </a:lnTo>
              <a:lnTo>
                <a:pt x="49" y="3"/>
              </a:lnTo>
              <a:lnTo>
                <a:pt x="50" y="3"/>
              </a:lnTo>
              <a:lnTo>
                <a:pt x="51" y="4"/>
              </a:lnTo>
              <a:lnTo>
                <a:pt x="52" y="5"/>
              </a:lnTo>
              <a:lnTo>
                <a:pt x="53" y="5"/>
              </a:lnTo>
              <a:lnTo>
                <a:pt x="53" y="6"/>
              </a:lnTo>
              <a:lnTo>
                <a:pt x="54" y="6"/>
              </a:lnTo>
              <a:lnTo>
                <a:pt x="54" y="7"/>
              </a:lnTo>
              <a:lnTo>
                <a:pt x="55" y="10"/>
              </a:lnTo>
              <a:lnTo>
                <a:pt x="56" y="11"/>
              </a:lnTo>
              <a:lnTo>
                <a:pt x="56" y="12"/>
              </a:lnTo>
              <a:lnTo>
                <a:pt x="57" y="12"/>
              </a:lnTo>
              <a:lnTo>
                <a:pt x="57" y="13"/>
              </a:lnTo>
              <a:lnTo>
                <a:pt x="58" y="13"/>
              </a:lnTo>
              <a:lnTo>
                <a:pt x="58" y="14"/>
              </a:lnTo>
              <a:lnTo>
                <a:pt x="59" y="14"/>
              </a:lnTo>
              <a:lnTo>
                <a:pt x="60" y="15"/>
              </a:lnTo>
              <a:lnTo>
                <a:pt x="61" y="15"/>
              </a:lnTo>
              <a:lnTo>
                <a:pt x="62" y="15"/>
              </a:lnTo>
              <a:lnTo>
                <a:pt x="63" y="15"/>
              </a:lnTo>
              <a:lnTo>
                <a:pt x="63" y="14"/>
              </a:lnTo>
              <a:lnTo>
                <a:pt x="64" y="14"/>
              </a:lnTo>
              <a:lnTo>
                <a:pt x="65" y="14"/>
              </a:lnTo>
              <a:lnTo>
                <a:pt x="65" y="13"/>
              </a:lnTo>
              <a:lnTo>
                <a:pt x="66" y="12"/>
              </a:lnTo>
              <a:lnTo>
                <a:pt x="66" y="11"/>
              </a:lnTo>
              <a:lnTo>
                <a:pt x="66" y="10"/>
              </a:lnTo>
              <a:lnTo>
                <a:pt x="66" y="9"/>
              </a:lnTo>
              <a:lnTo>
                <a:pt x="66" y="8"/>
              </a:lnTo>
              <a:lnTo>
                <a:pt x="67" y="8"/>
              </a:lnTo>
              <a:lnTo>
                <a:pt x="66" y="8"/>
              </a:lnTo>
              <a:lnTo>
                <a:pt x="66" y="7"/>
              </a:lnTo>
              <a:lnTo>
                <a:pt x="66" y="6"/>
              </a:lnTo>
              <a:lnTo>
                <a:pt x="67" y="6"/>
              </a:lnTo>
              <a:lnTo>
                <a:pt x="67" y="5"/>
              </a:lnTo>
              <a:lnTo>
                <a:pt x="67" y="4"/>
              </a:lnTo>
              <a:lnTo>
                <a:pt x="68" y="3"/>
              </a:lnTo>
              <a:lnTo>
                <a:pt x="69" y="2"/>
              </a:lnTo>
              <a:lnTo>
                <a:pt x="70" y="2"/>
              </a:lnTo>
              <a:lnTo>
                <a:pt x="70" y="1"/>
              </a:lnTo>
              <a:lnTo>
                <a:pt x="71" y="1"/>
              </a:lnTo>
              <a:lnTo>
                <a:pt x="71" y="0"/>
              </a:lnTo>
              <a:lnTo>
                <a:pt x="72" y="0"/>
              </a:lnTo>
              <a:lnTo>
                <a:pt x="73" y="0"/>
              </a:lnTo>
              <a:lnTo>
                <a:pt x="74" y="0"/>
              </a:lnTo>
              <a:lnTo>
                <a:pt x="75" y="1"/>
              </a:lnTo>
              <a:lnTo>
                <a:pt x="76" y="1"/>
              </a:lnTo>
              <a:lnTo>
                <a:pt x="76" y="2"/>
              </a:lnTo>
              <a:lnTo>
                <a:pt x="77" y="2"/>
              </a:lnTo>
              <a:lnTo>
                <a:pt x="77" y="3"/>
              </a:lnTo>
              <a:lnTo>
                <a:pt x="78" y="3"/>
              </a:lnTo>
              <a:lnTo>
                <a:pt x="78" y="4"/>
              </a:lnTo>
              <a:lnTo>
                <a:pt x="78" y="5"/>
              </a:lnTo>
              <a:lnTo>
                <a:pt x="78" y="6"/>
              </a:lnTo>
              <a:lnTo>
                <a:pt x="78" y="7"/>
              </a:lnTo>
              <a:lnTo>
                <a:pt x="78" y="8"/>
              </a:lnTo>
              <a:lnTo>
                <a:pt x="78" y="9"/>
              </a:lnTo>
              <a:lnTo>
                <a:pt x="78" y="10"/>
              </a:lnTo>
              <a:lnTo>
                <a:pt x="79" y="10"/>
              </a:lnTo>
              <a:lnTo>
                <a:pt x="79" y="11"/>
              </a:lnTo>
              <a:lnTo>
                <a:pt x="79" y="12"/>
              </a:lnTo>
              <a:lnTo>
                <a:pt x="80" y="12"/>
              </a:lnTo>
              <a:lnTo>
                <a:pt x="80" y="13"/>
              </a:lnTo>
              <a:lnTo>
                <a:pt x="80" y="14"/>
              </a:lnTo>
              <a:lnTo>
                <a:pt x="79" y="14"/>
              </a:lnTo>
              <a:lnTo>
                <a:pt x="80" y="14"/>
              </a:lnTo>
              <a:lnTo>
                <a:pt x="79" y="14"/>
              </a:lnTo>
              <a:lnTo>
                <a:pt x="78" y="14"/>
              </a:lnTo>
              <a:lnTo>
                <a:pt x="77" y="14"/>
              </a:lnTo>
              <a:lnTo>
                <a:pt x="77" y="13"/>
              </a:lnTo>
              <a:lnTo>
                <a:pt x="76" y="13"/>
              </a:lnTo>
              <a:lnTo>
                <a:pt x="75" y="13"/>
              </a:lnTo>
              <a:lnTo>
                <a:pt x="75" y="14"/>
              </a:lnTo>
              <a:lnTo>
                <a:pt x="75" y="15"/>
              </a:lnTo>
              <a:lnTo>
                <a:pt x="75" y="16"/>
              </a:lnTo>
              <a:lnTo>
                <a:pt x="75" y="17"/>
              </a:lnTo>
              <a:lnTo>
                <a:pt x="75" y="18"/>
              </a:lnTo>
              <a:lnTo>
                <a:pt x="75" y="19"/>
              </a:lnTo>
              <a:lnTo>
                <a:pt x="75" y="20"/>
              </a:lnTo>
              <a:lnTo>
                <a:pt x="74" y="20"/>
              </a:lnTo>
              <a:lnTo>
                <a:pt x="74" y="19"/>
              </a:lnTo>
              <a:lnTo>
                <a:pt x="71" y="19"/>
              </a:lnTo>
              <a:lnTo>
                <a:pt x="70" y="19"/>
              </a:lnTo>
              <a:lnTo>
                <a:pt x="69" y="19"/>
              </a:lnTo>
              <a:lnTo>
                <a:pt x="68" y="19"/>
              </a:lnTo>
              <a:lnTo>
                <a:pt x="67" y="19"/>
              </a:lnTo>
              <a:lnTo>
                <a:pt x="66" y="19"/>
              </a:lnTo>
              <a:lnTo>
                <a:pt x="65" y="19"/>
              </a:lnTo>
              <a:lnTo>
                <a:pt x="64" y="20"/>
              </a:lnTo>
              <a:lnTo>
                <a:pt x="64" y="21"/>
              </a:lnTo>
              <a:lnTo>
                <a:pt x="64" y="22"/>
              </a:lnTo>
              <a:lnTo>
                <a:pt x="63" y="22"/>
              </a:lnTo>
              <a:lnTo>
                <a:pt x="63" y="23"/>
              </a:lnTo>
              <a:lnTo>
                <a:pt x="64" y="23"/>
              </a:lnTo>
              <a:lnTo>
                <a:pt x="64" y="24"/>
              </a:lnTo>
              <a:lnTo>
                <a:pt x="63" y="24"/>
              </a:lnTo>
              <a:lnTo>
                <a:pt x="63" y="25"/>
              </a:lnTo>
              <a:lnTo>
                <a:pt x="63" y="26"/>
              </a:lnTo>
              <a:lnTo>
                <a:pt x="63" y="27"/>
              </a:lnTo>
              <a:lnTo>
                <a:pt x="65" y="28"/>
              </a:lnTo>
              <a:lnTo>
                <a:pt x="66" y="29"/>
              </a:lnTo>
              <a:lnTo>
                <a:pt x="68" y="30"/>
              </a:lnTo>
              <a:lnTo>
                <a:pt x="69" y="31"/>
              </a:lnTo>
              <a:lnTo>
                <a:pt x="69" y="33"/>
              </a:lnTo>
              <a:lnTo>
                <a:pt x="70" y="34"/>
              </a:lnTo>
              <a:lnTo>
                <a:pt x="71" y="35"/>
              </a:lnTo>
              <a:lnTo>
                <a:pt x="71" y="36"/>
              </a:lnTo>
              <a:lnTo>
                <a:pt x="71" y="37"/>
              </a:lnTo>
              <a:lnTo>
                <a:pt x="69" y="38"/>
              </a:lnTo>
              <a:lnTo>
                <a:pt x="66" y="40"/>
              </a:lnTo>
              <a:lnTo>
                <a:pt x="65" y="41"/>
              </a:lnTo>
              <a:lnTo>
                <a:pt x="64" y="41"/>
              </a:lnTo>
              <a:lnTo>
                <a:pt x="64" y="42"/>
              </a:lnTo>
              <a:lnTo>
                <a:pt x="63" y="42"/>
              </a:lnTo>
              <a:lnTo>
                <a:pt x="62" y="43"/>
              </a:lnTo>
              <a:lnTo>
                <a:pt x="61" y="43"/>
              </a:lnTo>
              <a:lnTo>
                <a:pt x="60" y="44"/>
              </a:lnTo>
              <a:lnTo>
                <a:pt x="60" y="45"/>
              </a:lnTo>
              <a:lnTo>
                <a:pt x="59" y="45"/>
              </a:lnTo>
              <a:lnTo>
                <a:pt x="58" y="46"/>
              </a:lnTo>
              <a:lnTo>
                <a:pt x="57" y="47"/>
              </a:lnTo>
              <a:lnTo>
                <a:pt x="57" y="48"/>
              </a:lnTo>
              <a:lnTo>
                <a:pt x="56" y="48"/>
              </a:lnTo>
              <a:lnTo>
                <a:pt x="56" y="49"/>
              </a:lnTo>
              <a:lnTo>
                <a:pt x="55" y="49"/>
              </a:lnTo>
              <a:lnTo>
                <a:pt x="55" y="50"/>
              </a:lnTo>
              <a:lnTo>
                <a:pt x="53" y="52"/>
              </a:lnTo>
              <a:lnTo>
                <a:pt x="52" y="53"/>
              </a:lnTo>
              <a:lnTo>
                <a:pt x="51" y="53"/>
              </a:lnTo>
              <a:lnTo>
                <a:pt x="51" y="54"/>
              </a:lnTo>
              <a:lnTo>
                <a:pt x="50" y="54"/>
              </a:lnTo>
              <a:lnTo>
                <a:pt x="50" y="52"/>
              </a:lnTo>
              <a:lnTo>
                <a:pt x="49" y="49"/>
              </a:lnTo>
              <a:lnTo>
                <a:pt x="49" y="48"/>
              </a:lnTo>
              <a:lnTo>
                <a:pt x="48" y="47"/>
              </a:lnTo>
              <a:lnTo>
                <a:pt x="47" y="47"/>
              </a:lnTo>
              <a:lnTo>
                <a:pt x="47" y="48"/>
              </a:lnTo>
              <a:lnTo>
                <a:pt x="47" y="49"/>
              </a:lnTo>
              <a:lnTo>
                <a:pt x="46" y="49"/>
              </a:lnTo>
              <a:lnTo>
                <a:pt x="46" y="48"/>
              </a:lnTo>
              <a:lnTo>
                <a:pt x="45" y="48"/>
              </a:lnTo>
              <a:lnTo>
                <a:pt x="45" y="47"/>
              </a:lnTo>
              <a:lnTo>
                <a:pt x="44" y="47"/>
              </a:lnTo>
              <a:lnTo>
                <a:pt x="44" y="46"/>
              </a:lnTo>
              <a:lnTo>
                <a:pt x="43" y="46"/>
              </a:lnTo>
              <a:lnTo>
                <a:pt x="43" y="45"/>
              </a:lnTo>
              <a:lnTo>
                <a:pt x="43" y="46"/>
              </a:lnTo>
              <a:lnTo>
                <a:pt x="42" y="46"/>
              </a:lnTo>
              <a:lnTo>
                <a:pt x="41" y="45"/>
              </a:lnTo>
              <a:lnTo>
                <a:pt x="41" y="46"/>
              </a:lnTo>
              <a:lnTo>
                <a:pt x="40" y="46"/>
              </a:lnTo>
              <a:lnTo>
                <a:pt x="39" y="45"/>
              </a:lnTo>
              <a:lnTo>
                <a:pt x="38" y="46"/>
              </a:lnTo>
              <a:lnTo>
                <a:pt x="37" y="47"/>
              </a:lnTo>
              <a:lnTo>
                <a:pt x="37" y="48"/>
              </a:lnTo>
              <a:lnTo>
                <a:pt x="38" y="48"/>
              </a:lnTo>
              <a:lnTo>
                <a:pt x="38" y="49"/>
              </a:lnTo>
              <a:lnTo>
                <a:pt x="39" y="49"/>
              </a:lnTo>
              <a:lnTo>
                <a:pt x="39" y="50"/>
              </a:lnTo>
              <a:lnTo>
                <a:pt x="40" y="50"/>
              </a:lnTo>
              <a:lnTo>
                <a:pt x="40" y="51"/>
              </a:lnTo>
              <a:lnTo>
                <a:pt x="41" y="51"/>
              </a:lnTo>
              <a:lnTo>
                <a:pt x="41" y="52"/>
              </a:lnTo>
              <a:lnTo>
                <a:pt x="41" y="53"/>
              </a:lnTo>
              <a:lnTo>
                <a:pt x="41" y="54"/>
              </a:lnTo>
              <a:lnTo>
                <a:pt x="41" y="55"/>
              </a:lnTo>
              <a:lnTo>
                <a:pt x="41" y="56"/>
              </a:lnTo>
              <a:lnTo>
                <a:pt x="40" y="56"/>
              </a:lnTo>
              <a:lnTo>
                <a:pt x="40" y="57"/>
              </a:lnTo>
              <a:lnTo>
                <a:pt x="40" y="58"/>
              </a:lnTo>
              <a:lnTo>
                <a:pt x="40" y="59"/>
              </a:lnTo>
              <a:lnTo>
                <a:pt x="40" y="60"/>
              </a:lnTo>
              <a:lnTo>
                <a:pt x="40" y="61"/>
              </a:lnTo>
              <a:lnTo>
                <a:pt x="40" y="62"/>
              </a:lnTo>
              <a:lnTo>
                <a:pt x="40" y="63"/>
              </a:lnTo>
              <a:lnTo>
                <a:pt x="40" y="64"/>
              </a:lnTo>
              <a:lnTo>
                <a:pt x="40" y="65"/>
              </a:lnTo>
              <a:lnTo>
                <a:pt x="40" y="66"/>
              </a:lnTo>
              <a:lnTo>
                <a:pt x="40" y="67"/>
              </a:lnTo>
              <a:lnTo>
                <a:pt x="40" y="68"/>
              </a:lnTo>
              <a:lnTo>
                <a:pt x="40" y="69"/>
              </a:lnTo>
              <a:lnTo>
                <a:pt x="39" y="70"/>
              </a:lnTo>
              <a:lnTo>
                <a:pt x="39" y="71"/>
              </a:lnTo>
              <a:lnTo>
                <a:pt x="38" y="71"/>
              </a:lnTo>
              <a:lnTo>
                <a:pt x="38" y="72"/>
              </a:lnTo>
              <a:lnTo>
                <a:pt x="36" y="74"/>
              </a:lnTo>
              <a:lnTo>
                <a:pt x="36" y="75"/>
              </a:lnTo>
              <a:lnTo>
                <a:pt x="35" y="75"/>
              </a:lnTo>
              <a:lnTo>
                <a:pt x="34" y="75"/>
              </a:lnTo>
              <a:lnTo>
                <a:pt x="33" y="76"/>
              </a:lnTo>
              <a:lnTo>
                <a:pt x="32" y="76"/>
              </a:lnTo>
              <a:lnTo>
                <a:pt x="31" y="76"/>
              </a:lnTo>
              <a:lnTo>
                <a:pt x="31" y="75"/>
              </a:lnTo>
              <a:lnTo>
                <a:pt x="30" y="75"/>
              </a:lnTo>
              <a:lnTo>
                <a:pt x="30" y="74"/>
              </a:lnTo>
              <a:lnTo>
                <a:pt x="29" y="73"/>
              </a:lnTo>
              <a:lnTo>
                <a:pt x="28" y="72"/>
              </a:lnTo>
              <a:lnTo>
                <a:pt x="28" y="71"/>
              </a:lnTo>
              <a:lnTo>
                <a:pt x="27" y="71"/>
              </a:lnTo>
              <a:lnTo>
                <a:pt x="27" y="70"/>
              </a:lnTo>
              <a:lnTo>
                <a:pt x="26" y="70"/>
              </a:lnTo>
              <a:lnTo>
                <a:pt x="26" y="69"/>
              </a:lnTo>
              <a:lnTo>
                <a:pt x="26" y="68"/>
              </a:lnTo>
              <a:lnTo>
                <a:pt x="25" y="68"/>
              </a:lnTo>
              <a:lnTo>
                <a:pt x="25" y="67"/>
              </a:lnTo>
              <a:lnTo>
                <a:pt x="24" y="67"/>
              </a:lnTo>
              <a:lnTo>
                <a:pt x="23" y="67"/>
              </a:lnTo>
              <a:lnTo>
                <a:pt x="23" y="66"/>
              </a:lnTo>
              <a:lnTo>
                <a:pt x="22" y="66"/>
              </a:lnTo>
              <a:lnTo>
                <a:pt x="22" y="65"/>
              </a:lnTo>
              <a:lnTo>
                <a:pt x="21" y="65"/>
              </a:lnTo>
              <a:lnTo>
                <a:pt x="21" y="64"/>
              </a:lnTo>
              <a:lnTo>
                <a:pt x="20" y="64"/>
              </a:lnTo>
              <a:lnTo>
                <a:pt x="19" y="64"/>
              </a:lnTo>
              <a:lnTo>
                <a:pt x="19" y="63"/>
              </a:lnTo>
              <a:lnTo>
                <a:pt x="18" y="63"/>
              </a:lnTo>
              <a:lnTo>
                <a:pt x="18" y="62"/>
              </a:lnTo>
              <a:lnTo>
                <a:pt x="17" y="61"/>
              </a:lnTo>
              <a:lnTo>
                <a:pt x="16" y="61"/>
              </a:lnTo>
              <a:lnTo>
                <a:pt x="15" y="61"/>
              </a:lnTo>
              <a:lnTo>
                <a:pt x="14" y="61"/>
              </a:lnTo>
              <a:lnTo>
                <a:pt x="13" y="61"/>
              </a:lnTo>
              <a:lnTo>
                <a:pt x="12" y="61"/>
              </a:lnTo>
              <a:lnTo>
                <a:pt x="12" y="62"/>
              </a:lnTo>
              <a:lnTo>
                <a:pt x="11" y="62"/>
              </a:lnTo>
              <a:lnTo>
                <a:pt x="11" y="63"/>
              </a:lnTo>
              <a:lnTo>
                <a:pt x="10" y="63"/>
              </a:lnTo>
              <a:lnTo>
                <a:pt x="9" y="63"/>
              </a:lnTo>
              <a:lnTo>
                <a:pt x="9" y="64"/>
              </a:lnTo>
              <a:lnTo>
                <a:pt x="8" y="64"/>
              </a:lnTo>
              <a:lnTo>
                <a:pt x="7" y="64"/>
              </a:lnTo>
              <a:lnTo>
                <a:pt x="6" y="64"/>
              </a:lnTo>
              <a:lnTo>
                <a:pt x="5" y="64"/>
              </a:lnTo>
              <a:lnTo>
                <a:pt x="4" y="64"/>
              </a:lnTo>
              <a:lnTo>
                <a:pt x="4" y="63"/>
              </a:lnTo>
              <a:lnTo>
                <a:pt x="4" y="62"/>
              </a:lnTo>
              <a:lnTo>
                <a:pt x="3" y="62"/>
              </a:lnTo>
              <a:lnTo>
                <a:pt x="2" y="62"/>
              </a:lnTo>
              <a:lnTo>
                <a:pt x="1" y="62"/>
              </a:lnTo>
              <a:lnTo>
                <a:pt x="1" y="61"/>
              </a:lnTo>
              <a:lnTo>
                <a:pt x="1" y="60"/>
              </a:lnTo>
              <a:lnTo>
                <a:pt x="1" y="59"/>
              </a:lnTo>
              <a:lnTo>
                <a:pt x="2" y="59"/>
              </a:lnTo>
              <a:lnTo>
                <a:pt x="3" y="59"/>
              </a:lnTo>
              <a:lnTo>
                <a:pt x="3" y="58"/>
              </a:lnTo>
              <a:lnTo>
                <a:pt x="3" y="57"/>
              </a:lnTo>
              <a:lnTo>
                <a:pt x="3" y="56"/>
              </a:lnTo>
              <a:lnTo>
                <a:pt x="2" y="56"/>
              </a:lnTo>
              <a:lnTo>
                <a:pt x="2" y="55"/>
              </a:lnTo>
              <a:lnTo>
                <a:pt x="3" y="55"/>
              </a:lnTo>
              <a:lnTo>
                <a:pt x="1" y="54"/>
              </a:lnTo>
              <a:lnTo>
                <a:pt x="1" y="53"/>
              </a:lnTo>
              <a:lnTo>
                <a:pt x="0" y="53"/>
              </a:lnTo>
              <a:lnTo>
                <a:pt x="0" y="52"/>
              </a:lnTo>
              <a:lnTo>
                <a:pt x="0" y="53"/>
              </a:lnTo>
              <a:lnTo>
                <a:pt x="1" y="53"/>
              </a:lnTo>
              <a:lnTo>
                <a:pt x="2" y="53"/>
              </a:lnTo>
              <a:lnTo>
                <a:pt x="2" y="54"/>
              </a:lnTo>
              <a:lnTo>
                <a:pt x="3" y="54"/>
              </a:lnTo>
              <a:lnTo>
                <a:pt x="4" y="54"/>
              </a:lnTo>
              <a:lnTo>
                <a:pt x="4" y="53"/>
              </a:lnTo>
              <a:lnTo>
                <a:pt x="4" y="52"/>
              </a:lnTo>
              <a:lnTo>
                <a:pt x="3" y="52"/>
              </a:lnTo>
              <a:lnTo>
                <a:pt x="3" y="51"/>
              </a:lnTo>
              <a:lnTo>
                <a:pt x="3" y="50"/>
              </a:lnTo>
              <a:lnTo>
                <a:pt x="2" y="50"/>
              </a:lnTo>
              <a:lnTo>
                <a:pt x="2" y="49"/>
              </a:lnTo>
              <a:lnTo>
                <a:pt x="2" y="48"/>
              </a:lnTo>
              <a:lnTo>
                <a:pt x="2" y="47"/>
              </a:lnTo>
              <a:lnTo>
                <a:pt x="3" y="47"/>
              </a:lnTo>
              <a:lnTo>
                <a:pt x="3" y="46"/>
              </a:lnTo>
              <a:lnTo>
                <a:pt x="4" y="46"/>
              </a:lnTo>
              <a:lnTo>
                <a:pt x="4" y="45"/>
              </a:lnTo>
              <a:lnTo>
                <a:pt x="5" y="45"/>
              </a:lnTo>
              <a:lnTo>
                <a:pt x="6" y="44"/>
              </a:lnTo>
              <a:lnTo>
                <a:pt x="7" y="43"/>
              </a:lnTo>
              <a:lnTo>
                <a:pt x="7" y="42"/>
              </a:lnTo>
              <a:lnTo>
                <a:pt x="8" y="41"/>
              </a:lnTo>
              <a:lnTo>
                <a:pt x="10" y="39"/>
              </a:lnTo>
              <a:lnTo>
                <a:pt x="12" y="38"/>
              </a:lnTo>
              <a:lnTo>
                <a:pt x="11" y="38"/>
              </a:lnTo>
              <a:lnTo>
                <a:pt x="10" y="38"/>
              </a:lnTo>
              <a:lnTo>
                <a:pt x="10" y="37"/>
              </a:lnTo>
              <a:lnTo>
                <a:pt x="9" y="37"/>
              </a:lnTo>
              <a:lnTo>
                <a:pt x="8" y="37"/>
              </a:lnTo>
              <a:lnTo>
                <a:pt x="7" y="37"/>
              </a:lnTo>
              <a:lnTo>
                <a:pt x="7" y="38"/>
              </a:lnTo>
              <a:lnTo>
                <a:pt x="6" y="38"/>
              </a:lnTo>
              <a:lnTo>
                <a:pt x="6" y="37"/>
              </a:lnTo>
              <a:lnTo>
                <a:pt x="6" y="36"/>
              </a:lnTo>
              <a:lnTo>
                <a:pt x="5" y="36"/>
              </a:lnTo>
              <a:lnTo>
                <a:pt x="4" y="36"/>
              </a:lnTo>
              <a:lnTo>
                <a:pt x="4" y="35"/>
              </a:lnTo>
              <a:lnTo>
                <a:pt x="3" y="35"/>
              </a:lnTo>
              <a:lnTo>
                <a:pt x="2" y="35"/>
              </a:lnTo>
              <a:lnTo>
                <a:pt x="2" y="34"/>
              </a:lnTo>
              <a:lnTo>
                <a:pt x="2" y="33"/>
              </a:lnTo>
              <a:lnTo>
                <a:pt x="2" y="32"/>
              </a:lnTo>
              <a:lnTo>
                <a:pt x="3" y="32"/>
              </a:lnTo>
              <a:lnTo>
                <a:pt x="4" y="32"/>
              </a:lnTo>
              <a:lnTo>
                <a:pt x="4" y="31"/>
              </a:lnTo>
              <a:lnTo>
                <a:pt x="5" y="30"/>
              </a:lnTo>
              <a:lnTo>
                <a:pt x="6" y="29"/>
              </a:lnTo>
              <a:lnTo>
                <a:pt x="7" y="28"/>
              </a:lnTo>
              <a:lnTo>
                <a:pt x="7" y="27"/>
              </a:lnTo>
              <a:lnTo>
                <a:pt x="8" y="27"/>
              </a:lnTo>
              <a:lnTo>
                <a:pt x="8" y="26"/>
              </a:lnTo>
              <a:lnTo>
                <a:pt x="9" y="26"/>
              </a:lnTo>
              <a:lnTo>
                <a:pt x="9" y="27"/>
              </a:lnTo>
              <a:lnTo>
                <a:pt x="9" y="26"/>
              </a:lnTo>
              <a:lnTo>
                <a:pt x="10" y="27"/>
              </a:lnTo>
              <a:lnTo>
                <a:pt x="11" y="27"/>
              </a:lnTo>
              <a:lnTo>
                <a:pt x="11" y="26"/>
              </a:lnTo>
              <a:lnTo>
                <a:pt x="12" y="26"/>
              </a:lnTo>
              <a:lnTo>
                <a:pt x="13" y="26"/>
              </a:lnTo>
              <a:lnTo>
                <a:pt x="14" y="26"/>
              </a:lnTo>
              <a:lnTo>
                <a:pt x="15" y="25"/>
              </a:lnTo>
              <a:lnTo>
                <a:pt x="16" y="25"/>
              </a:lnTo>
              <a:lnTo>
                <a:pt x="17" y="25"/>
              </a:lnTo>
              <a:lnTo>
                <a:pt x="18" y="25"/>
              </a:lnTo>
              <a:lnTo>
                <a:pt x="18" y="26"/>
              </a:lnTo>
              <a:lnTo>
                <a:pt x="19" y="27"/>
              </a:lnTo>
              <a:lnTo>
                <a:pt x="20" y="27"/>
              </a:lnTo>
              <a:lnTo>
                <a:pt x="20" y="26"/>
              </a:lnTo>
              <a:lnTo>
                <a:pt x="21" y="26"/>
              </a:lnTo>
              <a:lnTo>
                <a:pt x="22" y="26"/>
              </a:lnTo>
              <a:lnTo>
                <a:pt x="22" y="25"/>
              </a:lnTo>
              <a:lnTo>
                <a:pt x="23" y="25"/>
              </a:lnTo>
              <a:lnTo>
                <a:pt x="24" y="24"/>
              </a:lnTo>
              <a:lnTo>
                <a:pt x="24" y="25"/>
              </a:lnTo>
              <a:lnTo>
                <a:pt x="24" y="26"/>
              </a:lnTo>
              <a:lnTo>
                <a:pt x="24" y="27"/>
              </a:lnTo>
              <a:lnTo>
                <a:pt x="25" y="27"/>
              </a:lnTo>
              <a:lnTo>
                <a:pt x="25" y="28"/>
              </a:lnTo>
              <a:lnTo>
                <a:pt x="26" y="28"/>
              </a:lnTo>
              <a:lnTo>
                <a:pt x="26" y="27"/>
              </a:lnTo>
              <a:lnTo>
                <a:pt x="27" y="27"/>
              </a:lnTo>
              <a:lnTo>
                <a:pt x="28" y="27"/>
              </a:lnTo>
              <a:lnTo>
                <a:pt x="28" y="26"/>
              </a:lnTo>
              <a:lnTo>
                <a:pt x="29" y="26"/>
              </a:lnTo>
              <a:lnTo>
                <a:pt x="29" y="25"/>
              </a:lnTo>
              <a:lnTo>
                <a:pt x="30" y="25"/>
              </a:lnTo>
              <a:lnTo>
                <a:pt x="30" y="26"/>
              </a:lnTo>
              <a:lnTo>
                <a:pt x="31" y="26"/>
              </a:lnTo>
              <a:lnTo>
                <a:pt x="31" y="25"/>
              </a:lnTo>
              <a:lnTo>
                <a:pt x="31" y="24"/>
              </a:lnTo>
              <a:lnTo>
                <a:pt x="31" y="23"/>
              </a:lnTo>
              <a:lnTo>
                <a:pt x="30" y="23"/>
              </a:lnTo>
              <a:lnTo>
                <a:pt x="31" y="22"/>
              </a:lnTo>
              <a:lnTo>
                <a:pt x="31" y="21"/>
              </a:lnTo>
              <a:lnTo>
                <a:pt x="31" y="20"/>
              </a:lnTo>
              <a:lnTo>
                <a:pt x="32" y="20"/>
              </a:lnTo>
              <a:lnTo>
                <a:pt x="33" y="20"/>
              </a:lnTo>
              <a:close/>
            </a:path>
          </a:pathLst>
        </a:custGeom>
        <a:solidFill>
          <a:srgbClr val="F8F8F8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6</xdr:col>
      <xdr:colOff>514350</xdr:colOff>
      <xdr:row>22</xdr:row>
      <xdr:rowOff>66675</xdr:rowOff>
    </xdr:from>
    <xdr:to>
      <xdr:col>8</xdr:col>
      <xdr:colOff>114300</xdr:colOff>
      <xdr:row>26</xdr:row>
      <xdr:rowOff>76200</xdr:rowOff>
    </xdr:to>
    <xdr:sp macro="" textlink="">
      <xdr:nvSpPr>
        <xdr:cNvPr id="848680" name="Freeform 23"/>
        <xdr:cNvSpPr>
          <a:spLocks/>
        </xdr:cNvSpPr>
      </xdr:nvSpPr>
      <xdr:spPr bwMode="auto">
        <a:xfrm>
          <a:off x="7848600" y="3657600"/>
          <a:ext cx="819150" cy="619125"/>
        </a:xfrm>
        <a:custGeom>
          <a:avLst/>
          <a:gdLst>
            <a:gd name="T0" fmla="*/ 2147483647 w 62"/>
            <a:gd name="T1" fmla="*/ 2147483647 h 47"/>
            <a:gd name="T2" fmla="*/ 2147483647 w 62"/>
            <a:gd name="T3" fmla="*/ 2147483647 h 47"/>
            <a:gd name="T4" fmla="*/ 2147483647 w 62"/>
            <a:gd name="T5" fmla="*/ 2147483647 h 47"/>
            <a:gd name="T6" fmla="*/ 2147483647 w 62"/>
            <a:gd name="T7" fmla="*/ 2147483647 h 47"/>
            <a:gd name="T8" fmla="*/ 2147483647 w 62"/>
            <a:gd name="T9" fmla="*/ 2147483647 h 47"/>
            <a:gd name="T10" fmla="*/ 2147483647 w 62"/>
            <a:gd name="T11" fmla="*/ 2147483647 h 47"/>
            <a:gd name="T12" fmla="*/ 2147483647 w 62"/>
            <a:gd name="T13" fmla="*/ 2147483647 h 47"/>
            <a:gd name="T14" fmla="*/ 2147483647 w 62"/>
            <a:gd name="T15" fmla="*/ 2147483647 h 47"/>
            <a:gd name="T16" fmla="*/ 2147483647 w 62"/>
            <a:gd name="T17" fmla="*/ 2147483647 h 47"/>
            <a:gd name="T18" fmla="*/ 2147483647 w 62"/>
            <a:gd name="T19" fmla="*/ 2147483647 h 47"/>
            <a:gd name="T20" fmla="*/ 2147483647 w 62"/>
            <a:gd name="T21" fmla="*/ 2147483647 h 47"/>
            <a:gd name="T22" fmla="*/ 0 w 62"/>
            <a:gd name="T23" fmla="*/ 2147483647 h 47"/>
            <a:gd name="T24" fmla="*/ 0 w 62"/>
            <a:gd name="T25" fmla="*/ 2147483647 h 47"/>
            <a:gd name="T26" fmla="*/ 2147483647 w 62"/>
            <a:gd name="T27" fmla="*/ 2147483647 h 47"/>
            <a:gd name="T28" fmla="*/ 2147483647 w 62"/>
            <a:gd name="T29" fmla="*/ 2147483647 h 47"/>
            <a:gd name="T30" fmla="*/ 2147483647 w 62"/>
            <a:gd name="T31" fmla="*/ 2147483647 h 47"/>
            <a:gd name="T32" fmla="*/ 2147483647 w 62"/>
            <a:gd name="T33" fmla="*/ 2147483647 h 47"/>
            <a:gd name="T34" fmla="*/ 2147483647 w 62"/>
            <a:gd name="T35" fmla="*/ 2147483647 h 47"/>
            <a:gd name="T36" fmla="*/ 2147483647 w 62"/>
            <a:gd name="T37" fmla="*/ 2147483647 h 47"/>
            <a:gd name="T38" fmla="*/ 2147483647 w 62"/>
            <a:gd name="T39" fmla="*/ 2147483647 h 47"/>
            <a:gd name="T40" fmla="*/ 2147483647 w 62"/>
            <a:gd name="T41" fmla="*/ 2147483647 h 47"/>
            <a:gd name="T42" fmla="*/ 2147483647 w 62"/>
            <a:gd name="T43" fmla="*/ 2147483647 h 47"/>
            <a:gd name="T44" fmla="*/ 2147483647 w 62"/>
            <a:gd name="T45" fmla="*/ 2147483647 h 47"/>
            <a:gd name="T46" fmla="*/ 2147483647 w 62"/>
            <a:gd name="T47" fmla="*/ 2147483647 h 47"/>
            <a:gd name="T48" fmla="*/ 2147483647 w 62"/>
            <a:gd name="T49" fmla="*/ 2147483647 h 47"/>
            <a:gd name="T50" fmla="*/ 2147483647 w 62"/>
            <a:gd name="T51" fmla="*/ 2147483647 h 47"/>
            <a:gd name="T52" fmla="*/ 2147483647 w 62"/>
            <a:gd name="T53" fmla="*/ 2147483647 h 47"/>
            <a:gd name="T54" fmla="*/ 2147483647 w 62"/>
            <a:gd name="T55" fmla="*/ 2147483647 h 47"/>
            <a:gd name="T56" fmla="*/ 2147483647 w 62"/>
            <a:gd name="T57" fmla="*/ 2147483647 h 47"/>
            <a:gd name="T58" fmla="*/ 2147483647 w 62"/>
            <a:gd name="T59" fmla="*/ 2147483647 h 47"/>
            <a:gd name="T60" fmla="*/ 2147483647 w 62"/>
            <a:gd name="T61" fmla="*/ 2147483647 h 47"/>
            <a:gd name="T62" fmla="*/ 2147483647 w 62"/>
            <a:gd name="T63" fmla="*/ 2147483647 h 47"/>
            <a:gd name="T64" fmla="*/ 2147483647 w 62"/>
            <a:gd name="T65" fmla="*/ 2147483647 h 47"/>
            <a:gd name="T66" fmla="*/ 2147483647 w 62"/>
            <a:gd name="T67" fmla="*/ 2147483647 h 47"/>
            <a:gd name="T68" fmla="*/ 2147483647 w 62"/>
            <a:gd name="T69" fmla="*/ 2147483647 h 47"/>
            <a:gd name="T70" fmla="*/ 2147483647 w 62"/>
            <a:gd name="T71" fmla="*/ 2147483647 h 47"/>
            <a:gd name="T72" fmla="*/ 2147483647 w 62"/>
            <a:gd name="T73" fmla="*/ 2147483647 h 47"/>
            <a:gd name="T74" fmla="*/ 2147483647 w 62"/>
            <a:gd name="T75" fmla="*/ 2147483647 h 47"/>
            <a:gd name="T76" fmla="*/ 2147483647 w 62"/>
            <a:gd name="T77" fmla="*/ 2147483647 h 47"/>
            <a:gd name="T78" fmla="*/ 2147483647 w 62"/>
            <a:gd name="T79" fmla="*/ 2147483647 h 47"/>
            <a:gd name="T80" fmla="*/ 2147483647 w 62"/>
            <a:gd name="T81" fmla="*/ 2147483647 h 47"/>
            <a:gd name="T82" fmla="*/ 2147483647 w 62"/>
            <a:gd name="T83" fmla="*/ 2147483647 h 47"/>
            <a:gd name="T84" fmla="*/ 2147483647 w 62"/>
            <a:gd name="T85" fmla="*/ 2147483647 h 47"/>
            <a:gd name="T86" fmla="*/ 2147483647 w 62"/>
            <a:gd name="T87" fmla="*/ 2147483647 h 47"/>
            <a:gd name="T88" fmla="*/ 2147483647 w 62"/>
            <a:gd name="T89" fmla="*/ 2147483647 h 47"/>
            <a:gd name="T90" fmla="*/ 2147483647 w 62"/>
            <a:gd name="T91" fmla="*/ 2147483647 h 47"/>
            <a:gd name="T92" fmla="*/ 2147483647 w 62"/>
            <a:gd name="T93" fmla="*/ 2147483647 h 47"/>
            <a:gd name="T94" fmla="*/ 2147483647 w 62"/>
            <a:gd name="T95" fmla="*/ 2147483647 h 47"/>
            <a:gd name="T96" fmla="*/ 2147483647 w 62"/>
            <a:gd name="T97" fmla="*/ 2147483647 h 47"/>
            <a:gd name="T98" fmla="*/ 2147483647 w 62"/>
            <a:gd name="T99" fmla="*/ 2147483647 h 47"/>
            <a:gd name="T100" fmla="*/ 2147483647 w 62"/>
            <a:gd name="T101" fmla="*/ 2147483647 h 47"/>
            <a:gd name="T102" fmla="*/ 2147483647 w 62"/>
            <a:gd name="T103" fmla="*/ 2147483647 h 47"/>
            <a:gd name="T104" fmla="*/ 2147483647 w 62"/>
            <a:gd name="T105" fmla="*/ 2147483647 h 47"/>
            <a:gd name="T106" fmla="*/ 2147483647 w 62"/>
            <a:gd name="T107" fmla="*/ 2147483647 h 47"/>
            <a:gd name="T108" fmla="*/ 2147483647 w 62"/>
            <a:gd name="T109" fmla="*/ 2147483647 h 47"/>
            <a:gd name="T110" fmla="*/ 2147483647 w 62"/>
            <a:gd name="T111" fmla="*/ 2147483647 h 47"/>
            <a:gd name="T112" fmla="*/ 2147483647 w 62"/>
            <a:gd name="T113" fmla="*/ 2147483647 h 47"/>
            <a:gd name="T114" fmla="*/ 2147483647 w 62"/>
            <a:gd name="T115" fmla="*/ 2147483647 h 47"/>
            <a:gd name="T116" fmla="*/ 2147483647 w 62"/>
            <a:gd name="T117" fmla="*/ 2147483647 h 47"/>
            <a:gd name="T118" fmla="*/ 2147483647 w 62"/>
            <a:gd name="T119" fmla="*/ 2147483647 h 47"/>
            <a:gd name="T120" fmla="*/ 2147483647 w 62"/>
            <a:gd name="T121" fmla="*/ 2147483647 h 47"/>
            <a:gd name="T122" fmla="*/ 2147483647 w 62"/>
            <a:gd name="T123" fmla="*/ 2147483647 h 47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60000 65536"/>
            <a:gd name="T178" fmla="*/ 0 60000 65536"/>
            <a:gd name="T179" fmla="*/ 0 60000 65536"/>
            <a:gd name="T180" fmla="*/ 0 60000 65536"/>
            <a:gd name="T181" fmla="*/ 0 60000 65536"/>
            <a:gd name="T182" fmla="*/ 0 60000 65536"/>
            <a:gd name="T183" fmla="*/ 0 60000 65536"/>
            <a:gd name="T184" fmla="*/ 0 60000 65536"/>
            <a:gd name="T185" fmla="*/ 0 60000 65536"/>
            <a:gd name="T186" fmla="*/ 0 w 62"/>
            <a:gd name="T187" fmla="*/ 0 h 47"/>
            <a:gd name="T188" fmla="*/ 62 w 62"/>
            <a:gd name="T189" fmla="*/ 47 h 47"/>
          </a:gdLst>
          <a:ahLst/>
          <a:cxnLst>
            <a:cxn ang="T124">
              <a:pos x="T0" y="T1"/>
            </a:cxn>
            <a:cxn ang="T125">
              <a:pos x="T2" y="T3"/>
            </a:cxn>
            <a:cxn ang="T126">
              <a:pos x="T4" y="T5"/>
            </a:cxn>
            <a:cxn ang="T127">
              <a:pos x="T6" y="T7"/>
            </a:cxn>
            <a:cxn ang="T128">
              <a:pos x="T8" y="T9"/>
            </a:cxn>
            <a:cxn ang="T129">
              <a:pos x="T10" y="T11"/>
            </a:cxn>
            <a:cxn ang="T130">
              <a:pos x="T12" y="T13"/>
            </a:cxn>
            <a:cxn ang="T131">
              <a:pos x="T14" y="T15"/>
            </a:cxn>
            <a:cxn ang="T132">
              <a:pos x="T16" y="T17"/>
            </a:cxn>
            <a:cxn ang="T133">
              <a:pos x="T18" y="T19"/>
            </a:cxn>
            <a:cxn ang="T134">
              <a:pos x="T20" y="T21"/>
            </a:cxn>
            <a:cxn ang="T135">
              <a:pos x="T22" y="T23"/>
            </a:cxn>
            <a:cxn ang="T136">
              <a:pos x="T24" y="T25"/>
            </a:cxn>
            <a:cxn ang="T137">
              <a:pos x="T26" y="T27"/>
            </a:cxn>
            <a:cxn ang="T138">
              <a:pos x="T28" y="T29"/>
            </a:cxn>
            <a:cxn ang="T139">
              <a:pos x="T30" y="T31"/>
            </a:cxn>
            <a:cxn ang="T140">
              <a:pos x="T32" y="T33"/>
            </a:cxn>
            <a:cxn ang="T141">
              <a:pos x="T34" y="T35"/>
            </a:cxn>
            <a:cxn ang="T142">
              <a:pos x="T36" y="T37"/>
            </a:cxn>
            <a:cxn ang="T143">
              <a:pos x="T38" y="T39"/>
            </a:cxn>
            <a:cxn ang="T144">
              <a:pos x="T40" y="T41"/>
            </a:cxn>
            <a:cxn ang="T145">
              <a:pos x="T42" y="T43"/>
            </a:cxn>
            <a:cxn ang="T146">
              <a:pos x="T44" y="T45"/>
            </a:cxn>
            <a:cxn ang="T147">
              <a:pos x="T46" y="T47"/>
            </a:cxn>
            <a:cxn ang="T148">
              <a:pos x="T48" y="T49"/>
            </a:cxn>
            <a:cxn ang="T149">
              <a:pos x="T50" y="T51"/>
            </a:cxn>
            <a:cxn ang="T150">
              <a:pos x="T52" y="T53"/>
            </a:cxn>
            <a:cxn ang="T151">
              <a:pos x="T54" y="T55"/>
            </a:cxn>
            <a:cxn ang="T152">
              <a:pos x="T56" y="T57"/>
            </a:cxn>
            <a:cxn ang="T153">
              <a:pos x="T58" y="T59"/>
            </a:cxn>
            <a:cxn ang="T154">
              <a:pos x="T60" y="T61"/>
            </a:cxn>
            <a:cxn ang="T155">
              <a:pos x="T62" y="T63"/>
            </a:cxn>
            <a:cxn ang="T156">
              <a:pos x="T64" y="T65"/>
            </a:cxn>
            <a:cxn ang="T157">
              <a:pos x="T66" y="T67"/>
            </a:cxn>
            <a:cxn ang="T158">
              <a:pos x="T68" y="T69"/>
            </a:cxn>
            <a:cxn ang="T159">
              <a:pos x="T70" y="T71"/>
            </a:cxn>
            <a:cxn ang="T160">
              <a:pos x="T72" y="T73"/>
            </a:cxn>
            <a:cxn ang="T161">
              <a:pos x="T74" y="T75"/>
            </a:cxn>
            <a:cxn ang="T162">
              <a:pos x="T76" y="T77"/>
            </a:cxn>
            <a:cxn ang="T163">
              <a:pos x="T78" y="T79"/>
            </a:cxn>
            <a:cxn ang="T164">
              <a:pos x="T80" y="T81"/>
            </a:cxn>
            <a:cxn ang="T165">
              <a:pos x="T82" y="T83"/>
            </a:cxn>
            <a:cxn ang="T166">
              <a:pos x="T84" y="T85"/>
            </a:cxn>
            <a:cxn ang="T167">
              <a:pos x="T86" y="T87"/>
            </a:cxn>
            <a:cxn ang="T168">
              <a:pos x="T88" y="T89"/>
            </a:cxn>
            <a:cxn ang="T169">
              <a:pos x="T90" y="T91"/>
            </a:cxn>
            <a:cxn ang="T170">
              <a:pos x="T92" y="T93"/>
            </a:cxn>
            <a:cxn ang="T171">
              <a:pos x="T94" y="T95"/>
            </a:cxn>
            <a:cxn ang="T172">
              <a:pos x="T96" y="T97"/>
            </a:cxn>
            <a:cxn ang="T173">
              <a:pos x="T98" y="T99"/>
            </a:cxn>
            <a:cxn ang="T174">
              <a:pos x="T100" y="T101"/>
            </a:cxn>
            <a:cxn ang="T175">
              <a:pos x="T102" y="T103"/>
            </a:cxn>
            <a:cxn ang="T176">
              <a:pos x="T104" y="T105"/>
            </a:cxn>
            <a:cxn ang="T177">
              <a:pos x="T106" y="T107"/>
            </a:cxn>
            <a:cxn ang="T178">
              <a:pos x="T108" y="T109"/>
            </a:cxn>
            <a:cxn ang="T179">
              <a:pos x="T110" y="T111"/>
            </a:cxn>
            <a:cxn ang="T180">
              <a:pos x="T112" y="T113"/>
            </a:cxn>
            <a:cxn ang="T181">
              <a:pos x="T114" y="T115"/>
            </a:cxn>
            <a:cxn ang="T182">
              <a:pos x="T116" y="T117"/>
            </a:cxn>
            <a:cxn ang="T183">
              <a:pos x="T118" y="T119"/>
            </a:cxn>
            <a:cxn ang="T184">
              <a:pos x="T120" y="T121"/>
            </a:cxn>
            <a:cxn ang="T185">
              <a:pos x="T122" y="T123"/>
            </a:cxn>
          </a:cxnLst>
          <a:rect l="T186" t="T187" r="T188" b="T189"/>
          <a:pathLst>
            <a:path w="62" h="47">
              <a:moveTo>
                <a:pt x="18" y="47"/>
              </a:moveTo>
              <a:lnTo>
                <a:pt x="17" y="47"/>
              </a:lnTo>
              <a:lnTo>
                <a:pt x="16" y="47"/>
              </a:lnTo>
              <a:lnTo>
                <a:pt x="16" y="46"/>
              </a:lnTo>
              <a:lnTo>
                <a:pt x="15" y="46"/>
              </a:lnTo>
              <a:lnTo>
                <a:pt x="13" y="45"/>
              </a:lnTo>
              <a:lnTo>
                <a:pt x="12" y="44"/>
              </a:lnTo>
              <a:lnTo>
                <a:pt x="12" y="43"/>
              </a:lnTo>
              <a:lnTo>
                <a:pt x="11" y="43"/>
              </a:lnTo>
              <a:lnTo>
                <a:pt x="10" y="42"/>
              </a:lnTo>
              <a:lnTo>
                <a:pt x="10" y="41"/>
              </a:lnTo>
              <a:lnTo>
                <a:pt x="10" y="40"/>
              </a:lnTo>
              <a:lnTo>
                <a:pt x="9" y="40"/>
              </a:lnTo>
              <a:lnTo>
                <a:pt x="8" y="40"/>
              </a:lnTo>
              <a:lnTo>
                <a:pt x="7" y="41"/>
              </a:lnTo>
              <a:lnTo>
                <a:pt x="7" y="40"/>
              </a:lnTo>
              <a:lnTo>
                <a:pt x="7" y="39"/>
              </a:lnTo>
              <a:lnTo>
                <a:pt x="7" y="38"/>
              </a:lnTo>
              <a:lnTo>
                <a:pt x="6" y="38"/>
              </a:lnTo>
              <a:lnTo>
                <a:pt x="6" y="37"/>
              </a:lnTo>
              <a:lnTo>
                <a:pt x="5" y="37"/>
              </a:lnTo>
              <a:lnTo>
                <a:pt x="5" y="36"/>
              </a:lnTo>
              <a:lnTo>
                <a:pt x="4" y="36"/>
              </a:lnTo>
              <a:lnTo>
                <a:pt x="4" y="35"/>
              </a:lnTo>
              <a:lnTo>
                <a:pt x="3" y="34"/>
              </a:lnTo>
              <a:lnTo>
                <a:pt x="4" y="34"/>
              </a:lnTo>
              <a:lnTo>
                <a:pt x="4" y="33"/>
              </a:lnTo>
              <a:lnTo>
                <a:pt x="4" y="32"/>
              </a:lnTo>
              <a:lnTo>
                <a:pt x="4" y="31"/>
              </a:lnTo>
              <a:lnTo>
                <a:pt x="5" y="30"/>
              </a:lnTo>
              <a:lnTo>
                <a:pt x="5" y="29"/>
              </a:lnTo>
              <a:lnTo>
                <a:pt x="4" y="29"/>
              </a:lnTo>
              <a:lnTo>
                <a:pt x="4" y="28"/>
              </a:lnTo>
              <a:lnTo>
                <a:pt x="4" y="27"/>
              </a:lnTo>
              <a:lnTo>
                <a:pt x="3" y="27"/>
              </a:lnTo>
              <a:lnTo>
                <a:pt x="3" y="26"/>
              </a:lnTo>
              <a:lnTo>
                <a:pt x="3" y="25"/>
              </a:lnTo>
              <a:lnTo>
                <a:pt x="3" y="23"/>
              </a:lnTo>
              <a:lnTo>
                <a:pt x="2" y="22"/>
              </a:lnTo>
              <a:lnTo>
                <a:pt x="2" y="21"/>
              </a:lnTo>
              <a:lnTo>
                <a:pt x="2" y="20"/>
              </a:lnTo>
              <a:lnTo>
                <a:pt x="2" y="19"/>
              </a:lnTo>
              <a:lnTo>
                <a:pt x="2" y="18"/>
              </a:lnTo>
              <a:lnTo>
                <a:pt x="2" y="17"/>
              </a:lnTo>
              <a:lnTo>
                <a:pt x="1" y="17"/>
              </a:lnTo>
              <a:lnTo>
                <a:pt x="1" y="16"/>
              </a:lnTo>
              <a:lnTo>
                <a:pt x="1" y="15"/>
              </a:lnTo>
              <a:lnTo>
                <a:pt x="0" y="15"/>
              </a:lnTo>
              <a:lnTo>
                <a:pt x="0" y="14"/>
              </a:lnTo>
              <a:lnTo>
                <a:pt x="1" y="13"/>
              </a:lnTo>
              <a:lnTo>
                <a:pt x="0" y="12"/>
              </a:lnTo>
              <a:lnTo>
                <a:pt x="0" y="11"/>
              </a:lnTo>
              <a:lnTo>
                <a:pt x="0" y="10"/>
              </a:lnTo>
              <a:lnTo>
                <a:pt x="0" y="9"/>
              </a:lnTo>
              <a:lnTo>
                <a:pt x="1" y="9"/>
              </a:lnTo>
              <a:lnTo>
                <a:pt x="1" y="8"/>
              </a:lnTo>
              <a:lnTo>
                <a:pt x="2" y="8"/>
              </a:lnTo>
              <a:lnTo>
                <a:pt x="2" y="7"/>
              </a:lnTo>
              <a:lnTo>
                <a:pt x="3" y="7"/>
              </a:lnTo>
              <a:lnTo>
                <a:pt x="4" y="7"/>
              </a:lnTo>
              <a:lnTo>
                <a:pt x="4" y="6"/>
              </a:lnTo>
              <a:lnTo>
                <a:pt x="5" y="6"/>
              </a:lnTo>
              <a:lnTo>
                <a:pt x="6" y="6"/>
              </a:lnTo>
              <a:lnTo>
                <a:pt x="6" y="5"/>
              </a:lnTo>
              <a:lnTo>
                <a:pt x="7" y="5"/>
              </a:lnTo>
              <a:lnTo>
                <a:pt x="8" y="5"/>
              </a:lnTo>
              <a:lnTo>
                <a:pt x="9" y="4"/>
              </a:lnTo>
              <a:lnTo>
                <a:pt x="10" y="4"/>
              </a:lnTo>
              <a:lnTo>
                <a:pt x="10" y="3"/>
              </a:lnTo>
              <a:lnTo>
                <a:pt x="11" y="3"/>
              </a:lnTo>
              <a:lnTo>
                <a:pt x="12" y="3"/>
              </a:lnTo>
              <a:lnTo>
                <a:pt x="13" y="3"/>
              </a:lnTo>
              <a:lnTo>
                <a:pt x="14" y="3"/>
              </a:lnTo>
              <a:lnTo>
                <a:pt x="15" y="3"/>
              </a:lnTo>
              <a:lnTo>
                <a:pt x="16" y="3"/>
              </a:lnTo>
              <a:lnTo>
                <a:pt x="17" y="3"/>
              </a:lnTo>
              <a:lnTo>
                <a:pt x="18" y="3"/>
              </a:lnTo>
              <a:lnTo>
                <a:pt x="18" y="4"/>
              </a:lnTo>
              <a:lnTo>
                <a:pt x="19" y="3"/>
              </a:lnTo>
              <a:lnTo>
                <a:pt x="20" y="3"/>
              </a:lnTo>
              <a:lnTo>
                <a:pt x="21" y="3"/>
              </a:lnTo>
              <a:lnTo>
                <a:pt x="22" y="3"/>
              </a:lnTo>
              <a:lnTo>
                <a:pt x="23" y="3"/>
              </a:lnTo>
              <a:lnTo>
                <a:pt x="23" y="2"/>
              </a:lnTo>
              <a:lnTo>
                <a:pt x="23" y="3"/>
              </a:lnTo>
              <a:lnTo>
                <a:pt x="23" y="2"/>
              </a:lnTo>
              <a:lnTo>
                <a:pt x="24" y="2"/>
              </a:lnTo>
              <a:lnTo>
                <a:pt x="25" y="2"/>
              </a:lnTo>
              <a:lnTo>
                <a:pt x="26" y="2"/>
              </a:lnTo>
              <a:lnTo>
                <a:pt x="27" y="1"/>
              </a:lnTo>
              <a:lnTo>
                <a:pt x="28" y="1"/>
              </a:lnTo>
              <a:lnTo>
                <a:pt x="29" y="1"/>
              </a:lnTo>
              <a:lnTo>
                <a:pt x="30" y="0"/>
              </a:lnTo>
              <a:lnTo>
                <a:pt x="30" y="1"/>
              </a:lnTo>
              <a:lnTo>
                <a:pt x="30" y="2"/>
              </a:lnTo>
              <a:lnTo>
                <a:pt x="30" y="3"/>
              </a:lnTo>
              <a:lnTo>
                <a:pt x="30" y="4"/>
              </a:lnTo>
              <a:lnTo>
                <a:pt x="30" y="5"/>
              </a:lnTo>
              <a:lnTo>
                <a:pt x="30" y="6"/>
              </a:lnTo>
              <a:lnTo>
                <a:pt x="29" y="6"/>
              </a:lnTo>
              <a:lnTo>
                <a:pt x="29" y="7"/>
              </a:lnTo>
              <a:lnTo>
                <a:pt x="30" y="7"/>
              </a:lnTo>
              <a:lnTo>
                <a:pt x="30" y="8"/>
              </a:lnTo>
              <a:lnTo>
                <a:pt x="31" y="8"/>
              </a:lnTo>
              <a:lnTo>
                <a:pt x="30" y="8"/>
              </a:lnTo>
              <a:lnTo>
                <a:pt x="31" y="8"/>
              </a:lnTo>
              <a:lnTo>
                <a:pt x="31" y="7"/>
              </a:lnTo>
              <a:lnTo>
                <a:pt x="32" y="7"/>
              </a:lnTo>
              <a:lnTo>
                <a:pt x="33" y="7"/>
              </a:lnTo>
              <a:lnTo>
                <a:pt x="33" y="8"/>
              </a:lnTo>
              <a:lnTo>
                <a:pt x="33" y="9"/>
              </a:lnTo>
              <a:lnTo>
                <a:pt x="33" y="10"/>
              </a:lnTo>
              <a:lnTo>
                <a:pt x="33" y="11"/>
              </a:lnTo>
              <a:lnTo>
                <a:pt x="33" y="12"/>
              </a:lnTo>
              <a:lnTo>
                <a:pt x="34" y="13"/>
              </a:lnTo>
              <a:lnTo>
                <a:pt x="35" y="13"/>
              </a:lnTo>
              <a:lnTo>
                <a:pt x="36" y="13"/>
              </a:lnTo>
              <a:lnTo>
                <a:pt x="37" y="14"/>
              </a:lnTo>
              <a:lnTo>
                <a:pt x="38" y="14"/>
              </a:lnTo>
              <a:lnTo>
                <a:pt x="39" y="14"/>
              </a:lnTo>
              <a:lnTo>
                <a:pt x="39" y="15"/>
              </a:lnTo>
              <a:lnTo>
                <a:pt x="40" y="15"/>
              </a:lnTo>
              <a:lnTo>
                <a:pt x="40" y="16"/>
              </a:lnTo>
              <a:lnTo>
                <a:pt x="41" y="16"/>
              </a:lnTo>
              <a:lnTo>
                <a:pt x="42" y="16"/>
              </a:lnTo>
              <a:lnTo>
                <a:pt x="43" y="16"/>
              </a:lnTo>
              <a:lnTo>
                <a:pt x="44" y="16"/>
              </a:lnTo>
              <a:lnTo>
                <a:pt x="44" y="17"/>
              </a:lnTo>
              <a:lnTo>
                <a:pt x="44" y="16"/>
              </a:lnTo>
              <a:lnTo>
                <a:pt x="44" y="15"/>
              </a:lnTo>
              <a:lnTo>
                <a:pt x="45" y="15"/>
              </a:lnTo>
              <a:lnTo>
                <a:pt x="45" y="14"/>
              </a:lnTo>
              <a:lnTo>
                <a:pt x="45" y="15"/>
              </a:lnTo>
              <a:lnTo>
                <a:pt x="46" y="15"/>
              </a:lnTo>
              <a:lnTo>
                <a:pt x="47" y="15"/>
              </a:lnTo>
              <a:lnTo>
                <a:pt x="48" y="16"/>
              </a:lnTo>
              <a:lnTo>
                <a:pt x="49" y="16"/>
              </a:lnTo>
              <a:lnTo>
                <a:pt x="50" y="16"/>
              </a:lnTo>
              <a:lnTo>
                <a:pt x="50" y="17"/>
              </a:lnTo>
              <a:lnTo>
                <a:pt x="51" y="17"/>
              </a:lnTo>
              <a:lnTo>
                <a:pt x="51" y="18"/>
              </a:lnTo>
              <a:lnTo>
                <a:pt x="52" y="18"/>
              </a:lnTo>
              <a:lnTo>
                <a:pt x="53" y="18"/>
              </a:lnTo>
              <a:lnTo>
                <a:pt x="53" y="17"/>
              </a:lnTo>
              <a:lnTo>
                <a:pt x="54" y="17"/>
              </a:lnTo>
              <a:lnTo>
                <a:pt x="53" y="17"/>
              </a:lnTo>
              <a:lnTo>
                <a:pt x="53" y="18"/>
              </a:lnTo>
              <a:lnTo>
                <a:pt x="52" y="19"/>
              </a:lnTo>
              <a:lnTo>
                <a:pt x="52" y="20"/>
              </a:lnTo>
              <a:lnTo>
                <a:pt x="51" y="20"/>
              </a:lnTo>
              <a:lnTo>
                <a:pt x="51" y="21"/>
              </a:lnTo>
              <a:lnTo>
                <a:pt x="50" y="22"/>
              </a:lnTo>
              <a:lnTo>
                <a:pt x="51" y="22"/>
              </a:lnTo>
              <a:lnTo>
                <a:pt x="52" y="22"/>
              </a:lnTo>
              <a:lnTo>
                <a:pt x="53" y="21"/>
              </a:lnTo>
              <a:lnTo>
                <a:pt x="54" y="22"/>
              </a:lnTo>
              <a:lnTo>
                <a:pt x="55" y="22"/>
              </a:lnTo>
              <a:lnTo>
                <a:pt x="56" y="22"/>
              </a:lnTo>
              <a:lnTo>
                <a:pt x="56" y="23"/>
              </a:lnTo>
              <a:lnTo>
                <a:pt x="57" y="23"/>
              </a:lnTo>
              <a:lnTo>
                <a:pt x="57" y="22"/>
              </a:lnTo>
              <a:lnTo>
                <a:pt x="57" y="21"/>
              </a:lnTo>
              <a:lnTo>
                <a:pt x="57" y="22"/>
              </a:lnTo>
              <a:lnTo>
                <a:pt x="58" y="22"/>
              </a:lnTo>
              <a:lnTo>
                <a:pt x="60" y="22"/>
              </a:lnTo>
              <a:lnTo>
                <a:pt x="60" y="23"/>
              </a:lnTo>
              <a:lnTo>
                <a:pt x="60" y="24"/>
              </a:lnTo>
              <a:lnTo>
                <a:pt x="59" y="24"/>
              </a:lnTo>
              <a:lnTo>
                <a:pt x="58" y="24"/>
              </a:lnTo>
              <a:lnTo>
                <a:pt x="58" y="25"/>
              </a:lnTo>
              <a:lnTo>
                <a:pt x="58" y="26"/>
              </a:lnTo>
              <a:lnTo>
                <a:pt x="58" y="27"/>
              </a:lnTo>
              <a:lnTo>
                <a:pt x="59" y="27"/>
              </a:lnTo>
              <a:lnTo>
                <a:pt x="58" y="27"/>
              </a:lnTo>
              <a:lnTo>
                <a:pt x="59" y="28"/>
              </a:lnTo>
              <a:lnTo>
                <a:pt x="59" y="29"/>
              </a:lnTo>
              <a:lnTo>
                <a:pt x="60" y="29"/>
              </a:lnTo>
              <a:lnTo>
                <a:pt x="60" y="30"/>
              </a:lnTo>
              <a:lnTo>
                <a:pt x="61" y="31"/>
              </a:lnTo>
              <a:lnTo>
                <a:pt x="61" y="32"/>
              </a:lnTo>
              <a:lnTo>
                <a:pt x="62" y="32"/>
              </a:lnTo>
              <a:lnTo>
                <a:pt x="61" y="32"/>
              </a:lnTo>
              <a:lnTo>
                <a:pt x="62" y="32"/>
              </a:lnTo>
              <a:lnTo>
                <a:pt x="62" y="33"/>
              </a:lnTo>
              <a:lnTo>
                <a:pt x="61" y="34"/>
              </a:lnTo>
              <a:lnTo>
                <a:pt x="61" y="35"/>
              </a:lnTo>
              <a:lnTo>
                <a:pt x="60" y="35"/>
              </a:lnTo>
              <a:lnTo>
                <a:pt x="60" y="36"/>
              </a:lnTo>
              <a:lnTo>
                <a:pt x="59" y="37"/>
              </a:lnTo>
              <a:lnTo>
                <a:pt x="58" y="37"/>
              </a:lnTo>
              <a:lnTo>
                <a:pt x="58" y="38"/>
              </a:lnTo>
              <a:lnTo>
                <a:pt x="57" y="38"/>
              </a:lnTo>
              <a:lnTo>
                <a:pt x="56" y="39"/>
              </a:lnTo>
              <a:lnTo>
                <a:pt x="55" y="39"/>
              </a:lnTo>
              <a:lnTo>
                <a:pt x="54" y="39"/>
              </a:lnTo>
              <a:lnTo>
                <a:pt x="53" y="39"/>
              </a:lnTo>
              <a:lnTo>
                <a:pt x="52" y="39"/>
              </a:lnTo>
              <a:lnTo>
                <a:pt x="51" y="39"/>
              </a:lnTo>
              <a:lnTo>
                <a:pt x="49" y="39"/>
              </a:lnTo>
              <a:lnTo>
                <a:pt x="48" y="39"/>
              </a:lnTo>
              <a:lnTo>
                <a:pt x="47" y="40"/>
              </a:lnTo>
              <a:lnTo>
                <a:pt x="46" y="40"/>
              </a:lnTo>
              <a:lnTo>
                <a:pt x="45" y="40"/>
              </a:lnTo>
              <a:lnTo>
                <a:pt x="45" y="41"/>
              </a:lnTo>
              <a:lnTo>
                <a:pt x="44" y="41"/>
              </a:lnTo>
              <a:lnTo>
                <a:pt x="43" y="41"/>
              </a:lnTo>
              <a:lnTo>
                <a:pt x="42" y="40"/>
              </a:lnTo>
              <a:lnTo>
                <a:pt x="42" y="39"/>
              </a:lnTo>
              <a:lnTo>
                <a:pt x="41" y="39"/>
              </a:lnTo>
              <a:lnTo>
                <a:pt x="41" y="38"/>
              </a:lnTo>
              <a:lnTo>
                <a:pt x="40" y="38"/>
              </a:lnTo>
              <a:lnTo>
                <a:pt x="40" y="37"/>
              </a:lnTo>
              <a:lnTo>
                <a:pt x="39" y="37"/>
              </a:lnTo>
              <a:lnTo>
                <a:pt x="38" y="37"/>
              </a:lnTo>
              <a:lnTo>
                <a:pt x="37" y="38"/>
              </a:lnTo>
              <a:lnTo>
                <a:pt x="37" y="39"/>
              </a:lnTo>
              <a:lnTo>
                <a:pt x="36" y="39"/>
              </a:lnTo>
              <a:lnTo>
                <a:pt x="36" y="40"/>
              </a:lnTo>
              <a:lnTo>
                <a:pt x="35" y="40"/>
              </a:lnTo>
              <a:lnTo>
                <a:pt x="35" y="41"/>
              </a:lnTo>
              <a:lnTo>
                <a:pt x="34" y="41"/>
              </a:lnTo>
              <a:lnTo>
                <a:pt x="33" y="42"/>
              </a:lnTo>
              <a:lnTo>
                <a:pt x="32" y="42"/>
              </a:lnTo>
              <a:lnTo>
                <a:pt x="32" y="43"/>
              </a:lnTo>
              <a:lnTo>
                <a:pt x="31" y="43"/>
              </a:lnTo>
              <a:lnTo>
                <a:pt x="31" y="42"/>
              </a:lnTo>
              <a:lnTo>
                <a:pt x="30" y="42"/>
              </a:lnTo>
              <a:lnTo>
                <a:pt x="29" y="41"/>
              </a:lnTo>
              <a:lnTo>
                <a:pt x="28" y="42"/>
              </a:lnTo>
              <a:lnTo>
                <a:pt x="27" y="43"/>
              </a:lnTo>
              <a:lnTo>
                <a:pt x="26" y="43"/>
              </a:lnTo>
              <a:lnTo>
                <a:pt x="26" y="44"/>
              </a:lnTo>
              <a:lnTo>
                <a:pt x="25" y="43"/>
              </a:lnTo>
              <a:lnTo>
                <a:pt x="25" y="42"/>
              </a:lnTo>
              <a:lnTo>
                <a:pt x="24" y="43"/>
              </a:lnTo>
              <a:lnTo>
                <a:pt x="23" y="42"/>
              </a:lnTo>
              <a:lnTo>
                <a:pt x="22" y="42"/>
              </a:lnTo>
              <a:lnTo>
                <a:pt x="22" y="41"/>
              </a:lnTo>
              <a:lnTo>
                <a:pt x="21" y="41"/>
              </a:lnTo>
              <a:lnTo>
                <a:pt x="21" y="42"/>
              </a:lnTo>
              <a:lnTo>
                <a:pt x="21" y="43"/>
              </a:lnTo>
              <a:lnTo>
                <a:pt x="20" y="43"/>
              </a:lnTo>
              <a:lnTo>
                <a:pt x="20" y="44"/>
              </a:lnTo>
              <a:lnTo>
                <a:pt x="20" y="43"/>
              </a:lnTo>
              <a:lnTo>
                <a:pt x="20" y="44"/>
              </a:lnTo>
              <a:lnTo>
                <a:pt x="19" y="45"/>
              </a:lnTo>
              <a:lnTo>
                <a:pt x="19" y="46"/>
              </a:lnTo>
              <a:lnTo>
                <a:pt x="18" y="46"/>
              </a:lnTo>
              <a:lnTo>
                <a:pt x="18" y="47"/>
              </a:lnTo>
              <a:close/>
            </a:path>
          </a:pathLst>
        </a:custGeom>
        <a:solidFill>
          <a:srgbClr val="EBF775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6</xdr:col>
      <xdr:colOff>476250</xdr:colOff>
      <xdr:row>19</xdr:row>
      <xdr:rowOff>76200</xdr:rowOff>
    </xdr:from>
    <xdr:to>
      <xdr:col>8</xdr:col>
      <xdr:colOff>76200</xdr:colOff>
      <xdr:row>24</xdr:row>
      <xdr:rowOff>0</xdr:rowOff>
    </xdr:to>
    <xdr:sp macro="" textlink="">
      <xdr:nvSpPr>
        <xdr:cNvPr id="848681" name="Freeform 24"/>
        <xdr:cNvSpPr>
          <a:spLocks/>
        </xdr:cNvSpPr>
      </xdr:nvSpPr>
      <xdr:spPr bwMode="auto">
        <a:xfrm>
          <a:off x="7810500" y="3209925"/>
          <a:ext cx="819150" cy="685800"/>
        </a:xfrm>
        <a:custGeom>
          <a:avLst/>
          <a:gdLst>
            <a:gd name="T0" fmla="*/ 2147483647 w 62"/>
            <a:gd name="T1" fmla="*/ 2147483647 h 52"/>
            <a:gd name="T2" fmla="*/ 2147483647 w 62"/>
            <a:gd name="T3" fmla="*/ 2147483647 h 52"/>
            <a:gd name="T4" fmla="*/ 0 w 62"/>
            <a:gd name="T5" fmla="*/ 2147483647 h 52"/>
            <a:gd name="T6" fmla="*/ 2147483647 w 62"/>
            <a:gd name="T7" fmla="*/ 2147483647 h 52"/>
            <a:gd name="T8" fmla="*/ 2147483647 w 62"/>
            <a:gd name="T9" fmla="*/ 2147483647 h 52"/>
            <a:gd name="T10" fmla="*/ 2147483647 w 62"/>
            <a:gd name="T11" fmla="*/ 2147483647 h 52"/>
            <a:gd name="T12" fmla="*/ 2147483647 w 62"/>
            <a:gd name="T13" fmla="*/ 2147483647 h 52"/>
            <a:gd name="T14" fmla="*/ 2147483647 w 62"/>
            <a:gd name="T15" fmla="*/ 2147483647 h 52"/>
            <a:gd name="T16" fmla="*/ 2147483647 w 62"/>
            <a:gd name="T17" fmla="*/ 2147483647 h 52"/>
            <a:gd name="T18" fmla="*/ 2147483647 w 62"/>
            <a:gd name="T19" fmla="*/ 2147483647 h 52"/>
            <a:gd name="T20" fmla="*/ 2147483647 w 62"/>
            <a:gd name="T21" fmla="*/ 2147483647 h 52"/>
            <a:gd name="T22" fmla="*/ 2147483647 w 62"/>
            <a:gd name="T23" fmla="*/ 2147483647 h 52"/>
            <a:gd name="T24" fmla="*/ 2147483647 w 62"/>
            <a:gd name="T25" fmla="*/ 2147483647 h 52"/>
            <a:gd name="T26" fmla="*/ 2147483647 w 62"/>
            <a:gd name="T27" fmla="*/ 2147483647 h 52"/>
            <a:gd name="T28" fmla="*/ 2147483647 w 62"/>
            <a:gd name="T29" fmla="*/ 2147483647 h 52"/>
            <a:gd name="T30" fmla="*/ 2147483647 w 62"/>
            <a:gd name="T31" fmla="*/ 2147483647 h 52"/>
            <a:gd name="T32" fmla="*/ 2147483647 w 62"/>
            <a:gd name="T33" fmla="*/ 2147483647 h 52"/>
            <a:gd name="T34" fmla="*/ 2147483647 w 62"/>
            <a:gd name="T35" fmla="*/ 2147483647 h 52"/>
            <a:gd name="T36" fmla="*/ 2147483647 w 62"/>
            <a:gd name="T37" fmla="*/ 2147483647 h 52"/>
            <a:gd name="T38" fmla="*/ 2147483647 w 62"/>
            <a:gd name="T39" fmla="*/ 2147483647 h 52"/>
            <a:gd name="T40" fmla="*/ 2147483647 w 62"/>
            <a:gd name="T41" fmla="*/ 2147483647 h 52"/>
            <a:gd name="T42" fmla="*/ 2147483647 w 62"/>
            <a:gd name="T43" fmla="*/ 2147483647 h 52"/>
            <a:gd name="T44" fmla="*/ 2147483647 w 62"/>
            <a:gd name="T45" fmla="*/ 2147483647 h 52"/>
            <a:gd name="T46" fmla="*/ 2147483647 w 62"/>
            <a:gd name="T47" fmla="*/ 2147483647 h 52"/>
            <a:gd name="T48" fmla="*/ 2147483647 w 62"/>
            <a:gd name="T49" fmla="*/ 2147483647 h 52"/>
            <a:gd name="T50" fmla="*/ 2147483647 w 62"/>
            <a:gd name="T51" fmla="*/ 2147483647 h 52"/>
            <a:gd name="T52" fmla="*/ 2147483647 w 62"/>
            <a:gd name="T53" fmla="*/ 2147483647 h 52"/>
            <a:gd name="T54" fmla="*/ 2147483647 w 62"/>
            <a:gd name="T55" fmla="*/ 2147483647 h 52"/>
            <a:gd name="T56" fmla="*/ 2147483647 w 62"/>
            <a:gd name="T57" fmla="*/ 2147483647 h 52"/>
            <a:gd name="T58" fmla="*/ 2147483647 w 62"/>
            <a:gd name="T59" fmla="*/ 2147483647 h 52"/>
            <a:gd name="T60" fmla="*/ 2147483647 w 62"/>
            <a:gd name="T61" fmla="*/ 2147483647 h 52"/>
            <a:gd name="T62" fmla="*/ 2147483647 w 62"/>
            <a:gd name="T63" fmla="*/ 2147483647 h 52"/>
            <a:gd name="T64" fmla="*/ 2147483647 w 62"/>
            <a:gd name="T65" fmla="*/ 2147483647 h 52"/>
            <a:gd name="T66" fmla="*/ 2147483647 w 62"/>
            <a:gd name="T67" fmla="*/ 2147483647 h 52"/>
            <a:gd name="T68" fmla="*/ 2147483647 w 62"/>
            <a:gd name="T69" fmla="*/ 2147483647 h 52"/>
            <a:gd name="T70" fmla="*/ 2147483647 w 62"/>
            <a:gd name="T71" fmla="*/ 2147483647 h 52"/>
            <a:gd name="T72" fmla="*/ 2147483647 w 62"/>
            <a:gd name="T73" fmla="*/ 2147483647 h 52"/>
            <a:gd name="T74" fmla="*/ 2147483647 w 62"/>
            <a:gd name="T75" fmla="*/ 2147483647 h 52"/>
            <a:gd name="T76" fmla="*/ 2147483647 w 62"/>
            <a:gd name="T77" fmla="*/ 2147483647 h 52"/>
            <a:gd name="T78" fmla="*/ 2147483647 w 62"/>
            <a:gd name="T79" fmla="*/ 2147483647 h 52"/>
            <a:gd name="T80" fmla="*/ 2147483647 w 62"/>
            <a:gd name="T81" fmla="*/ 2147483647 h 52"/>
            <a:gd name="T82" fmla="*/ 2147483647 w 62"/>
            <a:gd name="T83" fmla="*/ 2147483647 h 52"/>
            <a:gd name="T84" fmla="*/ 2147483647 w 62"/>
            <a:gd name="T85" fmla="*/ 2147483647 h 52"/>
            <a:gd name="T86" fmla="*/ 2147483647 w 62"/>
            <a:gd name="T87" fmla="*/ 2147483647 h 52"/>
            <a:gd name="T88" fmla="*/ 2147483647 w 62"/>
            <a:gd name="T89" fmla="*/ 2147483647 h 52"/>
            <a:gd name="T90" fmla="*/ 2147483647 w 62"/>
            <a:gd name="T91" fmla="*/ 2147483647 h 52"/>
            <a:gd name="T92" fmla="*/ 2147483647 w 62"/>
            <a:gd name="T93" fmla="*/ 2147483647 h 52"/>
            <a:gd name="T94" fmla="*/ 2147483647 w 62"/>
            <a:gd name="T95" fmla="*/ 2147483647 h 52"/>
            <a:gd name="T96" fmla="*/ 2147483647 w 62"/>
            <a:gd name="T97" fmla="*/ 2147483647 h 52"/>
            <a:gd name="T98" fmla="*/ 2147483647 w 62"/>
            <a:gd name="T99" fmla="*/ 2147483647 h 52"/>
            <a:gd name="T100" fmla="*/ 2147483647 w 62"/>
            <a:gd name="T101" fmla="*/ 2147483647 h 52"/>
            <a:gd name="T102" fmla="*/ 2147483647 w 62"/>
            <a:gd name="T103" fmla="*/ 2147483647 h 52"/>
            <a:gd name="T104" fmla="*/ 2147483647 w 62"/>
            <a:gd name="T105" fmla="*/ 2147483647 h 52"/>
            <a:gd name="T106" fmla="*/ 2147483647 w 62"/>
            <a:gd name="T107" fmla="*/ 2147483647 h 52"/>
            <a:gd name="T108" fmla="*/ 2147483647 w 62"/>
            <a:gd name="T109" fmla="*/ 2147483647 h 52"/>
            <a:gd name="T110" fmla="*/ 2147483647 w 62"/>
            <a:gd name="T111" fmla="*/ 2147483647 h 52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w 62"/>
            <a:gd name="T169" fmla="*/ 0 h 52"/>
            <a:gd name="T170" fmla="*/ 62 w 62"/>
            <a:gd name="T171" fmla="*/ 52 h 52"/>
          </a:gdLst>
          <a:ahLst/>
          <a:cxnLst>
            <a:cxn ang="T112">
              <a:pos x="T0" y="T1"/>
            </a:cxn>
            <a:cxn ang="T113">
              <a:pos x="T2" y="T3"/>
            </a:cxn>
            <a:cxn ang="T114">
              <a:pos x="T4" y="T5"/>
            </a:cxn>
            <a:cxn ang="T115">
              <a:pos x="T6" y="T7"/>
            </a:cxn>
            <a:cxn ang="T116">
              <a:pos x="T8" y="T9"/>
            </a:cxn>
            <a:cxn ang="T117">
              <a:pos x="T10" y="T11"/>
            </a:cxn>
            <a:cxn ang="T118">
              <a:pos x="T12" y="T13"/>
            </a:cxn>
            <a:cxn ang="T119">
              <a:pos x="T14" y="T15"/>
            </a:cxn>
            <a:cxn ang="T120">
              <a:pos x="T16" y="T17"/>
            </a:cxn>
            <a:cxn ang="T121">
              <a:pos x="T18" y="T19"/>
            </a:cxn>
            <a:cxn ang="T122">
              <a:pos x="T20" y="T21"/>
            </a:cxn>
            <a:cxn ang="T123">
              <a:pos x="T22" y="T23"/>
            </a:cxn>
            <a:cxn ang="T124">
              <a:pos x="T24" y="T25"/>
            </a:cxn>
            <a:cxn ang="T125">
              <a:pos x="T26" y="T27"/>
            </a:cxn>
            <a:cxn ang="T126">
              <a:pos x="T28" y="T29"/>
            </a:cxn>
            <a:cxn ang="T127">
              <a:pos x="T30" y="T31"/>
            </a:cxn>
            <a:cxn ang="T128">
              <a:pos x="T32" y="T33"/>
            </a:cxn>
            <a:cxn ang="T129">
              <a:pos x="T34" y="T35"/>
            </a:cxn>
            <a:cxn ang="T130">
              <a:pos x="T36" y="T37"/>
            </a:cxn>
            <a:cxn ang="T131">
              <a:pos x="T38" y="T39"/>
            </a:cxn>
            <a:cxn ang="T132">
              <a:pos x="T40" y="T41"/>
            </a:cxn>
            <a:cxn ang="T133">
              <a:pos x="T42" y="T43"/>
            </a:cxn>
            <a:cxn ang="T134">
              <a:pos x="T44" y="T45"/>
            </a:cxn>
            <a:cxn ang="T135">
              <a:pos x="T46" y="T47"/>
            </a:cxn>
            <a:cxn ang="T136">
              <a:pos x="T48" y="T49"/>
            </a:cxn>
            <a:cxn ang="T137">
              <a:pos x="T50" y="T51"/>
            </a:cxn>
            <a:cxn ang="T138">
              <a:pos x="T52" y="T53"/>
            </a:cxn>
            <a:cxn ang="T139">
              <a:pos x="T54" y="T55"/>
            </a:cxn>
            <a:cxn ang="T140">
              <a:pos x="T56" y="T57"/>
            </a:cxn>
            <a:cxn ang="T141">
              <a:pos x="T58" y="T59"/>
            </a:cxn>
            <a:cxn ang="T142">
              <a:pos x="T60" y="T61"/>
            </a:cxn>
            <a:cxn ang="T143">
              <a:pos x="T62" y="T63"/>
            </a:cxn>
            <a:cxn ang="T144">
              <a:pos x="T64" y="T65"/>
            </a:cxn>
            <a:cxn ang="T145">
              <a:pos x="T66" y="T67"/>
            </a:cxn>
            <a:cxn ang="T146">
              <a:pos x="T68" y="T69"/>
            </a:cxn>
            <a:cxn ang="T147">
              <a:pos x="T70" y="T71"/>
            </a:cxn>
            <a:cxn ang="T148">
              <a:pos x="T72" y="T73"/>
            </a:cxn>
            <a:cxn ang="T149">
              <a:pos x="T74" y="T75"/>
            </a:cxn>
            <a:cxn ang="T150">
              <a:pos x="T76" y="T77"/>
            </a:cxn>
            <a:cxn ang="T151">
              <a:pos x="T78" y="T79"/>
            </a:cxn>
            <a:cxn ang="T152">
              <a:pos x="T80" y="T81"/>
            </a:cxn>
            <a:cxn ang="T153">
              <a:pos x="T82" y="T83"/>
            </a:cxn>
            <a:cxn ang="T154">
              <a:pos x="T84" y="T85"/>
            </a:cxn>
            <a:cxn ang="T155">
              <a:pos x="T86" y="T87"/>
            </a:cxn>
            <a:cxn ang="T156">
              <a:pos x="T88" y="T89"/>
            </a:cxn>
            <a:cxn ang="T157">
              <a:pos x="T90" y="T91"/>
            </a:cxn>
            <a:cxn ang="T158">
              <a:pos x="T92" y="T93"/>
            </a:cxn>
            <a:cxn ang="T159">
              <a:pos x="T94" y="T95"/>
            </a:cxn>
            <a:cxn ang="T160">
              <a:pos x="T96" y="T97"/>
            </a:cxn>
            <a:cxn ang="T161">
              <a:pos x="T98" y="T99"/>
            </a:cxn>
            <a:cxn ang="T162">
              <a:pos x="T100" y="T101"/>
            </a:cxn>
            <a:cxn ang="T163">
              <a:pos x="T102" y="T103"/>
            </a:cxn>
            <a:cxn ang="T164">
              <a:pos x="T104" y="T105"/>
            </a:cxn>
            <a:cxn ang="T165">
              <a:pos x="T106" y="T107"/>
            </a:cxn>
            <a:cxn ang="T166">
              <a:pos x="T108" y="T109"/>
            </a:cxn>
            <a:cxn ang="T167">
              <a:pos x="T110" y="T111"/>
            </a:cxn>
          </a:cxnLst>
          <a:rect l="T168" t="T169" r="T170" b="T171"/>
          <a:pathLst>
            <a:path w="62" h="52">
              <a:moveTo>
                <a:pt x="3" y="38"/>
              </a:moveTo>
              <a:lnTo>
                <a:pt x="6" y="36"/>
              </a:lnTo>
              <a:lnTo>
                <a:pt x="8" y="35"/>
              </a:lnTo>
              <a:lnTo>
                <a:pt x="8" y="34"/>
              </a:lnTo>
              <a:lnTo>
                <a:pt x="8" y="33"/>
              </a:lnTo>
              <a:lnTo>
                <a:pt x="7" y="32"/>
              </a:lnTo>
              <a:lnTo>
                <a:pt x="6" y="31"/>
              </a:lnTo>
              <a:lnTo>
                <a:pt x="6" y="29"/>
              </a:lnTo>
              <a:lnTo>
                <a:pt x="5" y="28"/>
              </a:lnTo>
              <a:lnTo>
                <a:pt x="3" y="27"/>
              </a:lnTo>
              <a:lnTo>
                <a:pt x="2" y="26"/>
              </a:lnTo>
              <a:lnTo>
                <a:pt x="0" y="25"/>
              </a:lnTo>
              <a:lnTo>
                <a:pt x="0" y="24"/>
              </a:lnTo>
              <a:lnTo>
                <a:pt x="0" y="23"/>
              </a:lnTo>
              <a:lnTo>
                <a:pt x="0" y="22"/>
              </a:lnTo>
              <a:lnTo>
                <a:pt x="1" y="22"/>
              </a:lnTo>
              <a:lnTo>
                <a:pt x="1" y="21"/>
              </a:lnTo>
              <a:lnTo>
                <a:pt x="0" y="21"/>
              </a:lnTo>
              <a:lnTo>
                <a:pt x="0" y="20"/>
              </a:lnTo>
              <a:lnTo>
                <a:pt x="1" y="20"/>
              </a:lnTo>
              <a:lnTo>
                <a:pt x="1" y="19"/>
              </a:lnTo>
              <a:lnTo>
                <a:pt x="1" y="18"/>
              </a:lnTo>
              <a:lnTo>
                <a:pt x="2" y="17"/>
              </a:lnTo>
              <a:lnTo>
                <a:pt x="3" y="17"/>
              </a:lnTo>
              <a:lnTo>
                <a:pt x="4" y="17"/>
              </a:lnTo>
              <a:lnTo>
                <a:pt x="5" y="17"/>
              </a:lnTo>
              <a:lnTo>
                <a:pt x="6" y="17"/>
              </a:lnTo>
              <a:lnTo>
                <a:pt x="7" y="17"/>
              </a:lnTo>
              <a:lnTo>
                <a:pt x="8" y="17"/>
              </a:lnTo>
              <a:lnTo>
                <a:pt x="11" y="17"/>
              </a:lnTo>
              <a:lnTo>
                <a:pt x="11" y="18"/>
              </a:lnTo>
              <a:lnTo>
                <a:pt x="12" y="18"/>
              </a:lnTo>
              <a:lnTo>
                <a:pt x="12" y="17"/>
              </a:lnTo>
              <a:lnTo>
                <a:pt x="12" y="16"/>
              </a:lnTo>
              <a:lnTo>
                <a:pt x="12" y="15"/>
              </a:lnTo>
              <a:lnTo>
                <a:pt x="12" y="14"/>
              </a:lnTo>
              <a:lnTo>
                <a:pt x="12" y="13"/>
              </a:lnTo>
              <a:lnTo>
                <a:pt x="12" y="12"/>
              </a:lnTo>
              <a:lnTo>
                <a:pt x="12" y="11"/>
              </a:lnTo>
              <a:lnTo>
                <a:pt x="13" y="11"/>
              </a:lnTo>
              <a:lnTo>
                <a:pt x="14" y="11"/>
              </a:lnTo>
              <a:lnTo>
                <a:pt x="14" y="12"/>
              </a:lnTo>
              <a:lnTo>
                <a:pt x="15" y="12"/>
              </a:lnTo>
              <a:lnTo>
                <a:pt x="16" y="12"/>
              </a:lnTo>
              <a:lnTo>
                <a:pt x="17" y="12"/>
              </a:lnTo>
              <a:lnTo>
                <a:pt x="16" y="12"/>
              </a:lnTo>
              <a:lnTo>
                <a:pt x="17" y="12"/>
              </a:lnTo>
              <a:lnTo>
                <a:pt x="17" y="11"/>
              </a:lnTo>
              <a:lnTo>
                <a:pt x="18" y="12"/>
              </a:lnTo>
              <a:lnTo>
                <a:pt x="19" y="13"/>
              </a:lnTo>
              <a:lnTo>
                <a:pt x="19" y="14"/>
              </a:lnTo>
              <a:lnTo>
                <a:pt x="20" y="14"/>
              </a:lnTo>
              <a:lnTo>
                <a:pt x="20" y="15"/>
              </a:lnTo>
              <a:lnTo>
                <a:pt x="21" y="15"/>
              </a:lnTo>
              <a:lnTo>
                <a:pt x="22" y="15"/>
              </a:lnTo>
              <a:lnTo>
                <a:pt x="22" y="16"/>
              </a:lnTo>
              <a:lnTo>
                <a:pt x="23" y="16"/>
              </a:lnTo>
              <a:lnTo>
                <a:pt x="24" y="16"/>
              </a:lnTo>
              <a:lnTo>
                <a:pt x="25" y="17"/>
              </a:lnTo>
              <a:lnTo>
                <a:pt x="26" y="17"/>
              </a:lnTo>
              <a:lnTo>
                <a:pt x="27" y="17"/>
              </a:lnTo>
              <a:lnTo>
                <a:pt x="28" y="17"/>
              </a:lnTo>
              <a:lnTo>
                <a:pt x="29" y="17"/>
              </a:lnTo>
              <a:lnTo>
                <a:pt x="30" y="17"/>
              </a:lnTo>
              <a:lnTo>
                <a:pt x="31" y="17"/>
              </a:lnTo>
              <a:lnTo>
                <a:pt x="32" y="17"/>
              </a:lnTo>
              <a:lnTo>
                <a:pt x="33" y="17"/>
              </a:lnTo>
              <a:lnTo>
                <a:pt x="34" y="16"/>
              </a:lnTo>
              <a:lnTo>
                <a:pt x="35" y="16"/>
              </a:lnTo>
              <a:lnTo>
                <a:pt x="35" y="15"/>
              </a:lnTo>
              <a:lnTo>
                <a:pt x="36" y="15"/>
              </a:lnTo>
              <a:lnTo>
                <a:pt x="36" y="14"/>
              </a:lnTo>
              <a:lnTo>
                <a:pt x="36" y="13"/>
              </a:lnTo>
              <a:lnTo>
                <a:pt x="37" y="12"/>
              </a:lnTo>
              <a:lnTo>
                <a:pt x="37" y="11"/>
              </a:lnTo>
              <a:lnTo>
                <a:pt x="37" y="10"/>
              </a:lnTo>
              <a:lnTo>
                <a:pt x="38" y="10"/>
              </a:lnTo>
              <a:lnTo>
                <a:pt x="38" y="9"/>
              </a:lnTo>
              <a:lnTo>
                <a:pt x="38" y="8"/>
              </a:lnTo>
              <a:lnTo>
                <a:pt x="38" y="7"/>
              </a:lnTo>
              <a:lnTo>
                <a:pt x="38" y="6"/>
              </a:lnTo>
              <a:lnTo>
                <a:pt x="39" y="5"/>
              </a:lnTo>
              <a:lnTo>
                <a:pt x="40" y="4"/>
              </a:lnTo>
              <a:lnTo>
                <a:pt x="41" y="4"/>
              </a:lnTo>
              <a:lnTo>
                <a:pt x="41" y="3"/>
              </a:lnTo>
              <a:lnTo>
                <a:pt x="42" y="3"/>
              </a:lnTo>
              <a:lnTo>
                <a:pt x="43" y="3"/>
              </a:lnTo>
              <a:lnTo>
                <a:pt x="44" y="3"/>
              </a:lnTo>
              <a:lnTo>
                <a:pt x="45" y="3"/>
              </a:lnTo>
              <a:lnTo>
                <a:pt x="45" y="2"/>
              </a:lnTo>
              <a:lnTo>
                <a:pt x="46" y="2"/>
              </a:lnTo>
              <a:lnTo>
                <a:pt x="47" y="2"/>
              </a:lnTo>
              <a:lnTo>
                <a:pt x="49" y="2"/>
              </a:lnTo>
              <a:lnTo>
                <a:pt x="50" y="2"/>
              </a:lnTo>
              <a:lnTo>
                <a:pt x="50" y="1"/>
              </a:lnTo>
              <a:lnTo>
                <a:pt x="51" y="1"/>
              </a:lnTo>
              <a:lnTo>
                <a:pt x="52" y="1"/>
              </a:lnTo>
              <a:lnTo>
                <a:pt x="53" y="1"/>
              </a:lnTo>
              <a:lnTo>
                <a:pt x="54" y="1"/>
              </a:lnTo>
              <a:lnTo>
                <a:pt x="55" y="1"/>
              </a:lnTo>
              <a:lnTo>
                <a:pt x="56" y="1"/>
              </a:lnTo>
              <a:lnTo>
                <a:pt x="57" y="1"/>
              </a:lnTo>
              <a:lnTo>
                <a:pt x="58" y="1"/>
              </a:lnTo>
              <a:lnTo>
                <a:pt x="59" y="1"/>
              </a:lnTo>
              <a:lnTo>
                <a:pt x="60" y="1"/>
              </a:lnTo>
              <a:lnTo>
                <a:pt x="60" y="0"/>
              </a:lnTo>
              <a:lnTo>
                <a:pt x="61" y="0"/>
              </a:lnTo>
              <a:lnTo>
                <a:pt x="62" y="1"/>
              </a:lnTo>
              <a:lnTo>
                <a:pt x="62" y="2"/>
              </a:lnTo>
              <a:lnTo>
                <a:pt x="62" y="3"/>
              </a:lnTo>
              <a:lnTo>
                <a:pt x="61" y="3"/>
              </a:lnTo>
              <a:lnTo>
                <a:pt x="61" y="4"/>
              </a:lnTo>
              <a:lnTo>
                <a:pt x="60" y="4"/>
              </a:lnTo>
              <a:lnTo>
                <a:pt x="60" y="5"/>
              </a:lnTo>
              <a:lnTo>
                <a:pt x="60" y="6"/>
              </a:lnTo>
              <a:lnTo>
                <a:pt x="60" y="5"/>
              </a:lnTo>
              <a:lnTo>
                <a:pt x="60" y="6"/>
              </a:lnTo>
              <a:lnTo>
                <a:pt x="59" y="6"/>
              </a:lnTo>
              <a:lnTo>
                <a:pt x="59" y="7"/>
              </a:lnTo>
              <a:lnTo>
                <a:pt x="59" y="8"/>
              </a:lnTo>
              <a:lnTo>
                <a:pt x="58" y="8"/>
              </a:lnTo>
              <a:lnTo>
                <a:pt x="59" y="8"/>
              </a:lnTo>
              <a:lnTo>
                <a:pt x="58" y="9"/>
              </a:lnTo>
              <a:lnTo>
                <a:pt x="59" y="9"/>
              </a:lnTo>
              <a:lnTo>
                <a:pt x="58" y="10"/>
              </a:lnTo>
              <a:lnTo>
                <a:pt x="57" y="10"/>
              </a:lnTo>
              <a:lnTo>
                <a:pt x="57" y="11"/>
              </a:lnTo>
              <a:lnTo>
                <a:pt x="57" y="10"/>
              </a:lnTo>
              <a:lnTo>
                <a:pt x="57" y="11"/>
              </a:lnTo>
              <a:lnTo>
                <a:pt x="56" y="11"/>
              </a:lnTo>
              <a:lnTo>
                <a:pt x="55" y="11"/>
              </a:lnTo>
              <a:lnTo>
                <a:pt x="55" y="12"/>
              </a:lnTo>
              <a:lnTo>
                <a:pt x="53" y="13"/>
              </a:lnTo>
              <a:lnTo>
                <a:pt x="52" y="14"/>
              </a:lnTo>
              <a:lnTo>
                <a:pt x="51" y="14"/>
              </a:lnTo>
              <a:lnTo>
                <a:pt x="51" y="15"/>
              </a:lnTo>
              <a:lnTo>
                <a:pt x="51" y="17"/>
              </a:lnTo>
              <a:lnTo>
                <a:pt x="51" y="18"/>
              </a:lnTo>
              <a:lnTo>
                <a:pt x="52" y="18"/>
              </a:lnTo>
              <a:lnTo>
                <a:pt x="52" y="19"/>
              </a:lnTo>
              <a:lnTo>
                <a:pt x="52" y="20"/>
              </a:lnTo>
              <a:lnTo>
                <a:pt x="52" y="21"/>
              </a:lnTo>
              <a:lnTo>
                <a:pt x="52" y="22"/>
              </a:lnTo>
              <a:lnTo>
                <a:pt x="53" y="22"/>
              </a:lnTo>
              <a:lnTo>
                <a:pt x="53" y="23"/>
              </a:lnTo>
              <a:lnTo>
                <a:pt x="53" y="24"/>
              </a:lnTo>
              <a:lnTo>
                <a:pt x="53" y="25"/>
              </a:lnTo>
              <a:lnTo>
                <a:pt x="53" y="26"/>
              </a:lnTo>
              <a:lnTo>
                <a:pt x="55" y="26"/>
              </a:lnTo>
              <a:lnTo>
                <a:pt x="55" y="27"/>
              </a:lnTo>
              <a:lnTo>
                <a:pt x="55" y="28"/>
              </a:lnTo>
              <a:lnTo>
                <a:pt x="54" y="28"/>
              </a:lnTo>
              <a:lnTo>
                <a:pt x="54" y="29"/>
              </a:lnTo>
              <a:lnTo>
                <a:pt x="54" y="30"/>
              </a:lnTo>
              <a:lnTo>
                <a:pt x="54" y="31"/>
              </a:lnTo>
              <a:lnTo>
                <a:pt x="54" y="32"/>
              </a:lnTo>
              <a:lnTo>
                <a:pt x="55" y="32"/>
              </a:lnTo>
              <a:lnTo>
                <a:pt x="55" y="33"/>
              </a:lnTo>
              <a:lnTo>
                <a:pt x="55" y="34"/>
              </a:lnTo>
              <a:lnTo>
                <a:pt x="56" y="34"/>
              </a:lnTo>
              <a:lnTo>
                <a:pt x="57" y="34"/>
              </a:lnTo>
              <a:lnTo>
                <a:pt x="58" y="34"/>
              </a:lnTo>
              <a:lnTo>
                <a:pt x="58" y="33"/>
              </a:lnTo>
              <a:lnTo>
                <a:pt x="59" y="33"/>
              </a:lnTo>
              <a:lnTo>
                <a:pt x="59" y="34"/>
              </a:lnTo>
              <a:lnTo>
                <a:pt x="58" y="34"/>
              </a:lnTo>
              <a:lnTo>
                <a:pt x="58" y="35"/>
              </a:lnTo>
              <a:lnTo>
                <a:pt x="58" y="36"/>
              </a:lnTo>
              <a:lnTo>
                <a:pt x="57" y="37"/>
              </a:lnTo>
              <a:lnTo>
                <a:pt x="57" y="38"/>
              </a:lnTo>
              <a:lnTo>
                <a:pt x="57" y="39"/>
              </a:lnTo>
              <a:lnTo>
                <a:pt x="58" y="39"/>
              </a:lnTo>
              <a:lnTo>
                <a:pt x="58" y="40"/>
              </a:lnTo>
              <a:lnTo>
                <a:pt x="58" y="39"/>
              </a:lnTo>
              <a:lnTo>
                <a:pt x="59" y="39"/>
              </a:lnTo>
              <a:lnTo>
                <a:pt x="59" y="40"/>
              </a:lnTo>
              <a:lnTo>
                <a:pt x="59" y="41"/>
              </a:lnTo>
              <a:lnTo>
                <a:pt x="59" y="42"/>
              </a:lnTo>
              <a:lnTo>
                <a:pt x="58" y="42"/>
              </a:lnTo>
              <a:lnTo>
                <a:pt x="58" y="43"/>
              </a:lnTo>
              <a:lnTo>
                <a:pt x="58" y="44"/>
              </a:lnTo>
              <a:lnTo>
                <a:pt x="58" y="45"/>
              </a:lnTo>
              <a:lnTo>
                <a:pt x="58" y="46"/>
              </a:lnTo>
              <a:lnTo>
                <a:pt x="58" y="47"/>
              </a:lnTo>
              <a:lnTo>
                <a:pt x="58" y="48"/>
              </a:lnTo>
              <a:lnTo>
                <a:pt x="58" y="49"/>
              </a:lnTo>
              <a:lnTo>
                <a:pt x="58" y="50"/>
              </a:lnTo>
              <a:lnTo>
                <a:pt x="57" y="50"/>
              </a:lnTo>
              <a:lnTo>
                <a:pt x="57" y="51"/>
              </a:lnTo>
              <a:lnTo>
                <a:pt x="56" y="51"/>
              </a:lnTo>
              <a:lnTo>
                <a:pt x="56" y="52"/>
              </a:lnTo>
              <a:lnTo>
                <a:pt x="55" y="52"/>
              </a:lnTo>
              <a:lnTo>
                <a:pt x="54" y="52"/>
              </a:lnTo>
              <a:lnTo>
                <a:pt x="54" y="51"/>
              </a:lnTo>
              <a:lnTo>
                <a:pt x="53" y="51"/>
              </a:lnTo>
              <a:lnTo>
                <a:pt x="53" y="50"/>
              </a:lnTo>
              <a:lnTo>
                <a:pt x="52" y="50"/>
              </a:lnTo>
              <a:lnTo>
                <a:pt x="51" y="50"/>
              </a:lnTo>
              <a:lnTo>
                <a:pt x="50" y="49"/>
              </a:lnTo>
              <a:lnTo>
                <a:pt x="49" y="49"/>
              </a:lnTo>
              <a:lnTo>
                <a:pt x="48" y="49"/>
              </a:lnTo>
              <a:lnTo>
                <a:pt x="48" y="48"/>
              </a:lnTo>
              <a:lnTo>
                <a:pt x="48" y="49"/>
              </a:lnTo>
              <a:lnTo>
                <a:pt x="47" y="49"/>
              </a:lnTo>
              <a:lnTo>
                <a:pt x="47" y="50"/>
              </a:lnTo>
              <a:lnTo>
                <a:pt x="47" y="51"/>
              </a:lnTo>
              <a:lnTo>
                <a:pt x="47" y="50"/>
              </a:lnTo>
              <a:lnTo>
                <a:pt x="46" y="50"/>
              </a:lnTo>
              <a:lnTo>
                <a:pt x="45" y="50"/>
              </a:lnTo>
              <a:lnTo>
                <a:pt x="44" y="50"/>
              </a:lnTo>
              <a:lnTo>
                <a:pt x="43" y="50"/>
              </a:lnTo>
              <a:lnTo>
                <a:pt x="43" y="49"/>
              </a:lnTo>
              <a:lnTo>
                <a:pt x="42" y="49"/>
              </a:lnTo>
              <a:lnTo>
                <a:pt x="42" y="48"/>
              </a:lnTo>
              <a:lnTo>
                <a:pt x="41" y="48"/>
              </a:lnTo>
              <a:lnTo>
                <a:pt x="40" y="48"/>
              </a:lnTo>
              <a:lnTo>
                <a:pt x="39" y="47"/>
              </a:lnTo>
              <a:lnTo>
                <a:pt x="38" y="47"/>
              </a:lnTo>
              <a:lnTo>
                <a:pt x="37" y="47"/>
              </a:lnTo>
              <a:lnTo>
                <a:pt x="36" y="46"/>
              </a:lnTo>
              <a:lnTo>
                <a:pt x="36" y="45"/>
              </a:lnTo>
              <a:lnTo>
                <a:pt x="36" y="44"/>
              </a:lnTo>
              <a:lnTo>
                <a:pt x="36" y="43"/>
              </a:lnTo>
              <a:lnTo>
                <a:pt x="36" y="42"/>
              </a:lnTo>
              <a:lnTo>
                <a:pt x="36" y="41"/>
              </a:lnTo>
              <a:lnTo>
                <a:pt x="35" y="41"/>
              </a:lnTo>
              <a:lnTo>
                <a:pt x="34" y="41"/>
              </a:lnTo>
              <a:lnTo>
                <a:pt x="34" y="42"/>
              </a:lnTo>
              <a:lnTo>
                <a:pt x="33" y="42"/>
              </a:lnTo>
              <a:lnTo>
                <a:pt x="34" y="42"/>
              </a:lnTo>
              <a:lnTo>
                <a:pt x="33" y="42"/>
              </a:lnTo>
              <a:lnTo>
                <a:pt x="33" y="41"/>
              </a:lnTo>
              <a:lnTo>
                <a:pt x="32" y="41"/>
              </a:lnTo>
              <a:lnTo>
                <a:pt x="32" y="40"/>
              </a:lnTo>
              <a:lnTo>
                <a:pt x="33" y="40"/>
              </a:lnTo>
              <a:lnTo>
                <a:pt x="33" y="39"/>
              </a:lnTo>
              <a:lnTo>
                <a:pt x="33" y="38"/>
              </a:lnTo>
              <a:lnTo>
                <a:pt x="33" y="37"/>
              </a:lnTo>
              <a:lnTo>
                <a:pt x="33" y="36"/>
              </a:lnTo>
              <a:lnTo>
                <a:pt x="33" y="35"/>
              </a:lnTo>
              <a:lnTo>
                <a:pt x="33" y="34"/>
              </a:lnTo>
              <a:lnTo>
                <a:pt x="32" y="35"/>
              </a:lnTo>
              <a:lnTo>
                <a:pt x="31" y="35"/>
              </a:lnTo>
              <a:lnTo>
                <a:pt x="30" y="35"/>
              </a:lnTo>
              <a:lnTo>
                <a:pt x="29" y="36"/>
              </a:lnTo>
              <a:lnTo>
                <a:pt x="28" y="36"/>
              </a:lnTo>
              <a:lnTo>
                <a:pt x="27" y="36"/>
              </a:lnTo>
              <a:lnTo>
                <a:pt x="26" y="36"/>
              </a:lnTo>
              <a:lnTo>
                <a:pt x="26" y="37"/>
              </a:lnTo>
              <a:lnTo>
                <a:pt x="26" y="36"/>
              </a:lnTo>
              <a:lnTo>
                <a:pt x="26" y="37"/>
              </a:lnTo>
              <a:lnTo>
                <a:pt x="25" y="37"/>
              </a:lnTo>
              <a:lnTo>
                <a:pt x="24" y="37"/>
              </a:lnTo>
              <a:lnTo>
                <a:pt x="23" y="37"/>
              </a:lnTo>
              <a:lnTo>
                <a:pt x="22" y="37"/>
              </a:lnTo>
              <a:lnTo>
                <a:pt x="21" y="38"/>
              </a:lnTo>
              <a:lnTo>
                <a:pt x="21" y="37"/>
              </a:lnTo>
              <a:lnTo>
                <a:pt x="20" y="37"/>
              </a:lnTo>
              <a:lnTo>
                <a:pt x="19" y="37"/>
              </a:lnTo>
              <a:lnTo>
                <a:pt x="18" y="37"/>
              </a:lnTo>
              <a:lnTo>
                <a:pt x="17" y="37"/>
              </a:lnTo>
              <a:lnTo>
                <a:pt x="16" y="37"/>
              </a:lnTo>
              <a:lnTo>
                <a:pt x="15" y="37"/>
              </a:lnTo>
              <a:lnTo>
                <a:pt x="14" y="37"/>
              </a:lnTo>
              <a:lnTo>
                <a:pt x="13" y="37"/>
              </a:lnTo>
              <a:lnTo>
                <a:pt x="13" y="38"/>
              </a:lnTo>
              <a:lnTo>
                <a:pt x="12" y="38"/>
              </a:lnTo>
              <a:lnTo>
                <a:pt x="11" y="39"/>
              </a:lnTo>
              <a:lnTo>
                <a:pt x="10" y="39"/>
              </a:lnTo>
              <a:lnTo>
                <a:pt x="9" y="39"/>
              </a:lnTo>
              <a:lnTo>
                <a:pt x="9" y="40"/>
              </a:lnTo>
              <a:lnTo>
                <a:pt x="8" y="40"/>
              </a:lnTo>
              <a:lnTo>
                <a:pt x="7" y="40"/>
              </a:lnTo>
              <a:lnTo>
                <a:pt x="7" y="41"/>
              </a:lnTo>
              <a:lnTo>
                <a:pt x="6" y="41"/>
              </a:lnTo>
              <a:lnTo>
                <a:pt x="5" y="41"/>
              </a:lnTo>
              <a:lnTo>
                <a:pt x="5" y="42"/>
              </a:lnTo>
              <a:lnTo>
                <a:pt x="4" y="42"/>
              </a:lnTo>
              <a:lnTo>
                <a:pt x="4" y="41"/>
              </a:lnTo>
              <a:lnTo>
                <a:pt x="4" y="40"/>
              </a:lnTo>
              <a:lnTo>
                <a:pt x="3" y="40"/>
              </a:lnTo>
              <a:lnTo>
                <a:pt x="3" y="39"/>
              </a:lnTo>
              <a:lnTo>
                <a:pt x="3" y="38"/>
              </a:lnTo>
              <a:close/>
            </a:path>
          </a:pathLst>
        </a:custGeom>
        <a:solidFill>
          <a:srgbClr val="FF9900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6</xdr:col>
      <xdr:colOff>485775</xdr:colOff>
      <xdr:row>16</xdr:row>
      <xdr:rowOff>76200</xdr:rowOff>
    </xdr:from>
    <xdr:to>
      <xdr:col>7</xdr:col>
      <xdr:colOff>371475</xdr:colOff>
      <xdr:row>20</xdr:row>
      <xdr:rowOff>152400</xdr:rowOff>
    </xdr:to>
    <xdr:sp macro="" textlink="">
      <xdr:nvSpPr>
        <xdr:cNvPr id="848682" name="Freeform 25"/>
        <xdr:cNvSpPr>
          <a:spLocks/>
        </xdr:cNvSpPr>
      </xdr:nvSpPr>
      <xdr:spPr bwMode="auto">
        <a:xfrm>
          <a:off x="7820025" y="2752725"/>
          <a:ext cx="495300" cy="685800"/>
        </a:xfrm>
        <a:custGeom>
          <a:avLst/>
          <a:gdLst>
            <a:gd name="T0" fmla="*/ 2147483647 w 37"/>
            <a:gd name="T1" fmla="*/ 2147483647 h 52"/>
            <a:gd name="T2" fmla="*/ 2147483647 w 37"/>
            <a:gd name="T3" fmla="*/ 2147483647 h 52"/>
            <a:gd name="T4" fmla="*/ 2147483647 w 37"/>
            <a:gd name="T5" fmla="*/ 2147483647 h 52"/>
            <a:gd name="T6" fmla="*/ 2147483647 w 37"/>
            <a:gd name="T7" fmla="*/ 2147483647 h 52"/>
            <a:gd name="T8" fmla="*/ 2147483647 w 37"/>
            <a:gd name="T9" fmla="*/ 2147483647 h 52"/>
            <a:gd name="T10" fmla="*/ 2147483647 w 37"/>
            <a:gd name="T11" fmla="*/ 2147483647 h 52"/>
            <a:gd name="T12" fmla="*/ 2147483647 w 37"/>
            <a:gd name="T13" fmla="*/ 2147483647 h 52"/>
            <a:gd name="T14" fmla="*/ 2147483647 w 37"/>
            <a:gd name="T15" fmla="*/ 2147483647 h 52"/>
            <a:gd name="T16" fmla="*/ 2147483647 w 37"/>
            <a:gd name="T17" fmla="*/ 2147483647 h 52"/>
            <a:gd name="T18" fmla="*/ 2147483647 w 37"/>
            <a:gd name="T19" fmla="*/ 2147483647 h 52"/>
            <a:gd name="T20" fmla="*/ 2147483647 w 37"/>
            <a:gd name="T21" fmla="*/ 2147483647 h 52"/>
            <a:gd name="T22" fmla="*/ 2147483647 w 37"/>
            <a:gd name="T23" fmla="*/ 2147483647 h 52"/>
            <a:gd name="T24" fmla="*/ 2147483647 w 37"/>
            <a:gd name="T25" fmla="*/ 2147483647 h 52"/>
            <a:gd name="T26" fmla="*/ 0 w 37"/>
            <a:gd name="T27" fmla="*/ 2147483647 h 52"/>
            <a:gd name="T28" fmla="*/ 2147483647 w 37"/>
            <a:gd name="T29" fmla="*/ 2147483647 h 52"/>
            <a:gd name="T30" fmla="*/ 2147483647 w 37"/>
            <a:gd name="T31" fmla="*/ 2147483647 h 52"/>
            <a:gd name="T32" fmla="*/ 2147483647 w 37"/>
            <a:gd name="T33" fmla="*/ 2147483647 h 52"/>
            <a:gd name="T34" fmla="*/ 2147483647 w 37"/>
            <a:gd name="T35" fmla="*/ 2147483647 h 52"/>
            <a:gd name="T36" fmla="*/ 2147483647 w 37"/>
            <a:gd name="T37" fmla="*/ 2147483647 h 52"/>
            <a:gd name="T38" fmla="*/ 2147483647 w 37"/>
            <a:gd name="T39" fmla="*/ 2147483647 h 52"/>
            <a:gd name="T40" fmla="*/ 2147483647 w 37"/>
            <a:gd name="T41" fmla="*/ 2147483647 h 52"/>
            <a:gd name="T42" fmla="*/ 2147483647 w 37"/>
            <a:gd name="T43" fmla="*/ 2147483647 h 52"/>
            <a:gd name="T44" fmla="*/ 2147483647 w 37"/>
            <a:gd name="T45" fmla="*/ 2147483647 h 52"/>
            <a:gd name="T46" fmla="*/ 2147483647 w 37"/>
            <a:gd name="T47" fmla="*/ 2147483647 h 52"/>
            <a:gd name="T48" fmla="*/ 2147483647 w 37"/>
            <a:gd name="T49" fmla="*/ 2147483647 h 52"/>
            <a:gd name="T50" fmla="*/ 2147483647 w 37"/>
            <a:gd name="T51" fmla="*/ 2147483647 h 52"/>
            <a:gd name="T52" fmla="*/ 2147483647 w 37"/>
            <a:gd name="T53" fmla="*/ 0 h 52"/>
            <a:gd name="T54" fmla="*/ 2147483647 w 37"/>
            <a:gd name="T55" fmla="*/ 2147483647 h 52"/>
            <a:gd name="T56" fmla="*/ 2147483647 w 37"/>
            <a:gd name="T57" fmla="*/ 2147483647 h 52"/>
            <a:gd name="T58" fmla="*/ 2147483647 w 37"/>
            <a:gd name="T59" fmla="*/ 2147483647 h 52"/>
            <a:gd name="T60" fmla="*/ 2147483647 w 37"/>
            <a:gd name="T61" fmla="*/ 2147483647 h 52"/>
            <a:gd name="T62" fmla="*/ 2147483647 w 37"/>
            <a:gd name="T63" fmla="*/ 2147483647 h 52"/>
            <a:gd name="T64" fmla="*/ 2147483647 w 37"/>
            <a:gd name="T65" fmla="*/ 2147483647 h 52"/>
            <a:gd name="T66" fmla="*/ 2147483647 w 37"/>
            <a:gd name="T67" fmla="*/ 2147483647 h 52"/>
            <a:gd name="T68" fmla="*/ 2147483647 w 37"/>
            <a:gd name="T69" fmla="*/ 2147483647 h 52"/>
            <a:gd name="T70" fmla="*/ 2147483647 w 37"/>
            <a:gd name="T71" fmla="*/ 2147483647 h 52"/>
            <a:gd name="T72" fmla="*/ 2147483647 w 37"/>
            <a:gd name="T73" fmla="*/ 2147483647 h 52"/>
            <a:gd name="T74" fmla="*/ 2147483647 w 37"/>
            <a:gd name="T75" fmla="*/ 2147483647 h 52"/>
            <a:gd name="T76" fmla="*/ 2147483647 w 37"/>
            <a:gd name="T77" fmla="*/ 2147483647 h 52"/>
            <a:gd name="T78" fmla="*/ 2147483647 w 37"/>
            <a:gd name="T79" fmla="*/ 2147483647 h 52"/>
            <a:gd name="T80" fmla="*/ 2147483647 w 37"/>
            <a:gd name="T81" fmla="*/ 2147483647 h 52"/>
            <a:gd name="T82" fmla="*/ 2147483647 w 37"/>
            <a:gd name="T83" fmla="*/ 2147483647 h 52"/>
            <a:gd name="T84" fmla="*/ 2147483647 w 37"/>
            <a:gd name="T85" fmla="*/ 2147483647 h 52"/>
            <a:gd name="T86" fmla="*/ 2147483647 w 37"/>
            <a:gd name="T87" fmla="*/ 2147483647 h 52"/>
            <a:gd name="T88" fmla="*/ 2147483647 w 37"/>
            <a:gd name="T89" fmla="*/ 2147483647 h 52"/>
            <a:gd name="T90" fmla="*/ 2147483647 w 37"/>
            <a:gd name="T91" fmla="*/ 2147483647 h 52"/>
            <a:gd name="T92" fmla="*/ 2147483647 w 37"/>
            <a:gd name="T93" fmla="*/ 2147483647 h 52"/>
            <a:gd name="T94" fmla="*/ 2147483647 w 37"/>
            <a:gd name="T95" fmla="*/ 2147483647 h 52"/>
            <a:gd name="T96" fmla="*/ 2147483647 w 37"/>
            <a:gd name="T97" fmla="*/ 2147483647 h 52"/>
            <a:gd name="T98" fmla="*/ 2147483647 w 37"/>
            <a:gd name="T99" fmla="*/ 2147483647 h 52"/>
            <a:gd name="T100" fmla="*/ 2147483647 w 37"/>
            <a:gd name="T101" fmla="*/ 2147483647 h 52"/>
            <a:gd name="T102" fmla="*/ 2147483647 w 37"/>
            <a:gd name="T103" fmla="*/ 2147483647 h 52"/>
            <a:gd name="T104" fmla="*/ 2147483647 w 37"/>
            <a:gd name="T105" fmla="*/ 2147483647 h 52"/>
            <a:gd name="T106" fmla="*/ 2147483647 w 37"/>
            <a:gd name="T107" fmla="*/ 2147483647 h 52"/>
            <a:gd name="T108" fmla="*/ 2147483647 w 37"/>
            <a:gd name="T109" fmla="*/ 2147483647 h 52"/>
            <a:gd name="T110" fmla="*/ 2147483647 w 37"/>
            <a:gd name="T111" fmla="*/ 2147483647 h 52"/>
            <a:gd name="T112" fmla="*/ 2147483647 w 37"/>
            <a:gd name="T113" fmla="*/ 2147483647 h 52"/>
            <a:gd name="T114" fmla="*/ 2147483647 w 37"/>
            <a:gd name="T115" fmla="*/ 2147483647 h 52"/>
            <a:gd name="T116" fmla="*/ 2147483647 w 37"/>
            <a:gd name="T117" fmla="*/ 2147483647 h 52"/>
            <a:gd name="T118" fmla="*/ 2147483647 w 37"/>
            <a:gd name="T119" fmla="*/ 2147483647 h 52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60000 65536"/>
            <a:gd name="T178" fmla="*/ 0 60000 65536"/>
            <a:gd name="T179" fmla="*/ 0 60000 65536"/>
            <a:gd name="T180" fmla="*/ 0 w 37"/>
            <a:gd name="T181" fmla="*/ 0 h 52"/>
            <a:gd name="T182" fmla="*/ 37 w 37"/>
            <a:gd name="T183" fmla="*/ 52 h 52"/>
          </a:gdLst>
          <a:ahLst/>
          <a:cxnLst>
            <a:cxn ang="T120">
              <a:pos x="T0" y="T1"/>
            </a:cxn>
            <a:cxn ang="T121">
              <a:pos x="T2" y="T3"/>
            </a:cxn>
            <a:cxn ang="T122">
              <a:pos x="T4" y="T5"/>
            </a:cxn>
            <a:cxn ang="T123">
              <a:pos x="T6" y="T7"/>
            </a:cxn>
            <a:cxn ang="T124">
              <a:pos x="T8" y="T9"/>
            </a:cxn>
            <a:cxn ang="T125">
              <a:pos x="T10" y="T11"/>
            </a:cxn>
            <a:cxn ang="T126">
              <a:pos x="T12" y="T13"/>
            </a:cxn>
            <a:cxn ang="T127">
              <a:pos x="T14" y="T15"/>
            </a:cxn>
            <a:cxn ang="T128">
              <a:pos x="T16" y="T17"/>
            </a:cxn>
            <a:cxn ang="T129">
              <a:pos x="T18" y="T19"/>
            </a:cxn>
            <a:cxn ang="T130">
              <a:pos x="T20" y="T21"/>
            </a:cxn>
            <a:cxn ang="T131">
              <a:pos x="T22" y="T23"/>
            </a:cxn>
            <a:cxn ang="T132">
              <a:pos x="T24" y="T25"/>
            </a:cxn>
            <a:cxn ang="T133">
              <a:pos x="T26" y="T27"/>
            </a:cxn>
            <a:cxn ang="T134">
              <a:pos x="T28" y="T29"/>
            </a:cxn>
            <a:cxn ang="T135">
              <a:pos x="T30" y="T31"/>
            </a:cxn>
            <a:cxn ang="T136">
              <a:pos x="T32" y="T33"/>
            </a:cxn>
            <a:cxn ang="T137">
              <a:pos x="T34" y="T35"/>
            </a:cxn>
            <a:cxn ang="T138">
              <a:pos x="T36" y="T37"/>
            </a:cxn>
            <a:cxn ang="T139">
              <a:pos x="T38" y="T39"/>
            </a:cxn>
            <a:cxn ang="T140">
              <a:pos x="T40" y="T41"/>
            </a:cxn>
            <a:cxn ang="T141">
              <a:pos x="T42" y="T43"/>
            </a:cxn>
            <a:cxn ang="T142">
              <a:pos x="T44" y="T45"/>
            </a:cxn>
            <a:cxn ang="T143">
              <a:pos x="T46" y="T47"/>
            </a:cxn>
            <a:cxn ang="T144">
              <a:pos x="T48" y="T49"/>
            </a:cxn>
            <a:cxn ang="T145">
              <a:pos x="T50" y="T51"/>
            </a:cxn>
            <a:cxn ang="T146">
              <a:pos x="T52" y="T53"/>
            </a:cxn>
            <a:cxn ang="T147">
              <a:pos x="T54" y="T55"/>
            </a:cxn>
            <a:cxn ang="T148">
              <a:pos x="T56" y="T57"/>
            </a:cxn>
            <a:cxn ang="T149">
              <a:pos x="T58" y="T59"/>
            </a:cxn>
            <a:cxn ang="T150">
              <a:pos x="T60" y="T61"/>
            </a:cxn>
            <a:cxn ang="T151">
              <a:pos x="T62" y="T63"/>
            </a:cxn>
            <a:cxn ang="T152">
              <a:pos x="T64" y="T65"/>
            </a:cxn>
            <a:cxn ang="T153">
              <a:pos x="T66" y="T67"/>
            </a:cxn>
            <a:cxn ang="T154">
              <a:pos x="T68" y="T69"/>
            </a:cxn>
            <a:cxn ang="T155">
              <a:pos x="T70" y="T71"/>
            </a:cxn>
            <a:cxn ang="T156">
              <a:pos x="T72" y="T73"/>
            </a:cxn>
            <a:cxn ang="T157">
              <a:pos x="T74" y="T75"/>
            </a:cxn>
            <a:cxn ang="T158">
              <a:pos x="T76" y="T77"/>
            </a:cxn>
            <a:cxn ang="T159">
              <a:pos x="T78" y="T79"/>
            </a:cxn>
            <a:cxn ang="T160">
              <a:pos x="T80" y="T81"/>
            </a:cxn>
            <a:cxn ang="T161">
              <a:pos x="T82" y="T83"/>
            </a:cxn>
            <a:cxn ang="T162">
              <a:pos x="T84" y="T85"/>
            </a:cxn>
            <a:cxn ang="T163">
              <a:pos x="T86" y="T87"/>
            </a:cxn>
            <a:cxn ang="T164">
              <a:pos x="T88" y="T89"/>
            </a:cxn>
            <a:cxn ang="T165">
              <a:pos x="T90" y="T91"/>
            </a:cxn>
            <a:cxn ang="T166">
              <a:pos x="T92" y="T93"/>
            </a:cxn>
            <a:cxn ang="T167">
              <a:pos x="T94" y="T95"/>
            </a:cxn>
            <a:cxn ang="T168">
              <a:pos x="T96" y="T97"/>
            </a:cxn>
            <a:cxn ang="T169">
              <a:pos x="T98" y="T99"/>
            </a:cxn>
            <a:cxn ang="T170">
              <a:pos x="T100" y="T101"/>
            </a:cxn>
            <a:cxn ang="T171">
              <a:pos x="T102" y="T103"/>
            </a:cxn>
            <a:cxn ang="T172">
              <a:pos x="T104" y="T105"/>
            </a:cxn>
            <a:cxn ang="T173">
              <a:pos x="T106" y="T107"/>
            </a:cxn>
            <a:cxn ang="T174">
              <a:pos x="T108" y="T109"/>
            </a:cxn>
            <a:cxn ang="T175">
              <a:pos x="T110" y="T111"/>
            </a:cxn>
            <a:cxn ang="T176">
              <a:pos x="T112" y="T113"/>
            </a:cxn>
            <a:cxn ang="T177">
              <a:pos x="T114" y="T115"/>
            </a:cxn>
            <a:cxn ang="T178">
              <a:pos x="T116" y="T117"/>
            </a:cxn>
            <a:cxn ang="T179">
              <a:pos x="T118" y="T119"/>
            </a:cxn>
          </a:cxnLst>
          <a:rect l="T180" t="T181" r="T182" b="T183"/>
          <a:pathLst>
            <a:path w="37" h="52">
              <a:moveTo>
                <a:pt x="16" y="46"/>
              </a:moveTo>
              <a:lnTo>
                <a:pt x="16" y="45"/>
              </a:lnTo>
              <a:lnTo>
                <a:pt x="15" y="45"/>
              </a:lnTo>
              <a:lnTo>
                <a:pt x="15" y="44"/>
              </a:lnTo>
              <a:lnTo>
                <a:pt x="15" y="43"/>
              </a:lnTo>
              <a:lnTo>
                <a:pt x="14" y="43"/>
              </a:lnTo>
              <a:lnTo>
                <a:pt x="14" y="42"/>
              </a:lnTo>
              <a:lnTo>
                <a:pt x="14" y="41"/>
              </a:lnTo>
              <a:lnTo>
                <a:pt x="14" y="40"/>
              </a:lnTo>
              <a:lnTo>
                <a:pt x="14" y="39"/>
              </a:lnTo>
              <a:lnTo>
                <a:pt x="14" y="38"/>
              </a:lnTo>
              <a:lnTo>
                <a:pt x="14" y="37"/>
              </a:lnTo>
              <a:lnTo>
                <a:pt x="14" y="36"/>
              </a:lnTo>
              <a:lnTo>
                <a:pt x="13" y="36"/>
              </a:lnTo>
              <a:lnTo>
                <a:pt x="13" y="35"/>
              </a:lnTo>
              <a:lnTo>
                <a:pt x="12" y="35"/>
              </a:lnTo>
              <a:lnTo>
                <a:pt x="12" y="34"/>
              </a:lnTo>
              <a:lnTo>
                <a:pt x="11" y="34"/>
              </a:lnTo>
              <a:lnTo>
                <a:pt x="10" y="33"/>
              </a:lnTo>
              <a:lnTo>
                <a:pt x="9" y="33"/>
              </a:lnTo>
              <a:lnTo>
                <a:pt x="8" y="33"/>
              </a:lnTo>
              <a:lnTo>
                <a:pt x="7" y="33"/>
              </a:lnTo>
              <a:lnTo>
                <a:pt x="7" y="34"/>
              </a:lnTo>
              <a:lnTo>
                <a:pt x="6" y="34"/>
              </a:lnTo>
              <a:lnTo>
                <a:pt x="6" y="35"/>
              </a:lnTo>
              <a:lnTo>
                <a:pt x="5" y="34"/>
              </a:lnTo>
              <a:lnTo>
                <a:pt x="5" y="33"/>
              </a:lnTo>
              <a:lnTo>
                <a:pt x="5" y="32"/>
              </a:lnTo>
              <a:lnTo>
                <a:pt x="5" y="31"/>
              </a:lnTo>
              <a:lnTo>
                <a:pt x="5" y="30"/>
              </a:lnTo>
              <a:lnTo>
                <a:pt x="5" y="29"/>
              </a:lnTo>
              <a:lnTo>
                <a:pt x="5" y="28"/>
              </a:lnTo>
              <a:lnTo>
                <a:pt x="5" y="27"/>
              </a:lnTo>
              <a:lnTo>
                <a:pt x="4" y="27"/>
              </a:lnTo>
              <a:lnTo>
                <a:pt x="3" y="27"/>
              </a:lnTo>
              <a:lnTo>
                <a:pt x="3" y="28"/>
              </a:lnTo>
              <a:lnTo>
                <a:pt x="2" y="27"/>
              </a:lnTo>
              <a:lnTo>
                <a:pt x="2" y="26"/>
              </a:lnTo>
              <a:lnTo>
                <a:pt x="1" y="25"/>
              </a:lnTo>
              <a:lnTo>
                <a:pt x="1" y="24"/>
              </a:lnTo>
              <a:lnTo>
                <a:pt x="1" y="23"/>
              </a:lnTo>
              <a:lnTo>
                <a:pt x="0" y="23"/>
              </a:lnTo>
              <a:lnTo>
                <a:pt x="0" y="22"/>
              </a:lnTo>
              <a:lnTo>
                <a:pt x="1" y="22"/>
              </a:lnTo>
              <a:lnTo>
                <a:pt x="2" y="22"/>
              </a:lnTo>
              <a:lnTo>
                <a:pt x="3" y="22"/>
              </a:lnTo>
              <a:lnTo>
                <a:pt x="4" y="22"/>
              </a:lnTo>
              <a:lnTo>
                <a:pt x="4" y="21"/>
              </a:lnTo>
              <a:lnTo>
                <a:pt x="4" y="20"/>
              </a:lnTo>
              <a:lnTo>
                <a:pt x="5" y="20"/>
              </a:lnTo>
              <a:lnTo>
                <a:pt x="4" y="20"/>
              </a:lnTo>
              <a:lnTo>
                <a:pt x="4" y="19"/>
              </a:lnTo>
              <a:lnTo>
                <a:pt x="4" y="18"/>
              </a:lnTo>
              <a:lnTo>
                <a:pt x="4" y="17"/>
              </a:lnTo>
              <a:lnTo>
                <a:pt x="3" y="16"/>
              </a:lnTo>
              <a:lnTo>
                <a:pt x="3" y="15"/>
              </a:lnTo>
              <a:lnTo>
                <a:pt x="2" y="15"/>
              </a:lnTo>
              <a:lnTo>
                <a:pt x="2" y="14"/>
              </a:lnTo>
              <a:lnTo>
                <a:pt x="2" y="13"/>
              </a:lnTo>
              <a:lnTo>
                <a:pt x="2" y="12"/>
              </a:lnTo>
              <a:lnTo>
                <a:pt x="2" y="11"/>
              </a:lnTo>
              <a:lnTo>
                <a:pt x="2" y="10"/>
              </a:lnTo>
              <a:lnTo>
                <a:pt x="1" y="9"/>
              </a:lnTo>
              <a:lnTo>
                <a:pt x="1" y="8"/>
              </a:lnTo>
              <a:lnTo>
                <a:pt x="1" y="7"/>
              </a:lnTo>
              <a:lnTo>
                <a:pt x="1" y="6"/>
              </a:lnTo>
              <a:lnTo>
                <a:pt x="1" y="5"/>
              </a:lnTo>
              <a:lnTo>
                <a:pt x="2" y="5"/>
              </a:lnTo>
              <a:lnTo>
                <a:pt x="2" y="4"/>
              </a:lnTo>
              <a:lnTo>
                <a:pt x="2" y="3"/>
              </a:lnTo>
              <a:lnTo>
                <a:pt x="3" y="2"/>
              </a:lnTo>
              <a:lnTo>
                <a:pt x="4" y="2"/>
              </a:lnTo>
              <a:lnTo>
                <a:pt x="3" y="1"/>
              </a:lnTo>
              <a:lnTo>
                <a:pt x="3" y="0"/>
              </a:lnTo>
              <a:lnTo>
                <a:pt x="4" y="1"/>
              </a:lnTo>
              <a:lnTo>
                <a:pt x="5" y="1"/>
              </a:lnTo>
              <a:lnTo>
                <a:pt x="6" y="1"/>
              </a:lnTo>
              <a:lnTo>
                <a:pt x="7" y="1"/>
              </a:lnTo>
              <a:lnTo>
                <a:pt x="8" y="1"/>
              </a:lnTo>
              <a:lnTo>
                <a:pt x="9" y="1"/>
              </a:lnTo>
              <a:lnTo>
                <a:pt x="9" y="0"/>
              </a:lnTo>
              <a:lnTo>
                <a:pt x="9" y="1"/>
              </a:lnTo>
              <a:lnTo>
                <a:pt x="10" y="1"/>
              </a:lnTo>
              <a:lnTo>
                <a:pt x="11" y="2"/>
              </a:lnTo>
              <a:lnTo>
                <a:pt x="12" y="2"/>
              </a:lnTo>
              <a:lnTo>
                <a:pt x="12" y="3"/>
              </a:lnTo>
              <a:lnTo>
                <a:pt x="12" y="4"/>
              </a:lnTo>
              <a:lnTo>
                <a:pt x="13" y="4"/>
              </a:lnTo>
              <a:lnTo>
                <a:pt x="13" y="5"/>
              </a:lnTo>
              <a:lnTo>
                <a:pt x="13" y="6"/>
              </a:lnTo>
              <a:lnTo>
                <a:pt x="13" y="8"/>
              </a:lnTo>
              <a:lnTo>
                <a:pt x="12" y="9"/>
              </a:lnTo>
              <a:lnTo>
                <a:pt x="13" y="10"/>
              </a:lnTo>
              <a:lnTo>
                <a:pt x="13" y="11"/>
              </a:lnTo>
              <a:lnTo>
                <a:pt x="14" y="11"/>
              </a:lnTo>
              <a:lnTo>
                <a:pt x="14" y="12"/>
              </a:lnTo>
              <a:lnTo>
                <a:pt x="15" y="13"/>
              </a:lnTo>
              <a:lnTo>
                <a:pt x="15" y="14"/>
              </a:lnTo>
              <a:lnTo>
                <a:pt x="16" y="15"/>
              </a:lnTo>
              <a:lnTo>
                <a:pt x="16" y="16"/>
              </a:lnTo>
              <a:lnTo>
                <a:pt x="16" y="17"/>
              </a:lnTo>
              <a:lnTo>
                <a:pt x="17" y="17"/>
              </a:lnTo>
              <a:lnTo>
                <a:pt x="17" y="18"/>
              </a:lnTo>
              <a:lnTo>
                <a:pt x="17" y="17"/>
              </a:lnTo>
              <a:lnTo>
                <a:pt x="18" y="17"/>
              </a:lnTo>
              <a:lnTo>
                <a:pt x="18" y="18"/>
              </a:lnTo>
              <a:lnTo>
                <a:pt x="19" y="19"/>
              </a:lnTo>
              <a:lnTo>
                <a:pt x="18" y="19"/>
              </a:lnTo>
              <a:lnTo>
                <a:pt x="18" y="20"/>
              </a:lnTo>
              <a:lnTo>
                <a:pt x="17" y="20"/>
              </a:lnTo>
              <a:lnTo>
                <a:pt x="18" y="21"/>
              </a:lnTo>
              <a:lnTo>
                <a:pt x="18" y="22"/>
              </a:lnTo>
              <a:lnTo>
                <a:pt x="19" y="23"/>
              </a:lnTo>
              <a:lnTo>
                <a:pt x="19" y="24"/>
              </a:lnTo>
              <a:lnTo>
                <a:pt x="20" y="25"/>
              </a:lnTo>
              <a:lnTo>
                <a:pt x="20" y="26"/>
              </a:lnTo>
              <a:lnTo>
                <a:pt x="21" y="26"/>
              </a:lnTo>
              <a:lnTo>
                <a:pt x="21" y="27"/>
              </a:lnTo>
              <a:lnTo>
                <a:pt x="22" y="27"/>
              </a:lnTo>
              <a:lnTo>
                <a:pt x="22" y="28"/>
              </a:lnTo>
              <a:lnTo>
                <a:pt x="23" y="28"/>
              </a:lnTo>
              <a:lnTo>
                <a:pt x="23" y="29"/>
              </a:lnTo>
              <a:lnTo>
                <a:pt x="24" y="29"/>
              </a:lnTo>
              <a:lnTo>
                <a:pt x="24" y="30"/>
              </a:lnTo>
              <a:lnTo>
                <a:pt x="25" y="30"/>
              </a:lnTo>
              <a:lnTo>
                <a:pt x="25" y="31"/>
              </a:lnTo>
              <a:lnTo>
                <a:pt x="25" y="32"/>
              </a:lnTo>
              <a:lnTo>
                <a:pt x="26" y="32"/>
              </a:lnTo>
              <a:lnTo>
                <a:pt x="26" y="33"/>
              </a:lnTo>
              <a:lnTo>
                <a:pt x="27" y="33"/>
              </a:lnTo>
              <a:lnTo>
                <a:pt x="27" y="34"/>
              </a:lnTo>
              <a:lnTo>
                <a:pt x="28" y="34"/>
              </a:lnTo>
              <a:lnTo>
                <a:pt x="28" y="35"/>
              </a:lnTo>
              <a:lnTo>
                <a:pt x="28" y="34"/>
              </a:lnTo>
              <a:lnTo>
                <a:pt x="29" y="35"/>
              </a:lnTo>
              <a:lnTo>
                <a:pt x="29" y="36"/>
              </a:lnTo>
              <a:lnTo>
                <a:pt x="30" y="36"/>
              </a:lnTo>
              <a:lnTo>
                <a:pt x="30" y="37"/>
              </a:lnTo>
              <a:lnTo>
                <a:pt x="31" y="37"/>
              </a:lnTo>
              <a:lnTo>
                <a:pt x="31" y="38"/>
              </a:lnTo>
              <a:lnTo>
                <a:pt x="32" y="39"/>
              </a:lnTo>
              <a:lnTo>
                <a:pt x="32" y="40"/>
              </a:lnTo>
              <a:lnTo>
                <a:pt x="33" y="40"/>
              </a:lnTo>
              <a:lnTo>
                <a:pt x="33" y="41"/>
              </a:lnTo>
              <a:lnTo>
                <a:pt x="34" y="41"/>
              </a:lnTo>
              <a:lnTo>
                <a:pt x="34" y="42"/>
              </a:lnTo>
              <a:lnTo>
                <a:pt x="35" y="42"/>
              </a:lnTo>
              <a:lnTo>
                <a:pt x="36" y="42"/>
              </a:lnTo>
              <a:lnTo>
                <a:pt x="37" y="42"/>
              </a:lnTo>
              <a:lnTo>
                <a:pt x="37" y="43"/>
              </a:lnTo>
              <a:lnTo>
                <a:pt x="37" y="44"/>
              </a:lnTo>
              <a:lnTo>
                <a:pt x="37" y="45"/>
              </a:lnTo>
              <a:lnTo>
                <a:pt x="36" y="45"/>
              </a:lnTo>
              <a:lnTo>
                <a:pt x="36" y="46"/>
              </a:lnTo>
              <a:lnTo>
                <a:pt x="36" y="47"/>
              </a:lnTo>
              <a:lnTo>
                <a:pt x="35" y="48"/>
              </a:lnTo>
              <a:lnTo>
                <a:pt x="35" y="49"/>
              </a:lnTo>
              <a:lnTo>
                <a:pt x="35" y="50"/>
              </a:lnTo>
              <a:lnTo>
                <a:pt x="34" y="50"/>
              </a:lnTo>
              <a:lnTo>
                <a:pt x="34" y="51"/>
              </a:lnTo>
              <a:lnTo>
                <a:pt x="33" y="51"/>
              </a:lnTo>
              <a:lnTo>
                <a:pt x="32" y="52"/>
              </a:lnTo>
              <a:lnTo>
                <a:pt x="31" y="52"/>
              </a:lnTo>
              <a:lnTo>
                <a:pt x="30" y="52"/>
              </a:lnTo>
              <a:lnTo>
                <a:pt x="29" y="52"/>
              </a:lnTo>
              <a:lnTo>
                <a:pt x="28" y="52"/>
              </a:lnTo>
              <a:lnTo>
                <a:pt x="27" y="52"/>
              </a:lnTo>
              <a:lnTo>
                <a:pt x="26" y="52"/>
              </a:lnTo>
              <a:lnTo>
                <a:pt x="25" y="52"/>
              </a:lnTo>
              <a:lnTo>
                <a:pt x="24" y="52"/>
              </a:lnTo>
              <a:lnTo>
                <a:pt x="23" y="51"/>
              </a:lnTo>
              <a:lnTo>
                <a:pt x="22" y="51"/>
              </a:lnTo>
              <a:lnTo>
                <a:pt x="21" y="51"/>
              </a:lnTo>
              <a:lnTo>
                <a:pt x="21" y="50"/>
              </a:lnTo>
              <a:lnTo>
                <a:pt x="20" y="50"/>
              </a:lnTo>
              <a:lnTo>
                <a:pt x="19" y="50"/>
              </a:lnTo>
              <a:lnTo>
                <a:pt x="19" y="49"/>
              </a:lnTo>
              <a:lnTo>
                <a:pt x="18" y="49"/>
              </a:lnTo>
              <a:lnTo>
                <a:pt x="18" y="48"/>
              </a:lnTo>
              <a:lnTo>
                <a:pt x="17" y="47"/>
              </a:lnTo>
              <a:lnTo>
                <a:pt x="16" y="46"/>
              </a:lnTo>
              <a:close/>
            </a:path>
          </a:pathLst>
        </a:custGeom>
        <a:solidFill>
          <a:srgbClr val="F8F8F8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7</xdr:col>
      <xdr:colOff>38100</xdr:colOff>
      <xdr:row>16</xdr:row>
      <xdr:rowOff>104775</xdr:rowOff>
    </xdr:from>
    <xdr:to>
      <xdr:col>7</xdr:col>
      <xdr:colOff>542925</xdr:colOff>
      <xdr:row>20</xdr:row>
      <xdr:rowOff>9525</xdr:rowOff>
    </xdr:to>
    <xdr:sp macro="" textlink="">
      <xdr:nvSpPr>
        <xdr:cNvPr id="848683" name="Freeform 26"/>
        <xdr:cNvSpPr>
          <a:spLocks/>
        </xdr:cNvSpPr>
      </xdr:nvSpPr>
      <xdr:spPr bwMode="auto">
        <a:xfrm>
          <a:off x="7981950" y="2781300"/>
          <a:ext cx="504825" cy="514350"/>
        </a:xfrm>
        <a:custGeom>
          <a:avLst/>
          <a:gdLst>
            <a:gd name="T0" fmla="*/ 2147483647 w 38"/>
            <a:gd name="T1" fmla="*/ 2147483647 h 40"/>
            <a:gd name="T2" fmla="*/ 2147483647 w 38"/>
            <a:gd name="T3" fmla="*/ 2147483647 h 40"/>
            <a:gd name="T4" fmla="*/ 2147483647 w 38"/>
            <a:gd name="T5" fmla="*/ 2147483647 h 40"/>
            <a:gd name="T6" fmla="*/ 2147483647 w 38"/>
            <a:gd name="T7" fmla="*/ 2147483647 h 40"/>
            <a:gd name="T8" fmla="*/ 2147483647 w 38"/>
            <a:gd name="T9" fmla="*/ 2147483647 h 40"/>
            <a:gd name="T10" fmla="*/ 2147483647 w 38"/>
            <a:gd name="T11" fmla="*/ 2147483647 h 40"/>
            <a:gd name="T12" fmla="*/ 2147483647 w 38"/>
            <a:gd name="T13" fmla="*/ 2147483647 h 40"/>
            <a:gd name="T14" fmla="*/ 2147483647 w 38"/>
            <a:gd name="T15" fmla="*/ 2147483647 h 40"/>
            <a:gd name="T16" fmla="*/ 2147483647 w 38"/>
            <a:gd name="T17" fmla="*/ 2147483647 h 40"/>
            <a:gd name="T18" fmla="*/ 2147483647 w 38"/>
            <a:gd name="T19" fmla="*/ 2147483647 h 40"/>
            <a:gd name="T20" fmla="*/ 2147483647 w 38"/>
            <a:gd name="T21" fmla="*/ 2147483647 h 40"/>
            <a:gd name="T22" fmla="*/ 2147483647 w 38"/>
            <a:gd name="T23" fmla="*/ 2147483647 h 40"/>
            <a:gd name="T24" fmla="*/ 2147483647 w 38"/>
            <a:gd name="T25" fmla="*/ 2147483647 h 40"/>
            <a:gd name="T26" fmla="*/ 2147483647 w 38"/>
            <a:gd name="T27" fmla="*/ 2147483647 h 40"/>
            <a:gd name="T28" fmla="*/ 2147483647 w 38"/>
            <a:gd name="T29" fmla="*/ 2147483647 h 40"/>
            <a:gd name="T30" fmla="*/ 2147483647 w 38"/>
            <a:gd name="T31" fmla="*/ 2147483647 h 40"/>
            <a:gd name="T32" fmla="*/ 2147483647 w 38"/>
            <a:gd name="T33" fmla="*/ 2147483647 h 40"/>
            <a:gd name="T34" fmla="*/ 2147483647 w 38"/>
            <a:gd name="T35" fmla="*/ 2147483647 h 40"/>
            <a:gd name="T36" fmla="*/ 0 w 38"/>
            <a:gd name="T37" fmla="*/ 2147483647 h 40"/>
            <a:gd name="T38" fmla="*/ 2147483647 w 38"/>
            <a:gd name="T39" fmla="*/ 0 h 40"/>
            <a:gd name="T40" fmla="*/ 2147483647 w 38"/>
            <a:gd name="T41" fmla="*/ 2147483647 h 40"/>
            <a:gd name="T42" fmla="*/ 2147483647 w 38"/>
            <a:gd name="T43" fmla="*/ 2147483647 h 40"/>
            <a:gd name="T44" fmla="*/ 2147483647 w 38"/>
            <a:gd name="T45" fmla="*/ 2147483647 h 40"/>
            <a:gd name="T46" fmla="*/ 2147483647 w 38"/>
            <a:gd name="T47" fmla="*/ 2147483647 h 40"/>
            <a:gd name="T48" fmla="*/ 2147483647 w 38"/>
            <a:gd name="T49" fmla="*/ 2147483647 h 40"/>
            <a:gd name="T50" fmla="*/ 2147483647 w 38"/>
            <a:gd name="T51" fmla="*/ 2147483647 h 40"/>
            <a:gd name="T52" fmla="*/ 2147483647 w 38"/>
            <a:gd name="T53" fmla="*/ 2147483647 h 40"/>
            <a:gd name="T54" fmla="*/ 2147483647 w 38"/>
            <a:gd name="T55" fmla="*/ 2147483647 h 40"/>
            <a:gd name="T56" fmla="*/ 2147483647 w 38"/>
            <a:gd name="T57" fmla="*/ 2147483647 h 40"/>
            <a:gd name="T58" fmla="*/ 2147483647 w 38"/>
            <a:gd name="T59" fmla="*/ 2147483647 h 40"/>
            <a:gd name="T60" fmla="*/ 2147483647 w 38"/>
            <a:gd name="T61" fmla="*/ 2147483647 h 40"/>
            <a:gd name="T62" fmla="*/ 2147483647 w 38"/>
            <a:gd name="T63" fmla="*/ 2147483647 h 40"/>
            <a:gd name="T64" fmla="*/ 2147483647 w 38"/>
            <a:gd name="T65" fmla="*/ 2147483647 h 40"/>
            <a:gd name="T66" fmla="*/ 2147483647 w 38"/>
            <a:gd name="T67" fmla="*/ 2147483647 h 40"/>
            <a:gd name="T68" fmla="*/ 2147483647 w 38"/>
            <a:gd name="T69" fmla="*/ 2147483647 h 40"/>
            <a:gd name="T70" fmla="*/ 2147483647 w 38"/>
            <a:gd name="T71" fmla="*/ 2147483647 h 40"/>
            <a:gd name="T72" fmla="*/ 2147483647 w 38"/>
            <a:gd name="T73" fmla="*/ 2147483647 h 40"/>
            <a:gd name="T74" fmla="*/ 2147483647 w 38"/>
            <a:gd name="T75" fmla="*/ 2147483647 h 40"/>
            <a:gd name="T76" fmla="*/ 2147483647 w 38"/>
            <a:gd name="T77" fmla="*/ 2147483647 h 40"/>
            <a:gd name="T78" fmla="*/ 2147483647 w 38"/>
            <a:gd name="T79" fmla="*/ 2147483647 h 40"/>
            <a:gd name="T80" fmla="*/ 2147483647 w 38"/>
            <a:gd name="T81" fmla="*/ 2147483647 h 40"/>
            <a:gd name="T82" fmla="*/ 2147483647 w 38"/>
            <a:gd name="T83" fmla="*/ 2147483647 h 40"/>
            <a:gd name="T84" fmla="*/ 2147483647 w 38"/>
            <a:gd name="T85" fmla="*/ 2147483647 h 40"/>
            <a:gd name="T86" fmla="*/ 2147483647 w 38"/>
            <a:gd name="T87" fmla="*/ 2147483647 h 40"/>
            <a:gd name="T88" fmla="*/ 2147483647 w 38"/>
            <a:gd name="T89" fmla="*/ 2147483647 h 40"/>
            <a:gd name="T90" fmla="*/ 2147483647 w 38"/>
            <a:gd name="T91" fmla="*/ 2147483647 h 40"/>
            <a:gd name="T92" fmla="*/ 2147483647 w 38"/>
            <a:gd name="T93" fmla="*/ 2147483647 h 40"/>
            <a:gd name="T94" fmla="*/ 2147483647 w 38"/>
            <a:gd name="T95" fmla="*/ 2147483647 h 40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w 38"/>
            <a:gd name="T145" fmla="*/ 0 h 40"/>
            <a:gd name="T146" fmla="*/ 38 w 38"/>
            <a:gd name="T147" fmla="*/ 40 h 40"/>
          </a:gdLst>
          <a:ahLst/>
          <a:cxnLst>
            <a:cxn ang="T96">
              <a:pos x="T0" y="T1"/>
            </a:cxn>
            <a:cxn ang="T97">
              <a:pos x="T2" y="T3"/>
            </a:cxn>
            <a:cxn ang="T98">
              <a:pos x="T4" y="T5"/>
            </a:cxn>
            <a:cxn ang="T99">
              <a:pos x="T6" y="T7"/>
            </a:cxn>
            <a:cxn ang="T100">
              <a:pos x="T8" y="T9"/>
            </a:cxn>
            <a:cxn ang="T101">
              <a:pos x="T10" y="T11"/>
            </a:cxn>
            <a:cxn ang="T102">
              <a:pos x="T12" y="T13"/>
            </a:cxn>
            <a:cxn ang="T103">
              <a:pos x="T14" y="T15"/>
            </a:cxn>
            <a:cxn ang="T104">
              <a:pos x="T16" y="T17"/>
            </a:cxn>
            <a:cxn ang="T105">
              <a:pos x="T18" y="T19"/>
            </a:cxn>
            <a:cxn ang="T106">
              <a:pos x="T20" y="T21"/>
            </a:cxn>
            <a:cxn ang="T107">
              <a:pos x="T22" y="T23"/>
            </a:cxn>
            <a:cxn ang="T108">
              <a:pos x="T24" y="T25"/>
            </a:cxn>
            <a:cxn ang="T109">
              <a:pos x="T26" y="T27"/>
            </a:cxn>
            <a:cxn ang="T110">
              <a:pos x="T28" y="T29"/>
            </a:cxn>
            <a:cxn ang="T111">
              <a:pos x="T30" y="T31"/>
            </a:cxn>
            <a:cxn ang="T112">
              <a:pos x="T32" y="T33"/>
            </a:cxn>
            <a:cxn ang="T113">
              <a:pos x="T34" y="T35"/>
            </a:cxn>
            <a:cxn ang="T114">
              <a:pos x="T36" y="T37"/>
            </a:cxn>
            <a:cxn ang="T115">
              <a:pos x="T38" y="T39"/>
            </a:cxn>
            <a:cxn ang="T116">
              <a:pos x="T40" y="T41"/>
            </a:cxn>
            <a:cxn ang="T117">
              <a:pos x="T42" y="T43"/>
            </a:cxn>
            <a:cxn ang="T118">
              <a:pos x="T44" y="T45"/>
            </a:cxn>
            <a:cxn ang="T119">
              <a:pos x="T46" y="T47"/>
            </a:cxn>
            <a:cxn ang="T120">
              <a:pos x="T48" y="T49"/>
            </a:cxn>
            <a:cxn ang="T121">
              <a:pos x="T50" y="T51"/>
            </a:cxn>
            <a:cxn ang="T122">
              <a:pos x="T52" y="T53"/>
            </a:cxn>
            <a:cxn ang="T123">
              <a:pos x="T54" y="T55"/>
            </a:cxn>
            <a:cxn ang="T124">
              <a:pos x="T56" y="T57"/>
            </a:cxn>
            <a:cxn ang="T125">
              <a:pos x="T58" y="T59"/>
            </a:cxn>
            <a:cxn ang="T126">
              <a:pos x="T60" y="T61"/>
            </a:cxn>
            <a:cxn ang="T127">
              <a:pos x="T62" y="T63"/>
            </a:cxn>
            <a:cxn ang="T128">
              <a:pos x="T64" y="T65"/>
            </a:cxn>
            <a:cxn ang="T129">
              <a:pos x="T66" y="T67"/>
            </a:cxn>
            <a:cxn ang="T130">
              <a:pos x="T68" y="T69"/>
            </a:cxn>
            <a:cxn ang="T131">
              <a:pos x="T70" y="T71"/>
            </a:cxn>
            <a:cxn ang="T132">
              <a:pos x="T72" y="T73"/>
            </a:cxn>
            <a:cxn ang="T133">
              <a:pos x="T74" y="T75"/>
            </a:cxn>
            <a:cxn ang="T134">
              <a:pos x="T76" y="T77"/>
            </a:cxn>
            <a:cxn ang="T135">
              <a:pos x="T78" y="T79"/>
            </a:cxn>
            <a:cxn ang="T136">
              <a:pos x="T80" y="T81"/>
            </a:cxn>
            <a:cxn ang="T137">
              <a:pos x="T82" y="T83"/>
            </a:cxn>
            <a:cxn ang="T138">
              <a:pos x="T84" y="T85"/>
            </a:cxn>
            <a:cxn ang="T139">
              <a:pos x="T86" y="T87"/>
            </a:cxn>
            <a:cxn ang="T140">
              <a:pos x="T88" y="T89"/>
            </a:cxn>
            <a:cxn ang="T141">
              <a:pos x="T90" y="T91"/>
            </a:cxn>
            <a:cxn ang="T142">
              <a:pos x="T92" y="T93"/>
            </a:cxn>
            <a:cxn ang="T143">
              <a:pos x="T94" y="T95"/>
            </a:cxn>
          </a:cxnLst>
          <a:rect l="T144" t="T145" r="T146" b="T147"/>
          <a:pathLst>
            <a:path w="38" h="40">
              <a:moveTo>
                <a:pt x="21" y="38"/>
              </a:moveTo>
              <a:lnTo>
                <a:pt x="20" y="38"/>
              </a:lnTo>
              <a:lnTo>
                <a:pt x="20" y="37"/>
              </a:lnTo>
              <a:lnTo>
                <a:pt x="19" y="36"/>
              </a:lnTo>
              <a:lnTo>
                <a:pt x="19" y="35"/>
              </a:lnTo>
              <a:lnTo>
                <a:pt x="18" y="35"/>
              </a:lnTo>
              <a:lnTo>
                <a:pt x="18" y="34"/>
              </a:lnTo>
              <a:lnTo>
                <a:pt x="17" y="34"/>
              </a:lnTo>
              <a:lnTo>
                <a:pt x="17" y="33"/>
              </a:lnTo>
              <a:lnTo>
                <a:pt x="16" y="32"/>
              </a:lnTo>
              <a:lnTo>
                <a:pt x="16" y="33"/>
              </a:lnTo>
              <a:lnTo>
                <a:pt x="16" y="32"/>
              </a:lnTo>
              <a:lnTo>
                <a:pt x="15" y="32"/>
              </a:lnTo>
              <a:lnTo>
                <a:pt x="15" y="31"/>
              </a:lnTo>
              <a:lnTo>
                <a:pt x="14" y="31"/>
              </a:lnTo>
              <a:lnTo>
                <a:pt x="14" y="30"/>
              </a:lnTo>
              <a:lnTo>
                <a:pt x="13" y="30"/>
              </a:lnTo>
              <a:lnTo>
                <a:pt x="13" y="29"/>
              </a:lnTo>
              <a:lnTo>
                <a:pt x="13" y="28"/>
              </a:lnTo>
              <a:lnTo>
                <a:pt x="12" y="28"/>
              </a:lnTo>
              <a:lnTo>
                <a:pt x="12" y="27"/>
              </a:lnTo>
              <a:lnTo>
                <a:pt x="11" y="27"/>
              </a:lnTo>
              <a:lnTo>
                <a:pt x="11" y="26"/>
              </a:lnTo>
              <a:lnTo>
                <a:pt x="10" y="26"/>
              </a:lnTo>
              <a:lnTo>
                <a:pt x="10" y="25"/>
              </a:lnTo>
              <a:lnTo>
                <a:pt x="9" y="25"/>
              </a:lnTo>
              <a:lnTo>
                <a:pt x="9" y="24"/>
              </a:lnTo>
              <a:lnTo>
                <a:pt x="8" y="24"/>
              </a:lnTo>
              <a:lnTo>
                <a:pt x="8" y="23"/>
              </a:lnTo>
              <a:lnTo>
                <a:pt x="7" y="22"/>
              </a:lnTo>
              <a:lnTo>
                <a:pt x="7" y="21"/>
              </a:lnTo>
              <a:lnTo>
                <a:pt x="6" y="20"/>
              </a:lnTo>
              <a:lnTo>
                <a:pt x="6" y="19"/>
              </a:lnTo>
              <a:lnTo>
                <a:pt x="5" y="18"/>
              </a:lnTo>
              <a:lnTo>
                <a:pt x="6" y="18"/>
              </a:lnTo>
              <a:lnTo>
                <a:pt x="6" y="17"/>
              </a:lnTo>
              <a:lnTo>
                <a:pt x="7" y="17"/>
              </a:lnTo>
              <a:lnTo>
                <a:pt x="6" y="16"/>
              </a:lnTo>
              <a:lnTo>
                <a:pt x="6" y="15"/>
              </a:lnTo>
              <a:lnTo>
                <a:pt x="5" y="15"/>
              </a:lnTo>
              <a:lnTo>
                <a:pt x="5" y="16"/>
              </a:lnTo>
              <a:lnTo>
                <a:pt x="5" y="15"/>
              </a:lnTo>
              <a:lnTo>
                <a:pt x="4" y="15"/>
              </a:lnTo>
              <a:lnTo>
                <a:pt x="4" y="14"/>
              </a:lnTo>
              <a:lnTo>
                <a:pt x="4" y="13"/>
              </a:lnTo>
              <a:lnTo>
                <a:pt x="3" y="12"/>
              </a:lnTo>
              <a:lnTo>
                <a:pt x="3" y="11"/>
              </a:lnTo>
              <a:lnTo>
                <a:pt x="2" y="10"/>
              </a:lnTo>
              <a:lnTo>
                <a:pt x="2" y="9"/>
              </a:lnTo>
              <a:lnTo>
                <a:pt x="1" y="9"/>
              </a:lnTo>
              <a:lnTo>
                <a:pt x="1" y="8"/>
              </a:lnTo>
              <a:lnTo>
                <a:pt x="0" y="7"/>
              </a:lnTo>
              <a:lnTo>
                <a:pt x="1" y="6"/>
              </a:lnTo>
              <a:lnTo>
                <a:pt x="1" y="4"/>
              </a:lnTo>
              <a:lnTo>
                <a:pt x="1" y="3"/>
              </a:lnTo>
              <a:lnTo>
                <a:pt x="1" y="2"/>
              </a:lnTo>
              <a:lnTo>
                <a:pt x="0" y="2"/>
              </a:lnTo>
              <a:lnTo>
                <a:pt x="0" y="1"/>
              </a:lnTo>
              <a:lnTo>
                <a:pt x="0" y="0"/>
              </a:lnTo>
              <a:lnTo>
                <a:pt x="1" y="0"/>
              </a:lnTo>
              <a:lnTo>
                <a:pt x="2" y="0"/>
              </a:lnTo>
              <a:lnTo>
                <a:pt x="3" y="0"/>
              </a:lnTo>
              <a:lnTo>
                <a:pt x="3" y="1"/>
              </a:lnTo>
              <a:lnTo>
                <a:pt x="4" y="1"/>
              </a:lnTo>
              <a:lnTo>
                <a:pt x="5" y="1"/>
              </a:lnTo>
              <a:lnTo>
                <a:pt x="6" y="2"/>
              </a:lnTo>
              <a:lnTo>
                <a:pt x="6" y="3"/>
              </a:lnTo>
              <a:lnTo>
                <a:pt x="7" y="3"/>
              </a:lnTo>
              <a:lnTo>
                <a:pt x="8" y="3"/>
              </a:lnTo>
              <a:lnTo>
                <a:pt x="9" y="3"/>
              </a:lnTo>
              <a:lnTo>
                <a:pt x="10" y="3"/>
              </a:lnTo>
              <a:lnTo>
                <a:pt x="11" y="3"/>
              </a:lnTo>
              <a:lnTo>
                <a:pt x="11" y="4"/>
              </a:lnTo>
              <a:lnTo>
                <a:pt x="11" y="5"/>
              </a:lnTo>
              <a:lnTo>
                <a:pt x="12" y="5"/>
              </a:lnTo>
              <a:lnTo>
                <a:pt x="13" y="6"/>
              </a:lnTo>
              <a:lnTo>
                <a:pt x="13" y="7"/>
              </a:lnTo>
              <a:lnTo>
                <a:pt x="12" y="7"/>
              </a:lnTo>
              <a:lnTo>
                <a:pt x="12" y="8"/>
              </a:lnTo>
              <a:lnTo>
                <a:pt x="13" y="9"/>
              </a:lnTo>
              <a:lnTo>
                <a:pt x="14" y="10"/>
              </a:lnTo>
              <a:lnTo>
                <a:pt x="14" y="12"/>
              </a:lnTo>
              <a:lnTo>
                <a:pt x="16" y="11"/>
              </a:lnTo>
              <a:lnTo>
                <a:pt x="17" y="13"/>
              </a:lnTo>
              <a:lnTo>
                <a:pt x="17" y="14"/>
              </a:lnTo>
              <a:lnTo>
                <a:pt x="18" y="15"/>
              </a:lnTo>
              <a:lnTo>
                <a:pt x="19" y="15"/>
              </a:lnTo>
              <a:lnTo>
                <a:pt x="20" y="15"/>
              </a:lnTo>
              <a:lnTo>
                <a:pt x="20" y="17"/>
              </a:lnTo>
              <a:lnTo>
                <a:pt x="21" y="19"/>
              </a:lnTo>
              <a:lnTo>
                <a:pt x="21" y="21"/>
              </a:lnTo>
              <a:lnTo>
                <a:pt x="22" y="21"/>
              </a:lnTo>
              <a:lnTo>
                <a:pt x="22" y="22"/>
              </a:lnTo>
              <a:lnTo>
                <a:pt x="23" y="22"/>
              </a:lnTo>
              <a:lnTo>
                <a:pt x="24" y="24"/>
              </a:lnTo>
              <a:lnTo>
                <a:pt x="27" y="24"/>
              </a:lnTo>
              <a:lnTo>
                <a:pt x="28" y="24"/>
              </a:lnTo>
              <a:lnTo>
                <a:pt x="29" y="23"/>
              </a:lnTo>
              <a:lnTo>
                <a:pt x="29" y="24"/>
              </a:lnTo>
              <a:lnTo>
                <a:pt x="30" y="24"/>
              </a:lnTo>
              <a:lnTo>
                <a:pt x="30" y="23"/>
              </a:lnTo>
              <a:lnTo>
                <a:pt x="31" y="23"/>
              </a:lnTo>
              <a:lnTo>
                <a:pt x="32" y="22"/>
              </a:lnTo>
              <a:lnTo>
                <a:pt x="32" y="21"/>
              </a:lnTo>
              <a:lnTo>
                <a:pt x="33" y="21"/>
              </a:lnTo>
              <a:lnTo>
                <a:pt x="34" y="21"/>
              </a:lnTo>
              <a:lnTo>
                <a:pt x="34" y="22"/>
              </a:lnTo>
              <a:lnTo>
                <a:pt x="34" y="23"/>
              </a:lnTo>
              <a:lnTo>
                <a:pt x="35" y="24"/>
              </a:lnTo>
              <a:lnTo>
                <a:pt x="35" y="26"/>
              </a:lnTo>
              <a:lnTo>
                <a:pt x="35" y="27"/>
              </a:lnTo>
              <a:lnTo>
                <a:pt x="36" y="27"/>
              </a:lnTo>
              <a:lnTo>
                <a:pt x="35" y="28"/>
              </a:lnTo>
              <a:lnTo>
                <a:pt x="36" y="28"/>
              </a:lnTo>
              <a:lnTo>
                <a:pt x="35" y="29"/>
              </a:lnTo>
              <a:lnTo>
                <a:pt x="35" y="30"/>
              </a:lnTo>
              <a:lnTo>
                <a:pt x="36" y="30"/>
              </a:lnTo>
              <a:lnTo>
                <a:pt x="35" y="30"/>
              </a:lnTo>
              <a:lnTo>
                <a:pt x="36" y="31"/>
              </a:lnTo>
              <a:lnTo>
                <a:pt x="37" y="32"/>
              </a:lnTo>
              <a:lnTo>
                <a:pt x="38" y="33"/>
              </a:lnTo>
              <a:lnTo>
                <a:pt x="38" y="34"/>
              </a:lnTo>
              <a:lnTo>
                <a:pt x="37" y="34"/>
              </a:lnTo>
              <a:lnTo>
                <a:pt x="37" y="35"/>
              </a:lnTo>
              <a:lnTo>
                <a:pt x="36" y="35"/>
              </a:lnTo>
              <a:lnTo>
                <a:pt x="34" y="35"/>
              </a:lnTo>
              <a:lnTo>
                <a:pt x="33" y="35"/>
              </a:lnTo>
              <a:lnTo>
                <a:pt x="32" y="35"/>
              </a:lnTo>
              <a:lnTo>
                <a:pt x="32" y="36"/>
              </a:lnTo>
              <a:lnTo>
                <a:pt x="31" y="36"/>
              </a:lnTo>
              <a:lnTo>
                <a:pt x="30" y="36"/>
              </a:lnTo>
              <a:lnTo>
                <a:pt x="29" y="36"/>
              </a:lnTo>
              <a:lnTo>
                <a:pt x="28" y="36"/>
              </a:lnTo>
              <a:lnTo>
                <a:pt x="28" y="37"/>
              </a:lnTo>
              <a:lnTo>
                <a:pt x="27" y="37"/>
              </a:lnTo>
              <a:lnTo>
                <a:pt x="26" y="38"/>
              </a:lnTo>
              <a:lnTo>
                <a:pt x="25" y="39"/>
              </a:lnTo>
              <a:lnTo>
                <a:pt x="25" y="40"/>
              </a:lnTo>
              <a:lnTo>
                <a:pt x="24" y="40"/>
              </a:lnTo>
              <a:lnTo>
                <a:pt x="23" y="40"/>
              </a:lnTo>
              <a:lnTo>
                <a:pt x="22" y="40"/>
              </a:lnTo>
              <a:lnTo>
                <a:pt x="22" y="39"/>
              </a:lnTo>
              <a:lnTo>
                <a:pt x="21" y="39"/>
              </a:lnTo>
              <a:lnTo>
                <a:pt x="21" y="38"/>
              </a:lnTo>
              <a:close/>
            </a:path>
          </a:pathLst>
        </a:custGeom>
        <a:solidFill>
          <a:srgbClr val="F8F8F8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7</xdr:col>
      <xdr:colOff>114300</xdr:colOff>
      <xdr:row>15</xdr:row>
      <xdr:rowOff>142875</xdr:rowOff>
    </xdr:from>
    <xdr:to>
      <xdr:col>8</xdr:col>
      <xdr:colOff>171450</xdr:colOff>
      <xdr:row>19</xdr:row>
      <xdr:rowOff>95250</xdr:rowOff>
    </xdr:to>
    <xdr:sp macro="" textlink="">
      <xdr:nvSpPr>
        <xdr:cNvPr id="848684" name="Freeform 27"/>
        <xdr:cNvSpPr>
          <a:spLocks/>
        </xdr:cNvSpPr>
      </xdr:nvSpPr>
      <xdr:spPr bwMode="auto">
        <a:xfrm>
          <a:off x="8058150" y="2667000"/>
          <a:ext cx="666750" cy="561975"/>
        </a:xfrm>
        <a:custGeom>
          <a:avLst/>
          <a:gdLst>
            <a:gd name="T0" fmla="*/ 2147483647 w 50"/>
            <a:gd name="T1" fmla="*/ 2147483647 h 42"/>
            <a:gd name="T2" fmla="*/ 2147483647 w 50"/>
            <a:gd name="T3" fmla="*/ 2147483647 h 42"/>
            <a:gd name="T4" fmla="*/ 2147483647 w 50"/>
            <a:gd name="T5" fmla="*/ 2147483647 h 42"/>
            <a:gd name="T6" fmla="*/ 2147483647 w 50"/>
            <a:gd name="T7" fmla="*/ 2147483647 h 42"/>
            <a:gd name="T8" fmla="*/ 2147483647 w 50"/>
            <a:gd name="T9" fmla="*/ 2147483647 h 42"/>
            <a:gd name="T10" fmla="*/ 2147483647 w 50"/>
            <a:gd name="T11" fmla="*/ 2147483647 h 42"/>
            <a:gd name="T12" fmla="*/ 2147483647 w 50"/>
            <a:gd name="T13" fmla="*/ 2147483647 h 42"/>
            <a:gd name="T14" fmla="*/ 2147483647 w 50"/>
            <a:gd name="T15" fmla="*/ 2147483647 h 42"/>
            <a:gd name="T16" fmla="*/ 2147483647 w 50"/>
            <a:gd name="T17" fmla="*/ 2147483647 h 42"/>
            <a:gd name="T18" fmla="*/ 2147483647 w 50"/>
            <a:gd name="T19" fmla="*/ 2147483647 h 42"/>
            <a:gd name="T20" fmla="*/ 2147483647 w 50"/>
            <a:gd name="T21" fmla="*/ 2147483647 h 42"/>
            <a:gd name="T22" fmla="*/ 2147483647 w 50"/>
            <a:gd name="T23" fmla="*/ 2147483647 h 42"/>
            <a:gd name="T24" fmla="*/ 2147483647 w 50"/>
            <a:gd name="T25" fmla="*/ 2147483647 h 42"/>
            <a:gd name="T26" fmla="*/ 2147483647 w 50"/>
            <a:gd name="T27" fmla="*/ 2147483647 h 42"/>
            <a:gd name="T28" fmla="*/ 2147483647 w 50"/>
            <a:gd name="T29" fmla="*/ 2147483647 h 42"/>
            <a:gd name="T30" fmla="*/ 2147483647 w 50"/>
            <a:gd name="T31" fmla="*/ 2147483647 h 42"/>
            <a:gd name="T32" fmla="*/ 2147483647 w 50"/>
            <a:gd name="T33" fmla="*/ 2147483647 h 42"/>
            <a:gd name="T34" fmla="*/ 2147483647 w 50"/>
            <a:gd name="T35" fmla="*/ 2147483647 h 42"/>
            <a:gd name="T36" fmla="*/ 2147483647 w 50"/>
            <a:gd name="T37" fmla="*/ 2147483647 h 42"/>
            <a:gd name="T38" fmla="*/ 2147483647 w 50"/>
            <a:gd name="T39" fmla="*/ 2147483647 h 42"/>
            <a:gd name="T40" fmla="*/ 2147483647 w 50"/>
            <a:gd name="T41" fmla="*/ 2147483647 h 42"/>
            <a:gd name="T42" fmla="*/ 2147483647 w 50"/>
            <a:gd name="T43" fmla="*/ 2147483647 h 42"/>
            <a:gd name="T44" fmla="*/ 2147483647 w 50"/>
            <a:gd name="T45" fmla="*/ 2147483647 h 42"/>
            <a:gd name="T46" fmla="*/ 2147483647 w 50"/>
            <a:gd name="T47" fmla="*/ 2147483647 h 42"/>
            <a:gd name="T48" fmla="*/ 2147483647 w 50"/>
            <a:gd name="T49" fmla="*/ 2147483647 h 42"/>
            <a:gd name="T50" fmla="*/ 2147483647 w 50"/>
            <a:gd name="T51" fmla="*/ 2147483647 h 42"/>
            <a:gd name="T52" fmla="*/ 2147483647 w 50"/>
            <a:gd name="T53" fmla="*/ 2147483647 h 42"/>
            <a:gd name="T54" fmla="*/ 2147483647 w 50"/>
            <a:gd name="T55" fmla="*/ 2147483647 h 42"/>
            <a:gd name="T56" fmla="*/ 2147483647 w 50"/>
            <a:gd name="T57" fmla="*/ 2147483647 h 42"/>
            <a:gd name="T58" fmla="*/ 0 w 50"/>
            <a:gd name="T59" fmla="*/ 2147483647 h 42"/>
            <a:gd name="T60" fmla="*/ 2147483647 w 50"/>
            <a:gd name="T61" fmla="*/ 2147483647 h 42"/>
            <a:gd name="T62" fmla="*/ 2147483647 w 50"/>
            <a:gd name="T63" fmla="*/ 2147483647 h 42"/>
            <a:gd name="T64" fmla="*/ 2147483647 w 50"/>
            <a:gd name="T65" fmla="*/ 2147483647 h 42"/>
            <a:gd name="T66" fmla="*/ 2147483647 w 50"/>
            <a:gd name="T67" fmla="*/ 2147483647 h 42"/>
            <a:gd name="T68" fmla="*/ 2147483647 w 50"/>
            <a:gd name="T69" fmla="*/ 2147483647 h 42"/>
            <a:gd name="T70" fmla="*/ 2147483647 w 50"/>
            <a:gd name="T71" fmla="*/ 2147483647 h 42"/>
            <a:gd name="T72" fmla="*/ 2147483647 w 50"/>
            <a:gd name="T73" fmla="*/ 2147483647 h 42"/>
            <a:gd name="T74" fmla="*/ 2147483647 w 50"/>
            <a:gd name="T75" fmla="*/ 2147483647 h 42"/>
            <a:gd name="T76" fmla="*/ 2147483647 w 50"/>
            <a:gd name="T77" fmla="*/ 2147483647 h 42"/>
            <a:gd name="T78" fmla="*/ 2147483647 w 50"/>
            <a:gd name="T79" fmla="*/ 2147483647 h 42"/>
            <a:gd name="T80" fmla="*/ 2147483647 w 50"/>
            <a:gd name="T81" fmla="*/ 0 h 42"/>
            <a:gd name="T82" fmla="*/ 2147483647 w 50"/>
            <a:gd name="T83" fmla="*/ 2147483647 h 42"/>
            <a:gd name="T84" fmla="*/ 2147483647 w 50"/>
            <a:gd name="T85" fmla="*/ 2147483647 h 42"/>
            <a:gd name="T86" fmla="*/ 2147483647 w 50"/>
            <a:gd name="T87" fmla="*/ 2147483647 h 42"/>
            <a:gd name="T88" fmla="*/ 2147483647 w 50"/>
            <a:gd name="T89" fmla="*/ 2147483647 h 42"/>
            <a:gd name="T90" fmla="*/ 2147483647 w 50"/>
            <a:gd name="T91" fmla="*/ 2147483647 h 42"/>
            <a:gd name="T92" fmla="*/ 2147483647 w 50"/>
            <a:gd name="T93" fmla="*/ 2147483647 h 42"/>
            <a:gd name="T94" fmla="*/ 2147483647 w 50"/>
            <a:gd name="T95" fmla="*/ 2147483647 h 42"/>
            <a:gd name="T96" fmla="*/ 2147483647 w 50"/>
            <a:gd name="T97" fmla="*/ 2147483647 h 42"/>
            <a:gd name="T98" fmla="*/ 2147483647 w 50"/>
            <a:gd name="T99" fmla="*/ 2147483647 h 42"/>
            <a:gd name="T100" fmla="*/ 2147483647 w 50"/>
            <a:gd name="T101" fmla="*/ 2147483647 h 42"/>
            <a:gd name="T102" fmla="*/ 2147483647 w 50"/>
            <a:gd name="T103" fmla="*/ 2147483647 h 42"/>
            <a:gd name="T104" fmla="*/ 2147483647 w 50"/>
            <a:gd name="T105" fmla="*/ 2147483647 h 42"/>
            <a:gd name="T106" fmla="*/ 2147483647 w 50"/>
            <a:gd name="T107" fmla="*/ 2147483647 h 42"/>
            <a:gd name="T108" fmla="*/ 2147483647 w 50"/>
            <a:gd name="T109" fmla="*/ 2147483647 h 42"/>
            <a:gd name="T110" fmla="*/ 2147483647 w 50"/>
            <a:gd name="T111" fmla="*/ 2147483647 h 42"/>
            <a:gd name="T112" fmla="*/ 2147483647 w 50"/>
            <a:gd name="T113" fmla="*/ 2147483647 h 42"/>
            <a:gd name="T114" fmla="*/ 2147483647 w 50"/>
            <a:gd name="T115" fmla="*/ 2147483647 h 42"/>
            <a:gd name="T116" fmla="*/ 2147483647 w 50"/>
            <a:gd name="T117" fmla="*/ 2147483647 h 42"/>
            <a:gd name="T118" fmla="*/ 2147483647 w 50"/>
            <a:gd name="T119" fmla="*/ 2147483647 h 42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60000 65536"/>
            <a:gd name="T178" fmla="*/ 0 60000 65536"/>
            <a:gd name="T179" fmla="*/ 0 60000 65536"/>
            <a:gd name="T180" fmla="*/ 0 w 50"/>
            <a:gd name="T181" fmla="*/ 0 h 42"/>
            <a:gd name="T182" fmla="*/ 50 w 50"/>
            <a:gd name="T183" fmla="*/ 42 h 42"/>
          </a:gdLst>
          <a:ahLst/>
          <a:cxnLst>
            <a:cxn ang="T120">
              <a:pos x="T0" y="T1"/>
            </a:cxn>
            <a:cxn ang="T121">
              <a:pos x="T2" y="T3"/>
            </a:cxn>
            <a:cxn ang="T122">
              <a:pos x="T4" y="T5"/>
            </a:cxn>
            <a:cxn ang="T123">
              <a:pos x="T6" y="T7"/>
            </a:cxn>
            <a:cxn ang="T124">
              <a:pos x="T8" y="T9"/>
            </a:cxn>
            <a:cxn ang="T125">
              <a:pos x="T10" y="T11"/>
            </a:cxn>
            <a:cxn ang="T126">
              <a:pos x="T12" y="T13"/>
            </a:cxn>
            <a:cxn ang="T127">
              <a:pos x="T14" y="T15"/>
            </a:cxn>
            <a:cxn ang="T128">
              <a:pos x="T16" y="T17"/>
            </a:cxn>
            <a:cxn ang="T129">
              <a:pos x="T18" y="T19"/>
            </a:cxn>
            <a:cxn ang="T130">
              <a:pos x="T20" y="T21"/>
            </a:cxn>
            <a:cxn ang="T131">
              <a:pos x="T22" y="T23"/>
            </a:cxn>
            <a:cxn ang="T132">
              <a:pos x="T24" y="T25"/>
            </a:cxn>
            <a:cxn ang="T133">
              <a:pos x="T26" y="T27"/>
            </a:cxn>
            <a:cxn ang="T134">
              <a:pos x="T28" y="T29"/>
            </a:cxn>
            <a:cxn ang="T135">
              <a:pos x="T30" y="T31"/>
            </a:cxn>
            <a:cxn ang="T136">
              <a:pos x="T32" y="T33"/>
            </a:cxn>
            <a:cxn ang="T137">
              <a:pos x="T34" y="T35"/>
            </a:cxn>
            <a:cxn ang="T138">
              <a:pos x="T36" y="T37"/>
            </a:cxn>
            <a:cxn ang="T139">
              <a:pos x="T38" y="T39"/>
            </a:cxn>
            <a:cxn ang="T140">
              <a:pos x="T40" y="T41"/>
            </a:cxn>
            <a:cxn ang="T141">
              <a:pos x="T42" y="T43"/>
            </a:cxn>
            <a:cxn ang="T142">
              <a:pos x="T44" y="T45"/>
            </a:cxn>
            <a:cxn ang="T143">
              <a:pos x="T46" y="T47"/>
            </a:cxn>
            <a:cxn ang="T144">
              <a:pos x="T48" y="T49"/>
            </a:cxn>
            <a:cxn ang="T145">
              <a:pos x="T50" y="T51"/>
            </a:cxn>
            <a:cxn ang="T146">
              <a:pos x="T52" y="T53"/>
            </a:cxn>
            <a:cxn ang="T147">
              <a:pos x="T54" y="T55"/>
            </a:cxn>
            <a:cxn ang="T148">
              <a:pos x="T56" y="T57"/>
            </a:cxn>
            <a:cxn ang="T149">
              <a:pos x="T58" y="T59"/>
            </a:cxn>
            <a:cxn ang="T150">
              <a:pos x="T60" y="T61"/>
            </a:cxn>
            <a:cxn ang="T151">
              <a:pos x="T62" y="T63"/>
            </a:cxn>
            <a:cxn ang="T152">
              <a:pos x="T64" y="T65"/>
            </a:cxn>
            <a:cxn ang="T153">
              <a:pos x="T66" y="T67"/>
            </a:cxn>
            <a:cxn ang="T154">
              <a:pos x="T68" y="T69"/>
            </a:cxn>
            <a:cxn ang="T155">
              <a:pos x="T70" y="T71"/>
            </a:cxn>
            <a:cxn ang="T156">
              <a:pos x="T72" y="T73"/>
            </a:cxn>
            <a:cxn ang="T157">
              <a:pos x="T74" y="T75"/>
            </a:cxn>
            <a:cxn ang="T158">
              <a:pos x="T76" y="T77"/>
            </a:cxn>
            <a:cxn ang="T159">
              <a:pos x="T78" y="T79"/>
            </a:cxn>
            <a:cxn ang="T160">
              <a:pos x="T80" y="T81"/>
            </a:cxn>
            <a:cxn ang="T161">
              <a:pos x="T82" y="T83"/>
            </a:cxn>
            <a:cxn ang="T162">
              <a:pos x="T84" y="T85"/>
            </a:cxn>
            <a:cxn ang="T163">
              <a:pos x="T86" y="T87"/>
            </a:cxn>
            <a:cxn ang="T164">
              <a:pos x="T88" y="T89"/>
            </a:cxn>
            <a:cxn ang="T165">
              <a:pos x="T90" y="T91"/>
            </a:cxn>
            <a:cxn ang="T166">
              <a:pos x="T92" y="T93"/>
            </a:cxn>
            <a:cxn ang="T167">
              <a:pos x="T94" y="T95"/>
            </a:cxn>
            <a:cxn ang="T168">
              <a:pos x="T96" y="T97"/>
            </a:cxn>
            <a:cxn ang="T169">
              <a:pos x="T98" y="T99"/>
            </a:cxn>
            <a:cxn ang="T170">
              <a:pos x="T100" y="T101"/>
            </a:cxn>
            <a:cxn ang="T171">
              <a:pos x="T102" y="T103"/>
            </a:cxn>
            <a:cxn ang="T172">
              <a:pos x="T104" y="T105"/>
            </a:cxn>
            <a:cxn ang="T173">
              <a:pos x="T106" y="T107"/>
            </a:cxn>
            <a:cxn ang="T174">
              <a:pos x="T108" y="T109"/>
            </a:cxn>
            <a:cxn ang="T175">
              <a:pos x="T110" y="T111"/>
            </a:cxn>
            <a:cxn ang="T176">
              <a:pos x="T112" y="T113"/>
            </a:cxn>
            <a:cxn ang="T177">
              <a:pos x="T114" y="T115"/>
            </a:cxn>
            <a:cxn ang="T178">
              <a:pos x="T116" y="T117"/>
            </a:cxn>
            <a:cxn ang="T179">
              <a:pos x="T118" y="T119"/>
            </a:cxn>
          </a:cxnLst>
          <a:rect l="T180" t="T181" r="T182" b="T183"/>
          <a:pathLst>
            <a:path w="50" h="42">
              <a:moveTo>
                <a:pt x="50" y="22"/>
              </a:moveTo>
              <a:lnTo>
                <a:pt x="49" y="23"/>
              </a:lnTo>
              <a:lnTo>
                <a:pt x="48" y="23"/>
              </a:lnTo>
              <a:lnTo>
                <a:pt x="47" y="24"/>
              </a:lnTo>
              <a:lnTo>
                <a:pt x="46" y="24"/>
              </a:lnTo>
              <a:lnTo>
                <a:pt x="46" y="25"/>
              </a:lnTo>
              <a:lnTo>
                <a:pt x="46" y="26"/>
              </a:lnTo>
              <a:lnTo>
                <a:pt x="45" y="27"/>
              </a:lnTo>
              <a:lnTo>
                <a:pt x="45" y="29"/>
              </a:lnTo>
              <a:lnTo>
                <a:pt x="45" y="31"/>
              </a:lnTo>
              <a:lnTo>
                <a:pt x="45" y="32"/>
              </a:lnTo>
              <a:lnTo>
                <a:pt x="45" y="33"/>
              </a:lnTo>
              <a:lnTo>
                <a:pt x="45" y="34"/>
              </a:lnTo>
              <a:lnTo>
                <a:pt x="45" y="35"/>
              </a:lnTo>
              <a:lnTo>
                <a:pt x="45" y="36"/>
              </a:lnTo>
              <a:lnTo>
                <a:pt x="44" y="36"/>
              </a:lnTo>
              <a:lnTo>
                <a:pt x="44" y="37"/>
              </a:lnTo>
              <a:lnTo>
                <a:pt x="44" y="38"/>
              </a:lnTo>
              <a:lnTo>
                <a:pt x="43" y="39"/>
              </a:lnTo>
              <a:lnTo>
                <a:pt x="43" y="40"/>
              </a:lnTo>
              <a:lnTo>
                <a:pt x="42" y="40"/>
              </a:lnTo>
              <a:lnTo>
                <a:pt x="42" y="41"/>
              </a:lnTo>
              <a:lnTo>
                <a:pt x="41" y="41"/>
              </a:lnTo>
              <a:lnTo>
                <a:pt x="41" y="42"/>
              </a:lnTo>
              <a:lnTo>
                <a:pt x="40" y="42"/>
              </a:lnTo>
              <a:lnTo>
                <a:pt x="39" y="42"/>
              </a:lnTo>
              <a:lnTo>
                <a:pt x="38" y="42"/>
              </a:lnTo>
              <a:lnTo>
                <a:pt x="37" y="42"/>
              </a:lnTo>
              <a:lnTo>
                <a:pt x="36" y="42"/>
              </a:lnTo>
              <a:lnTo>
                <a:pt x="35" y="42"/>
              </a:lnTo>
              <a:lnTo>
                <a:pt x="34" y="42"/>
              </a:lnTo>
              <a:lnTo>
                <a:pt x="33" y="42"/>
              </a:lnTo>
              <a:lnTo>
                <a:pt x="32" y="42"/>
              </a:lnTo>
              <a:lnTo>
                <a:pt x="32" y="41"/>
              </a:lnTo>
              <a:lnTo>
                <a:pt x="31" y="40"/>
              </a:lnTo>
              <a:lnTo>
                <a:pt x="30" y="39"/>
              </a:lnTo>
              <a:lnTo>
                <a:pt x="29" y="38"/>
              </a:lnTo>
              <a:lnTo>
                <a:pt x="30" y="38"/>
              </a:lnTo>
              <a:lnTo>
                <a:pt x="29" y="38"/>
              </a:lnTo>
              <a:lnTo>
                <a:pt x="29" y="37"/>
              </a:lnTo>
              <a:lnTo>
                <a:pt x="30" y="36"/>
              </a:lnTo>
              <a:lnTo>
                <a:pt x="29" y="36"/>
              </a:lnTo>
              <a:lnTo>
                <a:pt x="30" y="35"/>
              </a:lnTo>
              <a:lnTo>
                <a:pt x="29" y="35"/>
              </a:lnTo>
              <a:lnTo>
                <a:pt x="29" y="34"/>
              </a:lnTo>
              <a:lnTo>
                <a:pt x="29" y="32"/>
              </a:lnTo>
              <a:lnTo>
                <a:pt x="28" y="31"/>
              </a:lnTo>
              <a:lnTo>
                <a:pt x="28" y="30"/>
              </a:lnTo>
              <a:lnTo>
                <a:pt x="28" y="29"/>
              </a:lnTo>
              <a:lnTo>
                <a:pt x="27" y="29"/>
              </a:lnTo>
              <a:lnTo>
                <a:pt x="26" y="29"/>
              </a:lnTo>
              <a:lnTo>
                <a:pt x="26" y="30"/>
              </a:lnTo>
              <a:lnTo>
                <a:pt x="25" y="31"/>
              </a:lnTo>
              <a:lnTo>
                <a:pt x="24" y="31"/>
              </a:lnTo>
              <a:lnTo>
                <a:pt x="24" y="32"/>
              </a:lnTo>
              <a:lnTo>
                <a:pt x="23" y="32"/>
              </a:lnTo>
              <a:lnTo>
                <a:pt x="23" y="31"/>
              </a:lnTo>
              <a:lnTo>
                <a:pt x="22" y="32"/>
              </a:lnTo>
              <a:lnTo>
                <a:pt x="21" y="32"/>
              </a:lnTo>
              <a:lnTo>
                <a:pt x="18" y="32"/>
              </a:lnTo>
              <a:lnTo>
                <a:pt x="17" y="30"/>
              </a:lnTo>
              <a:lnTo>
                <a:pt x="16" y="30"/>
              </a:lnTo>
              <a:lnTo>
                <a:pt x="16" y="29"/>
              </a:lnTo>
              <a:lnTo>
                <a:pt x="15" y="29"/>
              </a:lnTo>
              <a:lnTo>
                <a:pt x="15" y="27"/>
              </a:lnTo>
              <a:lnTo>
                <a:pt x="14" y="25"/>
              </a:lnTo>
              <a:lnTo>
                <a:pt x="14" y="23"/>
              </a:lnTo>
              <a:lnTo>
                <a:pt x="13" y="23"/>
              </a:lnTo>
              <a:lnTo>
                <a:pt x="12" y="23"/>
              </a:lnTo>
              <a:lnTo>
                <a:pt x="11" y="22"/>
              </a:lnTo>
              <a:lnTo>
                <a:pt x="11" y="21"/>
              </a:lnTo>
              <a:lnTo>
                <a:pt x="10" y="19"/>
              </a:lnTo>
              <a:lnTo>
                <a:pt x="8" y="20"/>
              </a:lnTo>
              <a:lnTo>
                <a:pt x="8" y="18"/>
              </a:lnTo>
              <a:lnTo>
                <a:pt x="7" y="17"/>
              </a:lnTo>
              <a:lnTo>
                <a:pt x="6" y="16"/>
              </a:lnTo>
              <a:lnTo>
                <a:pt x="6" y="15"/>
              </a:lnTo>
              <a:lnTo>
                <a:pt x="7" y="15"/>
              </a:lnTo>
              <a:lnTo>
                <a:pt x="7" y="14"/>
              </a:lnTo>
              <a:lnTo>
                <a:pt x="6" y="13"/>
              </a:lnTo>
              <a:lnTo>
                <a:pt x="5" y="13"/>
              </a:lnTo>
              <a:lnTo>
                <a:pt x="5" y="12"/>
              </a:lnTo>
              <a:lnTo>
                <a:pt x="5" y="11"/>
              </a:lnTo>
              <a:lnTo>
                <a:pt x="4" y="11"/>
              </a:lnTo>
              <a:lnTo>
                <a:pt x="3" y="11"/>
              </a:lnTo>
              <a:lnTo>
                <a:pt x="2" y="11"/>
              </a:lnTo>
              <a:lnTo>
                <a:pt x="1" y="11"/>
              </a:lnTo>
              <a:lnTo>
                <a:pt x="0" y="11"/>
              </a:lnTo>
              <a:lnTo>
                <a:pt x="0" y="10"/>
              </a:lnTo>
              <a:lnTo>
                <a:pt x="0" y="9"/>
              </a:lnTo>
              <a:lnTo>
                <a:pt x="0" y="8"/>
              </a:lnTo>
              <a:lnTo>
                <a:pt x="0" y="7"/>
              </a:lnTo>
              <a:lnTo>
                <a:pt x="1" y="7"/>
              </a:lnTo>
              <a:lnTo>
                <a:pt x="2" y="7"/>
              </a:lnTo>
              <a:lnTo>
                <a:pt x="3" y="6"/>
              </a:lnTo>
              <a:lnTo>
                <a:pt x="4" y="6"/>
              </a:lnTo>
              <a:lnTo>
                <a:pt x="5" y="6"/>
              </a:lnTo>
              <a:lnTo>
                <a:pt x="6" y="6"/>
              </a:lnTo>
              <a:lnTo>
                <a:pt x="7" y="6"/>
              </a:lnTo>
              <a:lnTo>
                <a:pt x="7" y="7"/>
              </a:lnTo>
              <a:lnTo>
                <a:pt x="8" y="7"/>
              </a:lnTo>
              <a:lnTo>
                <a:pt x="8" y="8"/>
              </a:lnTo>
              <a:lnTo>
                <a:pt x="9" y="8"/>
              </a:lnTo>
              <a:lnTo>
                <a:pt x="8" y="9"/>
              </a:lnTo>
              <a:lnTo>
                <a:pt x="9" y="9"/>
              </a:lnTo>
              <a:lnTo>
                <a:pt x="8" y="9"/>
              </a:lnTo>
              <a:lnTo>
                <a:pt x="9" y="9"/>
              </a:lnTo>
              <a:lnTo>
                <a:pt x="9" y="10"/>
              </a:lnTo>
              <a:lnTo>
                <a:pt x="10" y="9"/>
              </a:lnTo>
              <a:lnTo>
                <a:pt x="10" y="8"/>
              </a:lnTo>
              <a:lnTo>
                <a:pt x="11" y="7"/>
              </a:lnTo>
              <a:lnTo>
                <a:pt x="11" y="6"/>
              </a:lnTo>
              <a:lnTo>
                <a:pt x="11" y="5"/>
              </a:lnTo>
              <a:lnTo>
                <a:pt x="11" y="3"/>
              </a:lnTo>
              <a:lnTo>
                <a:pt x="12" y="3"/>
              </a:lnTo>
              <a:lnTo>
                <a:pt x="12" y="4"/>
              </a:lnTo>
              <a:lnTo>
                <a:pt x="13" y="4"/>
              </a:lnTo>
              <a:lnTo>
                <a:pt x="14" y="2"/>
              </a:lnTo>
              <a:lnTo>
                <a:pt x="15" y="2"/>
              </a:lnTo>
              <a:lnTo>
                <a:pt x="15" y="1"/>
              </a:lnTo>
              <a:lnTo>
                <a:pt x="16" y="1"/>
              </a:lnTo>
              <a:lnTo>
                <a:pt x="17" y="1"/>
              </a:lnTo>
              <a:lnTo>
                <a:pt x="17" y="0"/>
              </a:lnTo>
              <a:lnTo>
                <a:pt x="18" y="0"/>
              </a:lnTo>
              <a:lnTo>
                <a:pt x="19" y="0"/>
              </a:lnTo>
              <a:lnTo>
                <a:pt x="20" y="1"/>
              </a:lnTo>
              <a:lnTo>
                <a:pt x="20" y="2"/>
              </a:lnTo>
              <a:lnTo>
                <a:pt x="21" y="1"/>
              </a:lnTo>
              <a:lnTo>
                <a:pt x="21" y="2"/>
              </a:lnTo>
              <a:lnTo>
                <a:pt x="22" y="1"/>
              </a:lnTo>
              <a:lnTo>
                <a:pt x="22" y="2"/>
              </a:lnTo>
              <a:lnTo>
                <a:pt x="23" y="2"/>
              </a:lnTo>
              <a:lnTo>
                <a:pt x="24" y="3"/>
              </a:lnTo>
              <a:lnTo>
                <a:pt x="25" y="3"/>
              </a:lnTo>
              <a:lnTo>
                <a:pt x="25" y="2"/>
              </a:lnTo>
              <a:lnTo>
                <a:pt x="26" y="2"/>
              </a:lnTo>
              <a:lnTo>
                <a:pt x="27" y="3"/>
              </a:lnTo>
              <a:lnTo>
                <a:pt x="28" y="2"/>
              </a:lnTo>
              <a:lnTo>
                <a:pt x="29" y="2"/>
              </a:lnTo>
              <a:lnTo>
                <a:pt x="30" y="2"/>
              </a:lnTo>
              <a:lnTo>
                <a:pt x="30" y="4"/>
              </a:lnTo>
              <a:lnTo>
                <a:pt x="31" y="7"/>
              </a:lnTo>
              <a:lnTo>
                <a:pt x="33" y="11"/>
              </a:lnTo>
              <a:lnTo>
                <a:pt x="34" y="12"/>
              </a:lnTo>
              <a:lnTo>
                <a:pt x="34" y="11"/>
              </a:lnTo>
              <a:lnTo>
                <a:pt x="35" y="12"/>
              </a:lnTo>
              <a:lnTo>
                <a:pt x="34" y="12"/>
              </a:lnTo>
              <a:lnTo>
                <a:pt x="35" y="12"/>
              </a:lnTo>
              <a:lnTo>
                <a:pt x="36" y="13"/>
              </a:lnTo>
              <a:lnTo>
                <a:pt x="36" y="14"/>
              </a:lnTo>
              <a:lnTo>
                <a:pt x="37" y="14"/>
              </a:lnTo>
              <a:lnTo>
                <a:pt x="37" y="15"/>
              </a:lnTo>
              <a:lnTo>
                <a:pt x="38" y="16"/>
              </a:lnTo>
              <a:lnTo>
                <a:pt x="39" y="16"/>
              </a:lnTo>
              <a:lnTo>
                <a:pt x="39" y="17"/>
              </a:lnTo>
              <a:lnTo>
                <a:pt x="40" y="17"/>
              </a:lnTo>
              <a:lnTo>
                <a:pt x="41" y="17"/>
              </a:lnTo>
              <a:lnTo>
                <a:pt x="41" y="18"/>
              </a:lnTo>
              <a:lnTo>
                <a:pt x="41" y="19"/>
              </a:lnTo>
              <a:lnTo>
                <a:pt x="41" y="20"/>
              </a:lnTo>
              <a:lnTo>
                <a:pt x="42" y="20"/>
              </a:lnTo>
              <a:lnTo>
                <a:pt x="43" y="20"/>
              </a:lnTo>
              <a:lnTo>
                <a:pt x="43" y="19"/>
              </a:lnTo>
              <a:lnTo>
                <a:pt x="44" y="19"/>
              </a:lnTo>
              <a:lnTo>
                <a:pt x="44" y="18"/>
              </a:lnTo>
              <a:lnTo>
                <a:pt x="45" y="19"/>
              </a:lnTo>
              <a:lnTo>
                <a:pt x="46" y="19"/>
              </a:lnTo>
              <a:lnTo>
                <a:pt x="47" y="19"/>
              </a:lnTo>
              <a:lnTo>
                <a:pt x="47" y="18"/>
              </a:lnTo>
              <a:lnTo>
                <a:pt x="48" y="18"/>
              </a:lnTo>
              <a:lnTo>
                <a:pt x="49" y="19"/>
              </a:lnTo>
              <a:lnTo>
                <a:pt x="49" y="18"/>
              </a:lnTo>
              <a:lnTo>
                <a:pt x="50" y="18"/>
              </a:lnTo>
              <a:lnTo>
                <a:pt x="50" y="19"/>
              </a:lnTo>
              <a:lnTo>
                <a:pt x="50" y="20"/>
              </a:lnTo>
              <a:lnTo>
                <a:pt x="49" y="20"/>
              </a:lnTo>
              <a:lnTo>
                <a:pt x="50" y="20"/>
              </a:lnTo>
              <a:lnTo>
                <a:pt x="49" y="20"/>
              </a:lnTo>
              <a:lnTo>
                <a:pt x="50" y="20"/>
              </a:lnTo>
              <a:lnTo>
                <a:pt x="50" y="21"/>
              </a:lnTo>
              <a:lnTo>
                <a:pt x="50" y="22"/>
              </a:lnTo>
              <a:close/>
            </a:path>
          </a:pathLst>
        </a:custGeom>
        <a:solidFill>
          <a:srgbClr val="EBF775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7</xdr:col>
      <xdr:colOff>123825</xdr:colOff>
      <xdr:row>13</xdr:row>
      <xdr:rowOff>123825</xdr:rowOff>
    </xdr:from>
    <xdr:to>
      <xdr:col>8</xdr:col>
      <xdr:colOff>209550</xdr:colOff>
      <xdr:row>17</xdr:row>
      <xdr:rowOff>114300</xdr:rowOff>
    </xdr:to>
    <xdr:sp macro="" textlink="">
      <xdr:nvSpPr>
        <xdr:cNvPr id="848685" name="Freeform 28"/>
        <xdr:cNvSpPr>
          <a:spLocks/>
        </xdr:cNvSpPr>
      </xdr:nvSpPr>
      <xdr:spPr bwMode="auto">
        <a:xfrm>
          <a:off x="8067675" y="2343150"/>
          <a:ext cx="695325" cy="600075"/>
        </a:xfrm>
        <a:custGeom>
          <a:avLst/>
          <a:gdLst>
            <a:gd name="T0" fmla="*/ 2147483647 w 52"/>
            <a:gd name="T1" fmla="*/ 2147483647 h 45"/>
            <a:gd name="T2" fmla="*/ 2147483647 w 52"/>
            <a:gd name="T3" fmla="*/ 2147483647 h 45"/>
            <a:gd name="T4" fmla="*/ 2147483647 w 52"/>
            <a:gd name="T5" fmla="*/ 2147483647 h 45"/>
            <a:gd name="T6" fmla="*/ 2147483647 w 52"/>
            <a:gd name="T7" fmla="*/ 2147483647 h 45"/>
            <a:gd name="T8" fmla="*/ 2147483647 w 52"/>
            <a:gd name="T9" fmla="*/ 2147483647 h 45"/>
            <a:gd name="T10" fmla="*/ 2147483647 w 52"/>
            <a:gd name="T11" fmla="*/ 2147483647 h 45"/>
            <a:gd name="T12" fmla="*/ 2147483647 w 52"/>
            <a:gd name="T13" fmla="*/ 2147483647 h 45"/>
            <a:gd name="T14" fmla="*/ 2147483647 w 52"/>
            <a:gd name="T15" fmla="*/ 2147483647 h 45"/>
            <a:gd name="T16" fmla="*/ 2147483647 w 52"/>
            <a:gd name="T17" fmla="*/ 2147483647 h 45"/>
            <a:gd name="T18" fmla="*/ 2147483647 w 52"/>
            <a:gd name="T19" fmla="*/ 2147483647 h 45"/>
            <a:gd name="T20" fmla="*/ 2147483647 w 52"/>
            <a:gd name="T21" fmla="*/ 2147483647 h 45"/>
            <a:gd name="T22" fmla="*/ 2147483647 w 52"/>
            <a:gd name="T23" fmla="*/ 2147483647 h 45"/>
            <a:gd name="T24" fmla="*/ 2147483647 w 52"/>
            <a:gd name="T25" fmla="*/ 2147483647 h 45"/>
            <a:gd name="T26" fmla="*/ 2147483647 w 52"/>
            <a:gd name="T27" fmla="*/ 2147483647 h 45"/>
            <a:gd name="T28" fmla="*/ 2147483647 w 52"/>
            <a:gd name="T29" fmla="*/ 2147483647 h 45"/>
            <a:gd name="T30" fmla="*/ 2147483647 w 52"/>
            <a:gd name="T31" fmla="*/ 2147483647 h 45"/>
            <a:gd name="T32" fmla="*/ 2147483647 w 52"/>
            <a:gd name="T33" fmla="*/ 2147483647 h 45"/>
            <a:gd name="T34" fmla="*/ 2147483647 w 52"/>
            <a:gd name="T35" fmla="*/ 2147483647 h 45"/>
            <a:gd name="T36" fmla="*/ 2147483647 w 52"/>
            <a:gd name="T37" fmla="*/ 2147483647 h 45"/>
            <a:gd name="T38" fmla="*/ 2147483647 w 52"/>
            <a:gd name="T39" fmla="*/ 2147483647 h 45"/>
            <a:gd name="T40" fmla="*/ 2147483647 w 52"/>
            <a:gd name="T41" fmla="*/ 2147483647 h 45"/>
            <a:gd name="T42" fmla="*/ 2147483647 w 52"/>
            <a:gd name="T43" fmla="*/ 2147483647 h 45"/>
            <a:gd name="T44" fmla="*/ 2147483647 w 52"/>
            <a:gd name="T45" fmla="*/ 2147483647 h 45"/>
            <a:gd name="T46" fmla="*/ 2147483647 w 52"/>
            <a:gd name="T47" fmla="*/ 2147483647 h 45"/>
            <a:gd name="T48" fmla="*/ 2147483647 w 52"/>
            <a:gd name="T49" fmla="*/ 2147483647 h 45"/>
            <a:gd name="T50" fmla="*/ 2147483647 w 52"/>
            <a:gd name="T51" fmla="*/ 2147483647 h 45"/>
            <a:gd name="T52" fmla="*/ 2147483647 w 52"/>
            <a:gd name="T53" fmla="*/ 2147483647 h 45"/>
            <a:gd name="T54" fmla="*/ 2147483647 w 52"/>
            <a:gd name="T55" fmla="*/ 2147483647 h 45"/>
            <a:gd name="T56" fmla="*/ 2147483647 w 52"/>
            <a:gd name="T57" fmla="*/ 2147483647 h 45"/>
            <a:gd name="T58" fmla="*/ 2147483647 w 52"/>
            <a:gd name="T59" fmla="*/ 2147483647 h 45"/>
            <a:gd name="T60" fmla="*/ 2147483647 w 52"/>
            <a:gd name="T61" fmla="*/ 2147483647 h 45"/>
            <a:gd name="T62" fmla="*/ 2147483647 w 52"/>
            <a:gd name="T63" fmla="*/ 2147483647 h 45"/>
            <a:gd name="T64" fmla="*/ 2147483647 w 52"/>
            <a:gd name="T65" fmla="*/ 2147483647 h 45"/>
            <a:gd name="T66" fmla="*/ 2147483647 w 52"/>
            <a:gd name="T67" fmla="*/ 2147483647 h 45"/>
            <a:gd name="T68" fmla="*/ 2147483647 w 52"/>
            <a:gd name="T69" fmla="*/ 2147483647 h 45"/>
            <a:gd name="T70" fmla="*/ 2147483647 w 52"/>
            <a:gd name="T71" fmla="*/ 2147483647 h 45"/>
            <a:gd name="T72" fmla="*/ 2147483647 w 52"/>
            <a:gd name="T73" fmla="*/ 2147483647 h 45"/>
            <a:gd name="T74" fmla="*/ 2147483647 w 52"/>
            <a:gd name="T75" fmla="*/ 2147483647 h 45"/>
            <a:gd name="T76" fmla="*/ 2147483647 w 52"/>
            <a:gd name="T77" fmla="*/ 2147483647 h 45"/>
            <a:gd name="T78" fmla="*/ 2147483647 w 52"/>
            <a:gd name="T79" fmla="*/ 2147483647 h 45"/>
            <a:gd name="T80" fmla="*/ 2147483647 w 52"/>
            <a:gd name="T81" fmla="*/ 2147483647 h 45"/>
            <a:gd name="T82" fmla="*/ 2147483647 w 52"/>
            <a:gd name="T83" fmla="*/ 2147483647 h 45"/>
            <a:gd name="T84" fmla="*/ 2147483647 w 52"/>
            <a:gd name="T85" fmla="*/ 2147483647 h 45"/>
            <a:gd name="T86" fmla="*/ 2147483647 w 52"/>
            <a:gd name="T87" fmla="*/ 2147483647 h 45"/>
            <a:gd name="T88" fmla="*/ 0 w 52"/>
            <a:gd name="T89" fmla="*/ 2147483647 h 45"/>
            <a:gd name="T90" fmla="*/ 2147483647 w 52"/>
            <a:gd name="T91" fmla="*/ 2147483647 h 45"/>
            <a:gd name="T92" fmla="*/ 2147483647 w 52"/>
            <a:gd name="T93" fmla="*/ 2147483647 h 45"/>
            <a:gd name="T94" fmla="*/ 2147483647 w 52"/>
            <a:gd name="T95" fmla="*/ 2147483647 h 45"/>
            <a:gd name="T96" fmla="*/ 2147483647 w 52"/>
            <a:gd name="T97" fmla="*/ 2147483647 h 45"/>
            <a:gd name="T98" fmla="*/ 2147483647 w 52"/>
            <a:gd name="T99" fmla="*/ 2147483647 h 45"/>
            <a:gd name="T100" fmla="*/ 2147483647 w 52"/>
            <a:gd name="T101" fmla="*/ 2147483647 h 45"/>
            <a:gd name="T102" fmla="*/ 2147483647 w 52"/>
            <a:gd name="T103" fmla="*/ 2147483647 h 45"/>
            <a:gd name="T104" fmla="*/ 2147483647 w 52"/>
            <a:gd name="T105" fmla="*/ 2147483647 h 45"/>
            <a:gd name="T106" fmla="*/ 2147483647 w 52"/>
            <a:gd name="T107" fmla="*/ 2147483647 h 45"/>
            <a:gd name="T108" fmla="*/ 2147483647 w 52"/>
            <a:gd name="T109" fmla="*/ 2147483647 h 45"/>
            <a:gd name="T110" fmla="*/ 2147483647 w 52"/>
            <a:gd name="T111" fmla="*/ 2147483647 h 45"/>
            <a:gd name="T112" fmla="*/ 2147483647 w 52"/>
            <a:gd name="T113" fmla="*/ 2147483647 h 45"/>
            <a:gd name="T114" fmla="*/ 2147483647 w 52"/>
            <a:gd name="T115" fmla="*/ 0 h 45"/>
            <a:gd name="T116" fmla="*/ 2147483647 w 52"/>
            <a:gd name="T117" fmla="*/ 0 h 45"/>
            <a:gd name="T118" fmla="*/ 2147483647 w 52"/>
            <a:gd name="T119" fmla="*/ 2147483647 h 45"/>
            <a:gd name="T120" fmla="*/ 2147483647 w 52"/>
            <a:gd name="T121" fmla="*/ 2147483647 h 45"/>
            <a:gd name="T122" fmla="*/ 2147483647 w 52"/>
            <a:gd name="T123" fmla="*/ 2147483647 h 45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60000 65536"/>
            <a:gd name="T178" fmla="*/ 0 60000 65536"/>
            <a:gd name="T179" fmla="*/ 0 60000 65536"/>
            <a:gd name="T180" fmla="*/ 0 60000 65536"/>
            <a:gd name="T181" fmla="*/ 0 60000 65536"/>
            <a:gd name="T182" fmla="*/ 0 60000 65536"/>
            <a:gd name="T183" fmla="*/ 0 60000 65536"/>
            <a:gd name="T184" fmla="*/ 0 60000 65536"/>
            <a:gd name="T185" fmla="*/ 0 60000 65536"/>
            <a:gd name="T186" fmla="*/ 0 w 52"/>
            <a:gd name="T187" fmla="*/ 0 h 45"/>
            <a:gd name="T188" fmla="*/ 52 w 52"/>
            <a:gd name="T189" fmla="*/ 45 h 45"/>
          </a:gdLst>
          <a:ahLst/>
          <a:cxnLst>
            <a:cxn ang="T124">
              <a:pos x="T0" y="T1"/>
            </a:cxn>
            <a:cxn ang="T125">
              <a:pos x="T2" y="T3"/>
            </a:cxn>
            <a:cxn ang="T126">
              <a:pos x="T4" y="T5"/>
            </a:cxn>
            <a:cxn ang="T127">
              <a:pos x="T6" y="T7"/>
            </a:cxn>
            <a:cxn ang="T128">
              <a:pos x="T8" y="T9"/>
            </a:cxn>
            <a:cxn ang="T129">
              <a:pos x="T10" y="T11"/>
            </a:cxn>
            <a:cxn ang="T130">
              <a:pos x="T12" y="T13"/>
            </a:cxn>
            <a:cxn ang="T131">
              <a:pos x="T14" y="T15"/>
            </a:cxn>
            <a:cxn ang="T132">
              <a:pos x="T16" y="T17"/>
            </a:cxn>
            <a:cxn ang="T133">
              <a:pos x="T18" y="T19"/>
            </a:cxn>
            <a:cxn ang="T134">
              <a:pos x="T20" y="T21"/>
            </a:cxn>
            <a:cxn ang="T135">
              <a:pos x="T22" y="T23"/>
            </a:cxn>
            <a:cxn ang="T136">
              <a:pos x="T24" y="T25"/>
            </a:cxn>
            <a:cxn ang="T137">
              <a:pos x="T26" y="T27"/>
            </a:cxn>
            <a:cxn ang="T138">
              <a:pos x="T28" y="T29"/>
            </a:cxn>
            <a:cxn ang="T139">
              <a:pos x="T30" y="T31"/>
            </a:cxn>
            <a:cxn ang="T140">
              <a:pos x="T32" y="T33"/>
            </a:cxn>
            <a:cxn ang="T141">
              <a:pos x="T34" y="T35"/>
            </a:cxn>
            <a:cxn ang="T142">
              <a:pos x="T36" y="T37"/>
            </a:cxn>
            <a:cxn ang="T143">
              <a:pos x="T38" y="T39"/>
            </a:cxn>
            <a:cxn ang="T144">
              <a:pos x="T40" y="T41"/>
            </a:cxn>
            <a:cxn ang="T145">
              <a:pos x="T42" y="T43"/>
            </a:cxn>
            <a:cxn ang="T146">
              <a:pos x="T44" y="T45"/>
            </a:cxn>
            <a:cxn ang="T147">
              <a:pos x="T46" y="T47"/>
            </a:cxn>
            <a:cxn ang="T148">
              <a:pos x="T48" y="T49"/>
            </a:cxn>
            <a:cxn ang="T149">
              <a:pos x="T50" y="T51"/>
            </a:cxn>
            <a:cxn ang="T150">
              <a:pos x="T52" y="T53"/>
            </a:cxn>
            <a:cxn ang="T151">
              <a:pos x="T54" y="T55"/>
            </a:cxn>
            <a:cxn ang="T152">
              <a:pos x="T56" y="T57"/>
            </a:cxn>
            <a:cxn ang="T153">
              <a:pos x="T58" y="T59"/>
            </a:cxn>
            <a:cxn ang="T154">
              <a:pos x="T60" y="T61"/>
            </a:cxn>
            <a:cxn ang="T155">
              <a:pos x="T62" y="T63"/>
            </a:cxn>
            <a:cxn ang="T156">
              <a:pos x="T64" y="T65"/>
            </a:cxn>
            <a:cxn ang="T157">
              <a:pos x="T66" y="T67"/>
            </a:cxn>
            <a:cxn ang="T158">
              <a:pos x="T68" y="T69"/>
            </a:cxn>
            <a:cxn ang="T159">
              <a:pos x="T70" y="T71"/>
            </a:cxn>
            <a:cxn ang="T160">
              <a:pos x="T72" y="T73"/>
            </a:cxn>
            <a:cxn ang="T161">
              <a:pos x="T74" y="T75"/>
            </a:cxn>
            <a:cxn ang="T162">
              <a:pos x="T76" y="T77"/>
            </a:cxn>
            <a:cxn ang="T163">
              <a:pos x="T78" y="T79"/>
            </a:cxn>
            <a:cxn ang="T164">
              <a:pos x="T80" y="T81"/>
            </a:cxn>
            <a:cxn ang="T165">
              <a:pos x="T82" y="T83"/>
            </a:cxn>
            <a:cxn ang="T166">
              <a:pos x="T84" y="T85"/>
            </a:cxn>
            <a:cxn ang="T167">
              <a:pos x="T86" y="T87"/>
            </a:cxn>
            <a:cxn ang="T168">
              <a:pos x="T88" y="T89"/>
            </a:cxn>
            <a:cxn ang="T169">
              <a:pos x="T90" y="T91"/>
            </a:cxn>
            <a:cxn ang="T170">
              <a:pos x="T92" y="T93"/>
            </a:cxn>
            <a:cxn ang="T171">
              <a:pos x="T94" y="T95"/>
            </a:cxn>
            <a:cxn ang="T172">
              <a:pos x="T96" y="T97"/>
            </a:cxn>
            <a:cxn ang="T173">
              <a:pos x="T98" y="T99"/>
            </a:cxn>
            <a:cxn ang="T174">
              <a:pos x="T100" y="T101"/>
            </a:cxn>
            <a:cxn ang="T175">
              <a:pos x="T102" y="T103"/>
            </a:cxn>
            <a:cxn ang="T176">
              <a:pos x="T104" y="T105"/>
            </a:cxn>
            <a:cxn ang="T177">
              <a:pos x="T106" y="T107"/>
            </a:cxn>
            <a:cxn ang="T178">
              <a:pos x="T108" y="T109"/>
            </a:cxn>
            <a:cxn ang="T179">
              <a:pos x="T110" y="T111"/>
            </a:cxn>
            <a:cxn ang="T180">
              <a:pos x="T112" y="T113"/>
            </a:cxn>
            <a:cxn ang="T181">
              <a:pos x="T114" y="T115"/>
            </a:cxn>
            <a:cxn ang="T182">
              <a:pos x="T116" y="T117"/>
            </a:cxn>
            <a:cxn ang="T183">
              <a:pos x="T118" y="T119"/>
            </a:cxn>
            <a:cxn ang="T184">
              <a:pos x="T120" y="T121"/>
            </a:cxn>
            <a:cxn ang="T185">
              <a:pos x="T122" y="T123"/>
            </a:cxn>
          </a:cxnLst>
          <a:rect l="T186" t="T187" r="T188" b="T189"/>
          <a:pathLst>
            <a:path w="52" h="45">
              <a:moveTo>
                <a:pt x="33" y="3"/>
              </a:moveTo>
              <a:lnTo>
                <a:pt x="34" y="4"/>
              </a:lnTo>
              <a:lnTo>
                <a:pt x="34" y="5"/>
              </a:lnTo>
              <a:lnTo>
                <a:pt x="34" y="6"/>
              </a:lnTo>
              <a:lnTo>
                <a:pt x="34" y="7"/>
              </a:lnTo>
              <a:lnTo>
                <a:pt x="34" y="8"/>
              </a:lnTo>
              <a:lnTo>
                <a:pt x="34" y="9"/>
              </a:lnTo>
              <a:lnTo>
                <a:pt x="34" y="10"/>
              </a:lnTo>
              <a:lnTo>
                <a:pt x="35" y="11"/>
              </a:lnTo>
              <a:lnTo>
                <a:pt x="35" y="12"/>
              </a:lnTo>
              <a:lnTo>
                <a:pt x="36" y="13"/>
              </a:lnTo>
              <a:lnTo>
                <a:pt x="37" y="13"/>
              </a:lnTo>
              <a:lnTo>
                <a:pt x="37" y="14"/>
              </a:lnTo>
              <a:lnTo>
                <a:pt x="38" y="15"/>
              </a:lnTo>
              <a:lnTo>
                <a:pt x="39" y="16"/>
              </a:lnTo>
              <a:lnTo>
                <a:pt x="39" y="17"/>
              </a:lnTo>
              <a:lnTo>
                <a:pt x="40" y="18"/>
              </a:lnTo>
              <a:lnTo>
                <a:pt x="41" y="18"/>
              </a:lnTo>
              <a:lnTo>
                <a:pt x="41" y="19"/>
              </a:lnTo>
              <a:lnTo>
                <a:pt x="41" y="20"/>
              </a:lnTo>
              <a:lnTo>
                <a:pt x="41" y="21"/>
              </a:lnTo>
              <a:lnTo>
                <a:pt x="41" y="22"/>
              </a:lnTo>
              <a:lnTo>
                <a:pt x="42" y="23"/>
              </a:lnTo>
              <a:lnTo>
                <a:pt x="42" y="24"/>
              </a:lnTo>
              <a:lnTo>
                <a:pt x="42" y="25"/>
              </a:lnTo>
              <a:lnTo>
                <a:pt x="43" y="25"/>
              </a:lnTo>
              <a:lnTo>
                <a:pt x="43" y="26"/>
              </a:lnTo>
              <a:lnTo>
                <a:pt x="43" y="27"/>
              </a:lnTo>
              <a:lnTo>
                <a:pt x="43" y="28"/>
              </a:lnTo>
              <a:lnTo>
                <a:pt x="43" y="29"/>
              </a:lnTo>
              <a:lnTo>
                <a:pt x="43" y="30"/>
              </a:lnTo>
              <a:lnTo>
                <a:pt x="43" y="31"/>
              </a:lnTo>
              <a:lnTo>
                <a:pt x="43" y="32"/>
              </a:lnTo>
              <a:lnTo>
                <a:pt x="44" y="31"/>
              </a:lnTo>
              <a:lnTo>
                <a:pt x="45" y="31"/>
              </a:lnTo>
              <a:lnTo>
                <a:pt x="45" y="32"/>
              </a:lnTo>
              <a:lnTo>
                <a:pt x="46" y="32"/>
              </a:lnTo>
              <a:lnTo>
                <a:pt x="47" y="32"/>
              </a:lnTo>
              <a:lnTo>
                <a:pt x="47" y="33"/>
              </a:lnTo>
              <a:lnTo>
                <a:pt x="47" y="34"/>
              </a:lnTo>
              <a:lnTo>
                <a:pt x="48" y="35"/>
              </a:lnTo>
              <a:lnTo>
                <a:pt x="47" y="35"/>
              </a:lnTo>
              <a:lnTo>
                <a:pt x="47" y="36"/>
              </a:lnTo>
              <a:lnTo>
                <a:pt x="48" y="36"/>
              </a:lnTo>
              <a:lnTo>
                <a:pt x="48" y="37"/>
              </a:lnTo>
              <a:lnTo>
                <a:pt x="49" y="37"/>
              </a:lnTo>
              <a:lnTo>
                <a:pt x="50" y="37"/>
              </a:lnTo>
              <a:lnTo>
                <a:pt x="50" y="38"/>
              </a:lnTo>
              <a:lnTo>
                <a:pt x="51" y="38"/>
              </a:lnTo>
              <a:lnTo>
                <a:pt x="51" y="39"/>
              </a:lnTo>
              <a:lnTo>
                <a:pt x="52" y="40"/>
              </a:lnTo>
              <a:lnTo>
                <a:pt x="52" y="41"/>
              </a:lnTo>
              <a:lnTo>
                <a:pt x="51" y="41"/>
              </a:lnTo>
              <a:lnTo>
                <a:pt x="50" y="41"/>
              </a:lnTo>
              <a:lnTo>
                <a:pt x="49" y="41"/>
              </a:lnTo>
              <a:lnTo>
                <a:pt x="48" y="41"/>
              </a:lnTo>
              <a:lnTo>
                <a:pt x="48" y="42"/>
              </a:lnTo>
              <a:lnTo>
                <a:pt x="49" y="42"/>
              </a:lnTo>
              <a:lnTo>
                <a:pt x="49" y="43"/>
              </a:lnTo>
              <a:lnTo>
                <a:pt x="48" y="43"/>
              </a:lnTo>
              <a:lnTo>
                <a:pt x="48" y="44"/>
              </a:lnTo>
              <a:lnTo>
                <a:pt x="47" y="43"/>
              </a:lnTo>
              <a:lnTo>
                <a:pt x="46" y="43"/>
              </a:lnTo>
              <a:lnTo>
                <a:pt x="46" y="44"/>
              </a:lnTo>
              <a:lnTo>
                <a:pt x="45" y="44"/>
              </a:lnTo>
              <a:lnTo>
                <a:pt x="44" y="44"/>
              </a:lnTo>
              <a:lnTo>
                <a:pt x="43" y="43"/>
              </a:lnTo>
              <a:lnTo>
                <a:pt x="43" y="44"/>
              </a:lnTo>
              <a:lnTo>
                <a:pt x="42" y="44"/>
              </a:lnTo>
              <a:lnTo>
                <a:pt x="42" y="45"/>
              </a:lnTo>
              <a:lnTo>
                <a:pt x="41" y="45"/>
              </a:lnTo>
              <a:lnTo>
                <a:pt x="40" y="45"/>
              </a:lnTo>
              <a:lnTo>
                <a:pt x="40" y="44"/>
              </a:lnTo>
              <a:lnTo>
                <a:pt x="40" y="43"/>
              </a:lnTo>
              <a:lnTo>
                <a:pt x="40" y="42"/>
              </a:lnTo>
              <a:lnTo>
                <a:pt x="39" y="42"/>
              </a:lnTo>
              <a:lnTo>
                <a:pt x="38" y="42"/>
              </a:lnTo>
              <a:lnTo>
                <a:pt x="38" y="41"/>
              </a:lnTo>
              <a:lnTo>
                <a:pt x="37" y="41"/>
              </a:lnTo>
              <a:lnTo>
                <a:pt x="36" y="40"/>
              </a:lnTo>
              <a:lnTo>
                <a:pt x="36" y="39"/>
              </a:lnTo>
              <a:lnTo>
                <a:pt x="35" y="39"/>
              </a:lnTo>
              <a:lnTo>
                <a:pt x="35" y="38"/>
              </a:lnTo>
              <a:lnTo>
                <a:pt x="34" y="37"/>
              </a:lnTo>
              <a:lnTo>
                <a:pt x="33" y="37"/>
              </a:lnTo>
              <a:lnTo>
                <a:pt x="34" y="37"/>
              </a:lnTo>
              <a:lnTo>
                <a:pt x="33" y="36"/>
              </a:lnTo>
              <a:lnTo>
                <a:pt x="33" y="37"/>
              </a:lnTo>
              <a:lnTo>
                <a:pt x="32" y="36"/>
              </a:lnTo>
              <a:lnTo>
                <a:pt x="30" y="32"/>
              </a:lnTo>
              <a:lnTo>
                <a:pt x="29" y="29"/>
              </a:lnTo>
              <a:lnTo>
                <a:pt x="29" y="27"/>
              </a:lnTo>
              <a:lnTo>
                <a:pt x="28" y="27"/>
              </a:lnTo>
              <a:lnTo>
                <a:pt x="27" y="27"/>
              </a:lnTo>
              <a:lnTo>
                <a:pt x="26" y="28"/>
              </a:lnTo>
              <a:lnTo>
                <a:pt x="25" y="27"/>
              </a:lnTo>
              <a:lnTo>
                <a:pt x="24" y="27"/>
              </a:lnTo>
              <a:lnTo>
                <a:pt x="24" y="28"/>
              </a:lnTo>
              <a:lnTo>
                <a:pt x="23" y="28"/>
              </a:lnTo>
              <a:lnTo>
                <a:pt x="22" y="27"/>
              </a:lnTo>
              <a:lnTo>
                <a:pt x="21" y="27"/>
              </a:lnTo>
              <a:lnTo>
                <a:pt x="21" y="26"/>
              </a:lnTo>
              <a:lnTo>
                <a:pt x="20" y="27"/>
              </a:lnTo>
              <a:lnTo>
                <a:pt x="20" y="26"/>
              </a:lnTo>
              <a:lnTo>
                <a:pt x="19" y="27"/>
              </a:lnTo>
              <a:lnTo>
                <a:pt x="19" y="26"/>
              </a:lnTo>
              <a:lnTo>
                <a:pt x="18" y="25"/>
              </a:lnTo>
              <a:lnTo>
                <a:pt x="17" y="25"/>
              </a:lnTo>
              <a:lnTo>
                <a:pt x="16" y="25"/>
              </a:lnTo>
              <a:lnTo>
                <a:pt x="16" y="26"/>
              </a:lnTo>
              <a:lnTo>
                <a:pt x="15" y="26"/>
              </a:lnTo>
              <a:lnTo>
                <a:pt x="14" y="26"/>
              </a:lnTo>
              <a:lnTo>
                <a:pt x="14" y="27"/>
              </a:lnTo>
              <a:lnTo>
                <a:pt x="13" y="27"/>
              </a:lnTo>
              <a:lnTo>
                <a:pt x="12" y="29"/>
              </a:lnTo>
              <a:lnTo>
                <a:pt x="11" y="29"/>
              </a:lnTo>
              <a:lnTo>
                <a:pt x="11" y="28"/>
              </a:lnTo>
              <a:lnTo>
                <a:pt x="10" y="28"/>
              </a:lnTo>
              <a:lnTo>
                <a:pt x="10" y="27"/>
              </a:lnTo>
              <a:lnTo>
                <a:pt x="9" y="27"/>
              </a:lnTo>
              <a:lnTo>
                <a:pt x="9" y="26"/>
              </a:lnTo>
              <a:lnTo>
                <a:pt x="8" y="25"/>
              </a:lnTo>
              <a:lnTo>
                <a:pt x="7" y="23"/>
              </a:lnTo>
              <a:lnTo>
                <a:pt x="6" y="22"/>
              </a:lnTo>
              <a:lnTo>
                <a:pt x="5" y="21"/>
              </a:lnTo>
              <a:lnTo>
                <a:pt x="5" y="20"/>
              </a:lnTo>
              <a:lnTo>
                <a:pt x="4" y="20"/>
              </a:lnTo>
              <a:lnTo>
                <a:pt x="4" y="19"/>
              </a:lnTo>
              <a:lnTo>
                <a:pt x="3" y="19"/>
              </a:lnTo>
              <a:lnTo>
                <a:pt x="3" y="18"/>
              </a:lnTo>
              <a:lnTo>
                <a:pt x="2" y="17"/>
              </a:lnTo>
              <a:lnTo>
                <a:pt x="1" y="16"/>
              </a:lnTo>
              <a:lnTo>
                <a:pt x="1" y="15"/>
              </a:lnTo>
              <a:lnTo>
                <a:pt x="0" y="15"/>
              </a:lnTo>
              <a:lnTo>
                <a:pt x="0" y="14"/>
              </a:lnTo>
              <a:lnTo>
                <a:pt x="0" y="13"/>
              </a:lnTo>
              <a:lnTo>
                <a:pt x="1" y="13"/>
              </a:lnTo>
              <a:lnTo>
                <a:pt x="2" y="13"/>
              </a:lnTo>
              <a:lnTo>
                <a:pt x="2" y="14"/>
              </a:lnTo>
              <a:lnTo>
                <a:pt x="2" y="13"/>
              </a:lnTo>
              <a:lnTo>
                <a:pt x="3" y="13"/>
              </a:lnTo>
              <a:lnTo>
                <a:pt x="3" y="14"/>
              </a:lnTo>
              <a:lnTo>
                <a:pt x="4" y="14"/>
              </a:lnTo>
              <a:lnTo>
                <a:pt x="5" y="13"/>
              </a:lnTo>
              <a:lnTo>
                <a:pt x="6" y="13"/>
              </a:lnTo>
              <a:lnTo>
                <a:pt x="6" y="12"/>
              </a:lnTo>
              <a:lnTo>
                <a:pt x="7" y="12"/>
              </a:lnTo>
              <a:lnTo>
                <a:pt x="7" y="11"/>
              </a:lnTo>
              <a:lnTo>
                <a:pt x="8" y="11"/>
              </a:lnTo>
              <a:lnTo>
                <a:pt x="7" y="10"/>
              </a:lnTo>
              <a:lnTo>
                <a:pt x="8" y="10"/>
              </a:lnTo>
              <a:lnTo>
                <a:pt x="9" y="10"/>
              </a:lnTo>
              <a:lnTo>
                <a:pt x="9" y="9"/>
              </a:lnTo>
              <a:lnTo>
                <a:pt x="10" y="9"/>
              </a:lnTo>
              <a:lnTo>
                <a:pt x="10" y="8"/>
              </a:lnTo>
              <a:lnTo>
                <a:pt x="11" y="7"/>
              </a:lnTo>
              <a:lnTo>
                <a:pt x="11" y="6"/>
              </a:lnTo>
              <a:lnTo>
                <a:pt x="12" y="6"/>
              </a:lnTo>
              <a:lnTo>
                <a:pt x="12" y="5"/>
              </a:lnTo>
              <a:lnTo>
                <a:pt x="13" y="5"/>
              </a:lnTo>
              <a:lnTo>
                <a:pt x="13" y="4"/>
              </a:lnTo>
              <a:lnTo>
                <a:pt x="14" y="4"/>
              </a:lnTo>
              <a:lnTo>
                <a:pt x="14" y="3"/>
              </a:lnTo>
              <a:lnTo>
                <a:pt x="15" y="3"/>
              </a:lnTo>
              <a:lnTo>
                <a:pt x="15" y="2"/>
              </a:lnTo>
              <a:lnTo>
                <a:pt x="16" y="2"/>
              </a:lnTo>
              <a:lnTo>
                <a:pt x="17" y="2"/>
              </a:lnTo>
              <a:lnTo>
                <a:pt x="18" y="3"/>
              </a:lnTo>
              <a:lnTo>
                <a:pt x="18" y="2"/>
              </a:lnTo>
              <a:lnTo>
                <a:pt x="18" y="1"/>
              </a:lnTo>
              <a:lnTo>
                <a:pt x="19" y="1"/>
              </a:lnTo>
              <a:lnTo>
                <a:pt x="19" y="0"/>
              </a:lnTo>
              <a:lnTo>
                <a:pt x="20" y="0"/>
              </a:lnTo>
              <a:lnTo>
                <a:pt x="21" y="0"/>
              </a:lnTo>
              <a:lnTo>
                <a:pt x="22" y="0"/>
              </a:lnTo>
              <a:lnTo>
                <a:pt x="23" y="0"/>
              </a:lnTo>
              <a:lnTo>
                <a:pt x="24" y="0"/>
              </a:lnTo>
              <a:lnTo>
                <a:pt x="25" y="0"/>
              </a:lnTo>
              <a:lnTo>
                <a:pt x="26" y="0"/>
              </a:lnTo>
              <a:lnTo>
                <a:pt x="27" y="1"/>
              </a:lnTo>
              <a:lnTo>
                <a:pt x="28" y="1"/>
              </a:lnTo>
              <a:lnTo>
                <a:pt x="29" y="1"/>
              </a:lnTo>
              <a:lnTo>
                <a:pt x="30" y="1"/>
              </a:lnTo>
              <a:lnTo>
                <a:pt x="31" y="1"/>
              </a:lnTo>
              <a:lnTo>
                <a:pt x="31" y="2"/>
              </a:lnTo>
              <a:lnTo>
                <a:pt x="32" y="2"/>
              </a:lnTo>
              <a:lnTo>
                <a:pt x="33" y="2"/>
              </a:lnTo>
              <a:lnTo>
                <a:pt x="33" y="3"/>
              </a:lnTo>
              <a:close/>
            </a:path>
          </a:pathLst>
        </a:custGeom>
        <a:solidFill>
          <a:srgbClr val="EBF775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8</xdr:col>
      <xdr:colOff>361950</xdr:colOff>
      <xdr:row>15</xdr:row>
      <xdr:rowOff>76200</xdr:rowOff>
    </xdr:from>
    <xdr:to>
      <xdr:col>9</xdr:col>
      <xdr:colOff>314325</xdr:colOff>
      <xdr:row>19</xdr:row>
      <xdr:rowOff>66675</xdr:rowOff>
    </xdr:to>
    <xdr:sp macro="" textlink="">
      <xdr:nvSpPr>
        <xdr:cNvPr id="848686" name="Freeform 29"/>
        <xdr:cNvSpPr>
          <a:spLocks/>
        </xdr:cNvSpPr>
      </xdr:nvSpPr>
      <xdr:spPr bwMode="auto">
        <a:xfrm>
          <a:off x="8915400" y="2600325"/>
          <a:ext cx="561975" cy="600075"/>
        </a:xfrm>
        <a:custGeom>
          <a:avLst/>
          <a:gdLst>
            <a:gd name="T0" fmla="*/ 2147483647 w 43"/>
            <a:gd name="T1" fmla="*/ 2147483647 h 45"/>
            <a:gd name="T2" fmla="*/ 2147483647 w 43"/>
            <a:gd name="T3" fmla="*/ 2147483647 h 45"/>
            <a:gd name="T4" fmla="*/ 2147483647 w 43"/>
            <a:gd name="T5" fmla="*/ 2147483647 h 45"/>
            <a:gd name="T6" fmla="*/ 2147483647 w 43"/>
            <a:gd name="T7" fmla="*/ 2147483647 h 45"/>
            <a:gd name="T8" fmla="*/ 2147483647 w 43"/>
            <a:gd name="T9" fmla="*/ 2147483647 h 45"/>
            <a:gd name="T10" fmla="*/ 2147483647 w 43"/>
            <a:gd name="T11" fmla="*/ 2147483647 h 45"/>
            <a:gd name="T12" fmla="*/ 2147483647 w 43"/>
            <a:gd name="T13" fmla="*/ 2147483647 h 45"/>
            <a:gd name="T14" fmla="*/ 2147483647 w 43"/>
            <a:gd name="T15" fmla="*/ 2147483647 h 45"/>
            <a:gd name="T16" fmla="*/ 2147483647 w 43"/>
            <a:gd name="T17" fmla="*/ 2147483647 h 45"/>
            <a:gd name="T18" fmla="*/ 2147483647 w 43"/>
            <a:gd name="T19" fmla="*/ 2147483647 h 45"/>
            <a:gd name="T20" fmla="*/ 2147483647 w 43"/>
            <a:gd name="T21" fmla="*/ 2147483647 h 45"/>
            <a:gd name="T22" fmla="*/ 2147483647 w 43"/>
            <a:gd name="T23" fmla="*/ 2147483647 h 45"/>
            <a:gd name="T24" fmla="*/ 2147483647 w 43"/>
            <a:gd name="T25" fmla="*/ 2147483647 h 45"/>
            <a:gd name="T26" fmla="*/ 2147483647 w 43"/>
            <a:gd name="T27" fmla="*/ 2147483647 h 45"/>
            <a:gd name="T28" fmla="*/ 2147483647 w 43"/>
            <a:gd name="T29" fmla="*/ 2147483647 h 45"/>
            <a:gd name="T30" fmla="*/ 2147483647 w 43"/>
            <a:gd name="T31" fmla="*/ 2147483647 h 45"/>
            <a:gd name="T32" fmla="*/ 2147483647 w 43"/>
            <a:gd name="T33" fmla="*/ 2147483647 h 45"/>
            <a:gd name="T34" fmla="*/ 2147483647 w 43"/>
            <a:gd name="T35" fmla="*/ 2147483647 h 45"/>
            <a:gd name="T36" fmla="*/ 2147483647 w 43"/>
            <a:gd name="T37" fmla="*/ 2147483647 h 45"/>
            <a:gd name="T38" fmla="*/ 2147483647 w 43"/>
            <a:gd name="T39" fmla="*/ 2147483647 h 45"/>
            <a:gd name="T40" fmla="*/ 2147483647 w 43"/>
            <a:gd name="T41" fmla="*/ 2147483647 h 45"/>
            <a:gd name="T42" fmla="*/ 2147483647 w 43"/>
            <a:gd name="T43" fmla="*/ 2147483647 h 45"/>
            <a:gd name="T44" fmla="*/ 2147483647 w 43"/>
            <a:gd name="T45" fmla="*/ 2147483647 h 45"/>
            <a:gd name="T46" fmla="*/ 2147483647 w 43"/>
            <a:gd name="T47" fmla="*/ 2147483647 h 45"/>
            <a:gd name="T48" fmla="*/ 2147483647 w 43"/>
            <a:gd name="T49" fmla="*/ 2147483647 h 45"/>
            <a:gd name="T50" fmla="*/ 2147483647 w 43"/>
            <a:gd name="T51" fmla="*/ 2147483647 h 45"/>
            <a:gd name="T52" fmla="*/ 2147483647 w 43"/>
            <a:gd name="T53" fmla="*/ 2147483647 h 45"/>
            <a:gd name="T54" fmla="*/ 2147483647 w 43"/>
            <a:gd name="T55" fmla="*/ 2147483647 h 45"/>
            <a:gd name="T56" fmla="*/ 2147483647 w 43"/>
            <a:gd name="T57" fmla="*/ 2147483647 h 45"/>
            <a:gd name="T58" fmla="*/ 2147483647 w 43"/>
            <a:gd name="T59" fmla="*/ 2147483647 h 45"/>
            <a:gd name="T60" fmla="*/ 2147483647 w 43"/>
            <a:gd name="T61" fmla="*/ 0 h 45"/>
            <a:gd name="T62" fmla="*/ 2147483647 w 43"/>
            <a:gd name="T63" fmla="*/ 2147483647 h 45"/>
            <a:gd name="T64" fmla="*/ 2147483647 w 43"/>
            <a:gd name="T65" fmla="*/ 2147483647 h 45"/>
            <a:gd name="T66" fmla="*/ 2147483647 w 43"/>
            <a:gd name="T67" fmla="*/ 2147483647 h 45"/>
            <a:gd name="T68" fmla="*/ 2147483647 w 43"/>
            <a:gd name="T69" fmla="*/ 2147483647 h 45"/>
            <a:gd name="T70" fmla="*/ 2147483647 w 43"/>
            <a:gd name="T71" fmla="*/ 2147483647 h 45"/>
            <a:gd name="T72" fmla="*/ 2147483647 w 43"/>
            <a:gd name="T73" fmla="*/ 2147483647 h 45"/>
            <a:gd name="T74" fmla="*/ 2147483647 w 43"/>
            <a:gd name="T75" fmla="*/ 2147483647 h 45"/>
            <a:gd name="T76" fmla="*/ 2147483647 w 43"/>
            <a:gd name="T77" fmla="*/ 2147483647 h 45"/>
            <a:gd name="T78" fmla="*/ 2147483647 w 43"/>
            <a:gd name="T79" fmla="*/ 2147483647 h 45"/>
            <a:gd name="T80" fmla="*/ 2147483647 w 43"/>
            <a:gd name="T81" fmla="*/ 2147483647 h 45"/>
            <a:gd name="T82" fmla="*/ 2147483647 w 43"/>
            <a:gd name="T83" fmla="*/ 2147483647 h 45"/>
            <a:gd name="T84" fmla="*/ 2147483647 w 43"/>
            <a:gd name="T85" fmla="*/ 2147483647 h 45"/>
            <a:gd name="T86" fmla="*/ 2147483647 w 43"/>
            <a:gd name="T87" fmla="*/ 2147483647 h 45"/>
            <a:gd name="T88" fmla="*/ 2147483647 w 43"/>
            <a:gd name="T89" fmla="*/ 2147483647 h 45"/>
            <a:gd name="T90" fmla="*/ 2147483647 w 43"/>
            <a:gd name="T91" fmla="*/ 2147483647 h 45"/>
            <a:gd name="T92" fmla="*/ 2147483647 w 43"/>
            <a:gd name="T93" fmla="*/ 2147483647 h 45"/>
            <a:gd name="T94" fmla="*/ 2147483647 w 43"/>
            <a:gd name="T95" fmla="*/ 2147483647 h 45"/>
            <a:gd name="T96" fmla="*/ 2147483647 w 43"/>
            <a:gd name="T97" fmla="*/ 2147483647 h 45"/>
            <a:gd name="T98" fmla="*/ 2147483647 w 43"/>
            <a:gd name="T99" fmla="*/ 2147483647 h 45"/>
            <a:gd name="T100" fmla="*/ 2147483647 w 43"/>
            <a:gd name="T101" fmla="*/ 2147483647 h 45"/>
            <a:gd name="T102" fmla="*/ 2147483647 w 43"/>
            <a:gd name="T103" fmla="*/ 2147483647 h 45"/>
            <a:gd name="T104" fmla="*/ 2147483647 w 43"/>
            <a:gd name="T105" fmla="*/ 2147483647 h 45"/>
            <a:gd name="T106" fmla="*/ 2147483647 w 43"/>
            <a:gd name="T107" fmla="*/ 2147483647 h 45"/>
            <a:gd name="T108" fmla="*/ 2147483647 w 43"/>
            <a:gd name="T109" fmla="*/ 2147483647 h 45"/>
            <a:gd name="T110" fmla="*/ 2147483647 w 43"/>
            <a:gd name="T111" fmla="*/ 2147483647 h 45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w 43"/>
            <a:gd name="T169" fmla="*/ 0 h 45"/>
            <a:gd name="T170" fmla="*/ 43 w 43"/>
            <a:gd name="T171" fmla="*/ 45 h 45"/>
          </a:gdLst>
          <a:ahLst/>
          <a:cxnLst>
            <a:cxn ang="T112">
              <a:pos x="T0" y="T1"/>
            </a:cxn>
            <a:cxn ang="T113">
              <a:pos x="T2" y="T3"/>
            </a:cxn>
            <a:cxn ang="T114">
              <a:pos x="T4" y="T5"/>
            </a:cxn>
            <a:cxn ang="T115">
              <a:pos x="T6" y="T7"/>
            </a:cxn>
            <a:cxn ang="T116">
              <a:pos x="T8" y="T9"/>
            </a:cxn>
            <a:cxn ang="T117">
              <a:pos x="T10" y="T11"/>
            </a:cxn>
            <a:cxn ang="T118">
              <a:pos x="T12" y="T13"/>
            </a:cxn>
            <a:cxn ang="T119">
              <a:pos x="T14" y="T15"/>
            </a:cxn>
            <a:cxn ang="T120">
              <a:pos x="T16" y="T17"/>
            </a:cxn>
            <a:cxn ang="T121">
              <a:pos x="T18" y="T19"/>
            </a:cxn>
            <a:cxn ang="T122">
              <a:pos x="T20" y="T21"/>
            </a:cxn>
            <a:cxn ang="T123">
              <a:pos x="T22" y="T23"/>
            </a:cxn>
            <a:cxn ang="T124">
              <a:pos x="T24" y="T25"/>
            </a:cxn>
            <a:cxn ang="T125">
              <a:pos x="T26" y="T27"/>
            </a:cxn>
            <a:cxn ang="T126">
              <a:pos x="T28" y="T29"/>
            </a:cxn>
            <a:cxn ang="T127">
              <a:pos x="T30" y="T31"/>
            </a:cxn>
            <a:cxn ang="T128">
              <a:pos x="T32" y="T33"/>
            </a:cxn>
            <a:cxn ang="T129">
              <a:pos x="T34" y="T35"/>
            </a:cxn>
            <a:cxn ang="T130">
              <a:pos x="T36" y="T37"/>
            </a:cxn>
            <a:cxn ang="T131">
              <a:pos x="T38" y="T39"/>
            </a:cxn>
            <a:cxn ang="T132">
              <a:pos x="T40" y="T41"/>
            </a:cxn>
            <a:cxn ang="T133">
              <a:pos x="T42" y="T43"/>
            </a:cxn>
            <a:cxn ang="T134">
              <a:pos x="T44" y="T45"/>
            </a:cxn>
            <a:cxn ang="T135">
              <a:pos x="T46" y="T47"/>
            </a:cxn>
            <a:cxn ang="T136">
              <a:pos x="T48" y="T49"/>
            </a:cxn>
            <a:cxn ang="T137">
              <a:pos x="T50" y="T51"/>
            </a:cxn>
            <a:cxn ang="T138">
              <a:pos x="T52" y="T53"/>
            </a:cxn>
            <a:cxn ang="T139">
              <a:pos x="T54" y="T55"/>
            </a:cxn>
            <a:cxn ang="T140">
              <a:pos x="T56" y="T57"/>
            </a:cxn>
            <a:cxn ang="T141">
              <a:pos x="T58" y="T59"/>
            </a:cxn>
            <a:cxn ang="T142">
              <a:pos x="T60" y="T61"/>
            </a:cxn>
            <a:cxn ang="T143">
              <a:pos x="T62" y="T63"/>
            </a:cxn>
            <a:cxn ang="T144">
              <a:pos x="T64" y="T65"/>
            </a:cxn>
            <a:cxn ang="T145">
              <a:pos x="T66" y="T67"/>
            </a:cxn>
            <a:cxn ang="T146">
              <a:pos x="T68" y="T69"/>
            </a:cxn>
            <a:cxn ang="T147">
              <a:pos x="T70" y="T71"/>
            </a:cxn>
            <a:cxn ang="T148">
              <a:pos x="T72" y="T73"/>
            </a:cxn>
            <a:cxn ang="T149">
              <a:pos x="T74" y="T75"/>
            </a:cxn>
            <a:cxn ang="T150">
              <a:pos x="T76" y="T77"/>
            </a:cxn>
            <a:cxn ang="T151">
              <a:pos x="T78" y="T79"/>
            </a:cxn>
            <a:cxn ang="T152">
              <a:pos x="T80" y="T81"/>
            </a:cxn>
            <a:cxn ang="T153">
              <a:pos x="T82" y="T83"/>
            </a:cxn>
            <a:cxn ang="T154">
              <a:pos x="T84" y="T85"/>
            </a:cxn>
            <a:cxn ang="T155">
              <a:pos x="T86" y="T87"/>
            </a:cxn>
            <a:cxn ang="T156">
              <a:pos x="T88" y="T89"/>
            </a:cxn>
            <a:cxn ang="T157">
              <a:pos x="T90" y="T91"/>
            </a:cxn>
            <a:cxn ang="T158">
              <a:pos x="T92" y="T93"/>
            </a:cxn>
            <a:cxn ang="T159">
              <a:pos x="T94" y="T95"/>
            </a:cxn>
            <a:cxn ang="T160">
              <a:pos x="T96" y="T97"/>
            </a:cxn>
            <a:cxn ang="T161">
              <a:pos x="T98" y="T99"/>
            </a:cxn>
            <a:cxn ang="T162">
              <a:pos x="T100" y="T101"/>
            </a:cxn>
            <a:cxn ang="T163">
              <a:pos x="T102" y="T103"/>
            </a:cxn>
            <a:cxn ang="T164">
              <a:pos x="T104" y="T105"/>
            </a:cxn>
            <a:cxn ang="T165">
              <a:pos x="T106" y="T107"/>
            </a:cxn>
            <a:cxn ang="T166">
              <a:pos x="T108" y="T109"/>
            </a:cxn>
            <a:cxn ang="T167">
              <a:pos x="T110" y="T111"/>
            </a:cxn>
          </a:cxnLst>
          <a:rect l="T168" t="T169" r="T170" b="T171"/>
          <a:pathLst>
            <a:path w="43" h="45">
              <a:moveTo>
                <a:pt x="24" y="39"/>
              </a:moveTo>
              <a:lnTo>
                <a:pt x="24" y="38"/>
              </a:lnTo>
              <a:lnTo>
                <a:pt x="24" y="37"/>
              </a:lnTo>
              <a:lnTo>
                <a:pt x="24" y="35"/>
              </a:lnTo>
              <a:lnTo>
                <a:pt x="24" y="34"/>
              </a:lnTo>
              <a:lnTo>
                <a:pt x="24" y="33"/>
              </a:lnTo>
              <a:lnTo>
                <a:pt x="24" y="32"/>
              </a:lnTo>
              <a:lnTo>
                <a:pt x="24" y="31"/>
              </a:lnTo>
              <a:lnTo>
                <a:pt x="24" y="30"/>
              </a:lnTo>
              <a:lnTo>
                <a:pt x="24" y="29"/>
              </a:lnTo>
              <a:lnTo>
                <a:pt x="23" y="29"/>
              </a:lnTo>
              <a:lnTo>
                <a:pt x="22" y="28"/>
              </a:lnTo>
              <a:lnTo>
                <a:pt x="21" y="28"/>
              </a:lnTo>
              <a:lnTo>
                <a:pt x="20" y="28"/>
              </a:lnTo>
              <a:lnTo>
                <a:pt x="20" y="27"/>
              </a:lnTo>
              <a:lnTo>
                <a:pt x="19" y="27"/>
              </a:lnTo>
              <a:lnTo>
                <a:pt x="18" y="27"/>
              </a:lnTo>
              <a:lnTo>
                <a:pt x="17" y="28"/>
              </a:lnTo>
              <a:lnTo>
                <a:pt x="16" y="28"/>
              </a:lnTo>
              <a:lnTo>
                <a:pt x="16" y="29"/>
              </a:lnTo>
              <a:lnTo>
                <a:pt x="15" y="29"/>
              </a:lnTo>
              <a:lnTo>
                <a:pt x="15" y="30"/>
              </a:lnTo>
              <a:lnTo>
                <a:pt x="14" y="31"/>
              </a:lnTo>
              <a:lnTo>
                <a:pt x="13" y="31"/>
              </a:lnTo>
              <a:lnTo>
                <a:pt x="12" y="32"/>
              </a:lnTo>
              <a:lnTo>
                <a:pt x="11" y="32"/>
              </a:lnTo>
              <a:lnTo>
                <a:pt x="11" y="33"/>
              </a:lnTo>
              <a:lnTo>
                <a:pt x="10" y="33"/>
              </a:lnTo>
              <a:lnTo>
                <a:pt x="9" y="33"/>
              </a:lnTo>
              <a:lnTo>
                <a:pt x="8" y="33"/>
              </a:lnTo>
              <a:lnTo>
                <a:pt x="7" y="33"/>
              </a:lnTo>
              <a:lnTo>
                <a:pt x="7" y="32"/>
              </a:lnTo>
              <a:lnTo>
                <a:pt x="6" y="32"/>
              </a:lnTo>
              <a:lnTo>
                <a:pt x="5" y="32"/>
              </a:lnTo>
              <a:lnTo>
                <a:pt x="5" y="31"/>
              </a:lnTo>
              <a:lnTo>
                <a:pt x="4" y="31"/>
              </a:lnTo>
              <a:lnTo>
                <a:pt x="3" y="31"/>
              </a:lnTo>
              <a:lnTo>
                <a:pt x="3" y="30"/>
              </a:lnTo>
              <a:lnTo>
                <a:pt x="2" y="30"/>
              </a:lnTo>
              <a:lnTo>
                <a:pt x="1" y="30"/>
              </a:lnTo>
              <a:lnTo>
                <a:pt x="1" y="29"/>
              </a:lnTo>
              <a:lnTo>
                <a:pt x="0" y="29"/>
              </a:lnTo>
              <a:lnTo>
                <a:pt x="0" y="28"/>
              </a:lnTo>
              <a:lnTo>
                <a:pt x="1" y="28"/>
              </a:lnTo>
              <a:lnTo>
                <a:pt x="0" y="28"/>
              </a:lnTo>
              <a:lnTo>
                <a:pt x="0" y="27"/>
              </a:lnTo>
              <a:lnTo>
                <a:pt x="1" y="27"/>
              </a:lnTo>
              <a:lnTo>
                <a:pt x="1" y="26"/>
              </a:lnTo>
              <a:lnTo>
                <a:pt x="2" y="26"/>
              </a:lnTo>
              <a:lnTo>
                <a:pt x="2" y="27"/>
              </a:lnTo>
              <a:lnTo>
                <a:pt x="3" y="27"/>
              </a:lnTo>
              <a:lnTo>
                <a:pt x="3" y="26"/>
              </a:lnTo>
              <a:lnTo>
                <a:pt x="3" y="25"/>
              </a:lnTo>
              <a:lnTo>
                <a:pt x="3" y="24"/>
              </a:lnTo>
              <a:lnTo>
                <a:pt x="3" y="23"/>
              </a:lnTo>
              <a:lnTo>
                <a:pt x="2" y="23"/>
              </a:lnTo>
              <a:lnTo>
                <a:pt x="2" y="22"/>
              </a:lnTo>
              <a:lnTo>
                <a:pt x="1" y="22"/>
              </a:lnTo>
              <a:lnTo>
                <a:pt x="1" y="21"/>
              </a:lnTo>
              <a:lnTo>
                <a:pt x="1" y="20"/>
              </a:lnTo>
              <a:lnTo>
                <a:pt x="0" y="20"/>
              </a:lnTo>
              <a:lnTo>
                <a:pt x="0" y="19"/>
              </a:lnTo>
              <a:lnTo>
                <a:pt x="0" y="18"/>
              </a:lnTo>
              <a:lnTo>
                <a:pt x="1" y="18"/>
              </a:lnTo>
              <a:lnTo>
                <a:pt x="1" y="17"/>
              </a:lnTo>
              <a:lnTo>
                <a:pt x="1" y="18"/>
              </a:lnTo>
              <a:lnTo>
                <a:pt x="2" y="18"/>
              </a:lnTo>
              <a:lnTo>
                <a:pt x="2" y="17"/>
              </a:lnTo>
              <a:lnTo>
                <a:pt x="2" y="16"/>
              </a:lnTo>
              <a:lnTo>
                <a:pt x="1" y="16"/>
              </a:lnTo>
              <a:lnTo>
                <a:pt x="1" y="15"/>
              </a:lnTo>
              <a:lnTo>
                <a:pt x="1" y="14"/>
              </a:lnTo>
              <a:lnTo>
                <a:pt x="1" y="13"/>
              </a:lnTo>
              <a:lnTo>
                <a:pt x="2" y="13"/>
              </a:lnTo>
              <a:lnTo>
                <a:pt x="2" y="12"/>
              </a:lnTo>
              <a:lnTo>
                <a:pt x="2" y="11"/>
              </a:lnTo>
              <a:lnTo>
                <a:pt x="3" y="11"/>
              </a:lnTo>
              <a:lnTo>
                <a:pt x="4" y="11"/>
              </a:lnTo>
              <a:lnTo>
                <a:pt x="5" y="11"/>
              </a:lnTo>
              <a:lnTo>
                <a:pt x="6" y="11"/>
              </a:lnTo>
              <a:lnTo>
                <a:pt x="6" y="10"/>
              </a:lnTo>
              <a:lnTo>
                <a:pt x="6" y="9"/>
              </a:lnTo>
              <a:lnTo>
                <a:pt x="7" y="9"/>
              </a:lnTo>
              <a:lnTo>
                <a:pt x="8" y="9"/>
              </a:lnTo>
              <a:lnTo>
                <a:pt x="8" y="8"/>
              </a:lnTo>
              <a:lnTo>
                <a:pt x="8" y="7"/>
              </a:lnTo>
              <a:lnTo>
                <a:pt x="8" y="8"/>
              </a:lnTo>
              <a:lnTo>
                <a:pt x="9" y="8"/>
              </a:lnTo>
              <a:lnTo>
                <a:pt x="10" y="8"/>
              </a:lnTo>
              <a:lnTo>
                <a:pt x="11" y="8"/>
              </a:lnTo>
              <a:lnTo>
                <a:pt x="11" y="7"/>
              </a:lnTo>
              <a:lnTo>
                <a:pt x="12" y="7"/>
              </a:lnTo>
              <a:lnTo>
                <a:pt x="12" y="8"/>
              </a:lnTo>
              <a:lnTo>
                <a:pt x="12" y="7"/>
              </a:lnTo>
              <a:lnTo>
                <a:pt x="13" y="7"/>
              </a:lnTo>
              <a:lnTo>
                <a:pt x="13" y="6"/>
              </a:lnTo>
              <a:lnTo>
                <a:pt x="14" y="6"/>
              </a:lnTo>
              <a:lnTo>
                <a:pt x="14" y="7"/>
              </a:lnTo>
              <a:lnTo>
                <a:pt x="15" y="7"/>
              </a:lnTo>
              <a:lnTo>
                <a:pt x="16" y="7"/>
              </a:lnTo>
              <a:lnTo>
                <a:pt x="16" y="6"/>
              </a:lnTo>
              <a:lnTo>
                <a:pt x="17" y="6"/>
              </a:lnTo>
              <a:lnTo>
                <a:pt x="18" y="5"/>
              </a:lnTo>
              <a:lnTo>
                <a:pt x="18" y="4"/>
              </a:lnTo>
              <a:lnTo>
                <a:pt x="19" y="4"/>
              </a:lnTo>
              <a:lnTo>
                <a:pt x="19" y="3"/>
              </a:lnTo>
              <a:lnTo>
                <a:pt x="20" y="3"/>
              </a:lnTo>
              <a:lnTo>
                <a:pt x="20" y="2"/>
              </a:lnTo>
              <a:lnTo>
                <a:pt x="19" y="2"/>
              </a:lnTo>
              <a:lnTo>
                <a:pt x="20" y="2"/>
              </a:lnTo>
              <a:lnTo>
                <a:pt x="20" y="1"/>
              </a:lnTo>
              <a:lnTo>
                <a:pt x="21" y="1"/>
              </a:lnTo>
              <a:lnTo>
                <a:pt x="21" y="0"/>
              </a:lnTo>
              <a:lnTo>
                <a:pt x="22" y="0"/>
              </a:lnTo>
              <a:lnTo>
                <a:pt x="22" y="1"/>
              </a:lnTo>
              <a:lnTo>
                <a:pt x="23" y="1"/>
              </a:lnTo>
              <a:lnTo>
                <a:pt x="23" y="2"/>
              </a:lnTo>
              <a:lnTo>
                <a:pt x="24" y="2"/>
              </a:lnTo>
              <a:lnTo>
                <a:pt x="24" y="1"/>
              </a:lnTo>
              <a:lnTo>
                <a:pt x="25" y="1"/>
              </a:lnTo>
              <a:lnTo>
                <a:pt x="26" y="1"/>
              </a:lnTo>
              <a:lnTo>
                <a:pt x="27" y="1"/>
              </a:lnTo>
              <a:lnTo>
                <a:pt x="28" y="1"/>
              </a:lnTo>
              <a:lnTo>
                <a:pt x="28" y="0"/>
              </a:lnTo>
              <a:lnTo>
                <a:pt x="28" y="1"/>
              </a:lnTo>
              <a:lnTo>
                <a:pt x="29" y="1"/>
              </a:lnTo>
              <a:lnTo>
                <a:pt x="30" y="1"/>
              </a:lnTo>
              <a:lnTo>
                <a:pt x="30" y="2"/>
              </a:lnTo>
              <a:lnTo>
                <a:pt x="29" y="2"/>
              </a:lnTo>
              <a:lnTo>
                <a:pt x="29" y="3"/>
              </a:lnTo>
              <a:lnTo>
                <a:pt x="28" y="4"/>
              </a:lnTo>
              <a:lnTo>
                <a:pt x="28" y="5"/>
              </a:lnTo>
              <a:lnTo>
                <a:pt x="27" y="5"/>
              </a:lnTo>
              <a:lnTo>
                <a:pt x="27" y="6"/>
              </a:lnTo>
              <a:lnTo>
                <a:pt x="28" y="6"/>
              </a:lnTo>
              <a:lnTo>
                <a:pt x="28" y="7"/>
              </a:lnTo>
              <a:lnTo>
                <a:pt x="28" y="8"/>
              </a:lnTo>
              <a:lnTo>
                <a:pt x="29" y="8"/>
              </a:lnTo>
              <a:lnTo>
                <a:pt x="29" y="9"/>
              </a:lnTo>
              <a:lnTo>
                <a:pt x="29" y="10"/>
              </a:lnTo>
              <a:lnTo>
                <a:pt x="30" y="10"/>
              </a:lnTo>
              <a:lnTo>
                <a:pt x="31" y="11"/>
              </a:lnTo>
              <a:lnTo>
                <a:pt x="32" y="11"/>
              </a:lnTo>
              <a:lnTo>
                <a:pt x="33" y="11"/>
              </a:lnTo>
              <a:lnTo>
                <a:pt x="33" y="12"/>
              </a:lnTo>
              <a:lnTo>
                <a:pt x="34" y="13"/>
              </a:lnTo>
              <a:lnTo>
                <a:pt x="34" y="14"/>
              </a:lnTo>
              <a:lnTo>
                <a:pt x="34" y="15"/>
              </a:lnTo>
              <a:lnTo>
                <a:pt x="34" y="16"/>
              </a:lnTo>
              <a:lnTo>
                <a:pt x="34" y="17"/>
              </a:lnTo>
              <a:lnTo>
                <a:pt x="34" y="18"/>
              </a:lnTo>
              <a:lnTo>
                <a:pt x="33" y="18"/>
              </a:lnTo>
              <a:lnTo>
                <a:pt x="34" y="18"/>
              </a:lnTo>
              <a:lnTo>
                <a:pt x="34" y="19"/>
              </a:lnTo>
              <a:lnTo>
                <a:pt x="35" y="19"/>
              </a:lnTo>
              <a:lnTo>
                <a:pt x="35" y="20"/>
              </a:lnTo>
              <a:lnTo>
                <a:pt x="35" y="21"/>
              </a:lnTo>
              <a:lnTo>
                <a:pt x="36" y="21"/>
              </a:lnTo>
              <a:lnTo>
                <a:pt x="36" y="20"/>
              </a:lnTo>
              <a:lnTo>
                <a:pt x="37" y="20"/>
              </a:lnTo>
              <a:lnTo>
                <a:pt x="38" y="20"/>
              </a:lnTo>
              <a:lnTo>
                <a:pt x="38" y="21"/>
              </a:lnTo>
              <a:lnTo>
                <a:pt x="39" y="21"/>
              </a:lnTo>
              <a:lnTo>
                <a:pt x="39" y="22"/>
              </a:lnTo>
              <a:lnTo>
                <a:pt x="40" y="22"/>
              </a:lnTo>
              <a:lnTo>
                <a:pt x="40" y="23"/>
              </a:lnTo>
              <a:lnTo>
                <a:pt x="39" y="23"/>
              </a:lnTo>
              <a:lnTo>
                <a:pt x="39" y="24"/>
              </a:lnTo>
              <a:lnTo>
                <a:pt x="39" y="25"/>
              </a:lnTo>
              <a:lnTo>
                <a:pt x="40" y="25"/>
              </a:lnTo>
              <a:lnTo>
                <a:pt x="40" y="24"/>
              </a:lnTo>
              <a:lnTo>
                <a:pt x="40" y="23"/>
              </a:lnTo>
              <a:lnTo>
                <a:pt x="41" y="23"/>
              </a:lnTo>
              <a:lnTo>
                <a:pt x="41" y="22"/>
              </a:lnTo>
              <a:lnTo>
                <a:pt x="41" y="23"/>
              </a:lnTo>
              <a:lnTo>
                <a:pt x="42" y="23"/>
              </a:lnTo>
              <a:lnTo>
                <a:pt x="42" y="24"/>
              </a:lnTo>
              <a:lnTo>
                <a:pt x="41" y="24"/>
              </a:lnTo>
              <a:lnTo>
                <a:pt x="41" y="25"/>
              </a:lnTo>
              <a:lnTo>
                <a:pt x="41" y="26"/>
              </a:lnTo>
              <a:lnTo>
                <a:pt x="42" y="26"/>
              </a:lnTo>
              <a:lnTo>
                <a:pt x="43" y="27"/>
              </a:lnTo>
              <a:lnTo>
                <a:pt x="42" y="28"/>
              </a:lnTo>
              <a:lnTo>
                <a:pt x="42" y="29"/>
              </a:lnTo>
              <a:lnTo>
                <a:pt x="41" y="29"/>
              </a:lnTo>
              <a:lnTo>
                <a:pt x="41" y="28"/>
              </a:lnTo>
              <a:lnTo>
                <a:pt x="40" y="28"/>
              </a:lnTo>
              <a:lnTo>
                <a:pt x="39" y="28"/>
              </a:lnTo>
              <a:lnTo>
                <a:pt x="38" y="28"/>
              </a:lnTo>
              <a:lnTo>
                <a:pt x="38" y="29"/>
              </a:lnTo>
              <a:lnTo>
                <a:pt x="37" y="29"/>
              </a:lnTo>
              <a:lnTo>
                <a:pt x="37" y="30"/>
              </a:lnTo>
              <a:lnTo>
                <a:pt x="36" y="30"/>
              </a:lnTo>
              <a:lnTo>
                <a:pt x="36" y="31"/>
              </a:lnTo>
              <a:lnTo>
                <a:pt x="36" y="32"/>
              </a:lnTo>
              <a:lnTo>
                <a:pt x="36" y="33"/>
              </a:lnTo>
              <a:lnTo>
                <a:pt x="36" y="34"/>
              </a:lnTo>
              <a:lnTo>
                <a:pt x="36" y="35"/>
              </a:lnTo>
              <a:lnTo>
                <a:pt x="36" y="36"/>
              </a:lnTo>
              <a:lnTo>
                <a:pt x="37" y="37"/>
              </a:lnTo>
              <a:lnTo>
                <a:pt x="37" y="38"/>
              </a:lnTo>
              <a:lnTo>
                <a:pt x="38" y="38"/>
              </a:lnTo>
              <a:lnTo>
                <a:pt x="38" y="39"/>
              </a:lnTo>
              <a:lnTo>
                <a:pt x="38" y="40"/>
              </a:lnTo>
              <a:lnTo>
                <a:pt x="38" y="41"/>
              </a:lnTo>
              <a:lnTo>
                <a:pt x="38" y="42"/>
              </a:lnTo>
              <a:lnTo>
                <a:pt x="38" y="43"/>
              </a:lnTo>
              <a:lnTo>
                <a:pt x="37" y="43"/>
              </a:lnTo>
              <a:lnTo>
                <a:pt x="36" y="44"/>
              </a:lnTo>
              <a:lnTo>
                <a:pt x="35" y="44"/>
              </a:lnTo>
              <a:lnTo>
                <a:pt x="34" y="45"/>
              </a:lnTo>
              <a:lnTo>
                <a:pt x="33" y="45"/>
              </a:lnTo>
              <a:lnTo>
                <a:pt x="32" y="45"/>
              </a:lnTo>
              <a:lnTo>
                <a:pt x="31" y="45"/>
              </a:lnTo>
              <a:lnTo>
                <a:pt x="30" y="45"/>
              </a:lnTo>
              <a:lnTo>
                <a:pt x="29" y="45"/>
              </a:lnTo>
              <a:lnTo>
                <a:pt x="28" y="45"/>
              </a:lnTo>
              <a:lnTo>
                <a:pt x="28" y="44"/>
              </a:lnTo>
              <a:lnTo>
                <a:pt x="27" y="44"/>
              </a:lnTo>
              <a:lnTo>
                <a:pt x="27" y="43"/>
              </a:lnTo>
              <a:lnTo>
                <a:pt x="26" y="42"/>
              </a:lnTo>
              <a:lnTo>
                <a:pt x="25" y="42"/>
              </a:lnTo>
              <a:lnTo>
                <a:pt x="25" y="41"/>
              </a:lnTo>
              <a:lnTo>
                <a:pt x="24" y="40"/>
              </a:lnTo>
              <a:lnTo>
                <a:pt x="24" y="39"/>
              </a:lnTo>
              <a:close/>
            </a:path>
          </a:pathLst>
        </a:custGeom>
        <a:solidFill>
          <a:srgbClr val="FF9900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7</xdr:col>
      <xdr:colOff>571500</xdr:colOff>
      <xdr:row>13</xdr:row>
      <xdr:rowOff>85725</xdr:rowOff>
    </xdr:from>
    <xdr:to>
      <xdr:col>8</xdr:col>
      <xdr:colOff>381000</xdr:colOff>
      <xdr:row>17</xdr:row>
      <xdr:rowOff>47625</xdr:rowOff>
    </xdr:to>
    <xdr:sp macro="" textlink="">
      <xdr:nvSpPr>
        <xdr:cNvPr id="848687" name="Freeform 30"/>
        <xdr:cNvSpPr>
          <a:spLocks/>
        </xdr:cNvSpPr>
      </xdr:nvSpPr>
      <xdr:spPr bwMode="auto">
        <a:xfrm>
          <a:off x="8515350" y="2305050"/>
          <a:ext cx="419100" cy="571500"/>
        </a:xfrm>
        <a:custGeom>
          <a:avLst/>
          <a:gdLst>
            <a:gd name="T0" fmla="*/ 2147483647 w 32"/>
            <a:gd name="T1" fmla="*/ 2147483647 h 44"/>
            <a:gd name="T2" fmla="*/ 2147483647 w 32"/>
            <a:gd name="T3" fmla="*/ 2147483647 h 44"/>
            <a:gd name="T4" fmla="*/ 2147483647 w 32"/>
            <a:gd name="T5" fmla="*/ 2147483647 h 44"/>
            <a:gd name="T6" fmla="*/ 2147483647 w 32"/>
            <a:gd name="T7" fmla="*/ 2147483647 h 44"/>
            <a:gd name="T8" fmla="*/ 2147483647 w 32"/>
            <a:gd name="T9" fmla="*/ 2147483647 h 44"/>
            <a:gd name="T10" fmla="*/ 2147483647 w 32"/>
            <a:gd name="T11" fmla="*/ 2147483647 h 44"/>
            <a:gd name="T12" fmla="*/ 2147483647 w 32"/>
            <a:gd name="T13" fmla="*/ 2147483647 h 44"/>
            <a:gd name="T14" fmla="*/ 2147483647 w 32"/>
            <a:gd name="T15" fmla="*/ 2147483647 h 44"/>
            <a:gd name="T16" fmla="*/ 2147483647 w 32"/>
            <a:gd name="T17" fmla="*/ 2147483647 h 44"/>
            <a:gd name="T18" fmla="*/ 2147483647 w 32"/>
            <a:gd name="T19" fmla="*/ 2147483647 h 44"/>
            <a:gd name="T20" fmla="*/ 0 w 32"/>
            <a:gd name="T21" fmla="*/ 2147483647 h 44"/>
            <a:gd name="T22" fmla="*/ 2147483647 w 32"/>
            <a:gd name="T23" fmla="*/ 2147483647 h 44"/>
            <a:gd name="T24" fmla="*/ 2147483647 w 32"/>
            <a:gd name="T25" fmla="*/ 2147483647 h 44"/>
            <a:gd name="T26" fmla="*/ 2147483647 w 32"/>
            <a:gd name="T27" fmla="*/ 2147483647 h 44"/>
            <a:gd name="T28" fmla="*/ 2147483647 w 32"/>
            <a:gd name="T29" fmla="*/ 2147483647 h 44"/>
            <a:gd name="T30" fmla="*/ 2147483647 w 32"/>
            <a:gd name="T31" fmla="*/ 2147483647 h 44"/>
            <a:gd name="T32" fmla="*/ 2147483647 w 32"/>
            <a:gd name="T33" fmla="*/ 2147483647 h 44"/>
            <a:gd name="T34" fmla="*/ 2147483647 w 32"/>
            <a:gd name="T35" fmla="*/ 2147483647 h 44"/>
            <a:gd name="T36" fmla="*/ 2147483647 w 32"/>
            <a:gd name="T37" fmla="*/ 2147483647 h 44"/>
            <a:gd name="T38" fmla="*/ 2147483647 w 32"/>
            <a:gd name="T39" fmla="*/ 2147483647 h 44"/>
            <a:gd name="T40" fmla="*/ 2147483647 w 32"/>
            <a:gd name="T41" fmla="*/ 2147483647 h 44"/>
            <a:gd name="T42" fmla="*/ 2147483647 w 32"/>
            <a:gd name="T43" fmla="*/ 2147483647 h 44"/>
            <a:gd name="T44" fmla="*/ 2147483647 w 32"/>
            <a:gd name="T45" fmla="*/ 2147483647 h 44"/>
            <a:gd name="T46" fmla="*/ 2147483647 w 32"/>
            <a:gd name="T47" fmla="*/ 2147483647 h 44"/>
            <a:gd name="T48" fmla="*/ 2147483647 w 32"/>
            <a:gd name="T49" fmla="*/ 2147483647 h 44"/>
            <a:gd name="T50" fmla="*/ 2147483647 w 32"/>
            <a:gd name="T51" fmla="*/ 2147483647 h 44"/>
            <a:gd name="T52" fmla="*/ 2147483647 w 32"/>
            <a:gd name="T53" fmla="*/ 2147483647 h 44"/>
            <a:gd name="T54" fmla="*/ 2147483647 w 32"/>
            <a:gd name="T55" fmla="*/ 2147483647 h 44"/>
            <a:gd name="T56" fmla="*/ 2147483647 w 32"/>
            <a:gd name="T57" fmla="*/ 2147483647 h 44"/>
            <a:gd name="T58" fmla="*/ 2147483647 w 32"/>
            <a:gd name="T59" fmla="*/ 2147483647 h 44"/>
            <a:gd name="T60" fmla="*/ 2147483647 w 32"/>
            <a:gd name="T61" fmla="*/ 2147483647 h 44"/>
            <a:gd name="T62" fmla="*/ 2147483647 w 32"/>
            <a:gd name="T63" fmla="*/ 2147483647 h 44"/>
            <a:gd name="T64" fmla="*/ 2147483647 w 32"/>
            <a:gd name="T65" fmla="*/ 2147483647 h 44"/>
            <a:gd name="T66" fmla="*/ 2147483647 w 32"/>
            <a:gd name="T67" fmla="*/ 2147483647 h 44"/>
            <a:gd name="T68" fmla="*/ 2147483647 w 32"/>
            <a:gd name="T69" fmla="*/ 2147483647 h 44"/>
            <a:gd name="T70" fmla="*/ 2147483647 w 32"/>
            <a:gd name="T71" fmla="*/ 2147483647 h 44"/>
            <a:gd name="T72" fmla="*/ 2147483647 w 32"/>
            <a:gd name="T73" fmla="*/ 2147483647 h 44"/>
            <a:gd name="T74" fmla="*/ 2147483647 w 32"/>
            <a:gd name="T75" fmla="*/ 2147483647 h 44"/>
            <a:gd name="T76" fmla="*/ 2147483647 w 32"/>
            <a:gd name="T77" fmla="*/ 2147483647 h 44"/>
            <a:gd name="T78" fmla="*/ 2147483647 w 32"/>
            <a:gd name="T79" fmla="*/ 2147483647 h 44"/>
            <a:gd name="T80" fmla="*/ 2147483647 w 32"/>
            <a:gd name="T81" fmla="*/ 2147483647 h 44"/>
            <a:gd name="T82" fmla="*/ 2147483647 w 32"/>
            <a:gd name="T83" fmla="*/ 2147483647 h 44"/>
            <a:gd name="T84" fmla="*/ 2147483647 w 32"/>
            <a:gd name="T85" fmla="*/ 2147483647 h 44"/>
            <a:gd name="T86" fmla="*/ 2147483647 w 32"/>
            <a:gd name="T87" fmla="*/ 2147483647 h 44"/>
            <a:gd name="T88" fmla="*/ 2147483647 w 32"/>
            <a:gd name="T89" fmla="*/ 2147483647 h 44"/>
            <a:gd name="T90" fmla="*/ 2147483647 w 32"/>
            <a:gd name="T91" fmla="*/ 2147483647 h 44"/>
            <a:gd name="T92" fmla="*/ 2147483647 w 32"/>
            <a:gd name="T93" fmla="*/ 2147483647 h 44"/>
            <a:gd name="T94" fmla="*/ 2147483647 w 32"/>
            <a:gd name="T95" fmla="*/ 2147483647 h 44"/>
            <a:gd name="T96" fmla="*/ 2147483647 w 32"/>
            <a:gd name="T97" fmla="*/ 2147483647 h 44"/>
            <a:gd name="T98" fmla="*/ 2147483647 w 32"/>
            <a:gd name="T99" fmla="*/ 2147483647 h 44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w 32"/>
            <a:gd name="T151" fmla="*/ 0 h 44"/>
            <a:gd name="T152" fmla="*/ 32 w 32"/>
            <a:gd name="T153" fmla="*/ 44 h 44"/>
          </a:gdLst>
          <a:ahLst/>
          <a:cxnLst>
            <a:cxn ang="T100">
              <a:pos x="T0" y="T1"/>
            </a:cxn>
            <a:cxn ang="T101">
              <a:pos x="T2" y="T3"/>
            </a:cxn>
            <a:cxn ang="T102">
              <a:pos x="T4" y="T5"/>
            </a:cxn>
            <a:cxn ang="T103">
              <a:pos x="T6" y="T7"/>
            </a:cxn>
            <a:cxn ang="T104">
              <a:pos x="T8" y="T9"/>
            </a:cxn>
            <a:cxn ang="T105">
              <a:pos x="T10" y="T11"/>
            </a:cxn>
            <a:cxn ang="T106">
              <a:pos x="T12" y="T13"/>
            </a:cxn>
            <a:cxn ang="T107">
              <a:pos x="T14" y="T15"/>
            </a:cxn>
            <a:cxn ang="T108">
              <a:pos x="T16" y="T17"/>
            </a:cxn>
            <a:cxn ang="T109">
              <a:pos x="T18" y="T19"/>
            </a:cxn>
            <a:cxn ang="T110">
              <a:pos x="T20" y="T21"/>
            </a:cxn>
            <a:cxn ang="T111">
              <a:pos x="T22" y="T23"/>
            </a:cxn>
            <a:cxn ang="T112">
              <a:pos x="T24" y="T25"/>
            </a:cxn>
            <a:cxn ang="T113">
              <a:pos x="T26" y="T27"/>
            </a:cxn>
            <a:cxn ang="T114">
              <a:pos x="T28" y="T29"/>
            </a:cxn>
            <a:cxn ang="T115">
              <a:pos x="T30" y="T31"/>
            </a:cxn>
            <a:cxn ang="T116">
              <a:pos x="T32" y="T33"/>
            </a:cxn>
            <a:cxn ang="T117">
              <a:pos x="T34" y="T35"/>
            </a:cxn>
            <a:cxn ang="T118">
              <a:pos x="T36" y="T37"/>
            </a:cxn>
            <a:cxn ang="T119">
              <a:pos x="T38" y="T39"/>
            </a:cxn>
            <a:cxn ang="T120">
              <a:pos x="T40" y="T41"/>
            </a:cxn>
            <a:cxn ang="T121">
              <a:pos x="T42" y="T43"/>
            </a:cxn>
            <a:cxn ang="T122">
              <a:pos x="T44" y="T45"/>
            </a:cxn>
            <a:cxn ang="T123">
              <a:pos x="T46" y="T47"/>
            </a:cxn>
            <a:cxn ang="T124">
              <a:pos x="T48" y="T49"/>
            </a:cxn>
            <a:cxn ang="T125">
              <a:pos x="T50" y="T51"/>
            </a:cxn>
            <a:cxn ang="T126">
              <a:pos x="T52" y="T53"/>
            </a:cxn>
            <a:cxn ang="T127">
              <a:pos x="T54" y="T55"/>
            </a:cxn>
            <a:cxn ang="T128">
              <a:pos x="T56" y="T57"/>
            </a:cxn>
            <a:cxn ang="T129">
              <a:pos x="T58" y="T59"/>
            </a:cxn>
            <a:cxn ang="T130">
              <a:pos x="T60" y="T61"/>
            </a:cxn>
            <a:cxn ang="T131">
              <a:pos x="T62" y="T63"/>
            </a:cxn>
            <a:cxn ang="T132">
              <a:pos x="T64" y="T65"/>
            </a:cxn>
            <a:cxn ang="T133">
              <a:pos x="T66" y="T67"/>
            </a:cxn>
            <a:cxn ang="T134">
              <a:pos x="T68" y="T69"/>
            </a:cxn>
            <a:cxn ang="T135">
              <a:pos x="T70" y="T71"/>
            </a:cxn>
            <a:cxn ang="T136">
              <a:pos x="T72" y="T73"/>
            </a:cxn>
            <a:cxn ang="T137">
              <a:pos x="T74" y="T75"/>
            </a:cxn>
            <a:cxn ang="T138">
              <a:pos x="T76" y="T77"/>
            </a:cxn>
            <a:cxn ang="T139">
              <a:pos x="T78" y="T79"/>
            </a:cxn>
            <a:cxn ang="T140">
              <a:pos x="T80" y="T81"/>
            </a:cxn>
            <a:cxn ang="T141">
              <a:pos x="T82" y="T83"/>
            </a:cxn>
            <a:cxn ang="T142">
              <a:pos x="T84" y="T85"/>
            </a:cxn>
            <a:cxn ang="T143">
              <a:pos x="T86" y="T87"/>
            </a:cxn>
            <a:cxn ang="T144">
              <a:pos x="T88" y="T89"/>
            </a:cxn>
            <a:cxn ang="T145">
              <a:pos x="T90" y="T91"/>
            </a:cxn>
            <a:cxn ang="T146">
              <a:pos x="T92" y="T93"/>
            </a:cxn>
            <a:cxn ang="T147">
              <a:pos x="T94" y="T95"/>
            </a:cxn>
            <a:cxn ang="T148">
              <a:pos x="T96" y="T97"/>
            </a:cxn>
            <a:cxn ang="T149">
              <a:pos x="T98" y="T99"/>
            </a:cxn>
          </a:cxnLst>
          <a:rect l="T150" t="T151" r="T152" b="T153"/>
          <a:pathLst>
            <a:path w="32" h="44">
              <a:moveTo>
                <a:pt x="10" y="35"/>
              </a:moveTo>
              <a:lnTo>
                <a:pt x="10" y="34"/>
              </a:lnTo>
              <a:lnTo>
                <a:pt x="10" y="33"/>
              </a:lnTo>
              <a:lnTo>
                <a:pt x="10" y="32"/>
              </a:lnTo>
              <a:lnTo>
                <a:pt x="10" y="31"/>
              </a:lnTo>
              <a:lnTo>
                <a:pt x="10" y="30"/>
              </a:lnTo>
              <a:lnTo>
                <a:pt x="10" y="29"/>
              </a:lnTo>
              <a:lnTo>
                <a:pt x="10" y="28"/>
              </a:lnTo>
              <a:lnTo>
                <a:pt x="9" y="28"/>
              </a:lnTo>
              <a:lnTo>
                <a:pt x="9" y="27"/>
              </a:lnTo>
              <a:lnTo>
                <a:pt x="9" y="26"/>
              </a:lnTo>
              <a:lnTo>
                <a:pt x="8" y="25"/>
              </a:lnTo>
              <a:lnTo>
                <a:pt x="8" y="24"/>
              </a:lnTo>
              <a:lnTo>
                <a:pt x="8" y="23"/>
              </a:lnTo>
              <a:lnTo>
                <a:pt x="8" y="22"/>
              </a:lnTo>
              <a:lnTo>
                <a:pt x="8" y="21"/>
              </a:lnTo>
              <a:lnTo>
                <a:pt x="7" y="21"/>
              </a:lnTo>
              <a:lnTo>
                <a:pt x="6" y="20"/>
              </a:lnTo>
              <a:lnTo>
                <a:pt x="6" y="19"/>
              </a:lnTo>
              <a:lnTo>
                <a:pt x="5" y="18"/>
              </a:lnTo>
              <a:lnTo>
                <a:pt x="4" y="17"/>
              </a:lnTo>
              <a:lnTo>
                <a:pt x="4" y="16"/>
              </a:lnTo>
              <a:lnTo>
                <a:pt x="3" y="16"/>
              </a:lnTo>
              <a:lnTo>
                <a:pt x="2" y="15"/>
              </a:lnTo>
              <a:lnTo>
                <a:pt x="2" y="14"/>
              </a:lnTo>
              <a:lnTo>
                <a:pt x="1" y="13"/>
              </a:lnTo>
              <a:lnTo>
                <a:pt x="1" y="12"/>
              </a:lnTo>
              <a:lnTo>
                <a:pt x="1" y="11"/>
              </a:lnTo>
              <a:lnTo>
                <a:pt x="1" y="10"/>
              </a:lnTo>
              <a:lnTo>
                <a:pt x="1" y="9"/>
              </a:lnTo>
              <a:lnTo>
                <a:pt x="1" y="8"/>
              </a:lnTo>
              <a:lnTo>
                <a:pt x="1" y="7"/>
              </a:lnTo>
              <a:lnTo>
                <a:pt x="0" y="6"/>
              </a:lnTo>
              <a:lnTo>
                <a:pt x="1" y="5"/>
              </a:lnTo>
              <a:lnTo>
                <a:pt x="2" y="5"/>
              </a:lnTo>
              <a:lnTo>
                <a:pt x="2" y="4"/>
              </a:lnTo>
              <a:lnTo>
                <a:pt x="3" y="4"/>
              </a:lnTo>
              <a:lnTo>
                <a:pt x="3" y="3"/>
              </a:lnTo>
              <a:lnTo>
                <a:pt x="4" y="3"/>
              </a:lnTo>
              <a:lnTo>
                <a:pt x="4" y="2"/>
              </a:lnTo>
              <a:lnTo>
                <a:pt x="5" y="2"/>
              </a:lnTo>
              <a:lnTo>
                <a:pt x="6" y="2"/>
              </a:lnTo>
              <a:lnTo>
                <a:pt x="7" y="2"/>
              </a:lnTo>
              <a:lnTo>
                <a:pt x="8" y="2"/>
              </a:lnTo>
              <a:lnTo>
                <a:pt x="9" y="1"/>
              </a:lnTo>
              <a:lnTo>
                <a:pt x="10" y="1"/>
              </a:lnTo>
              <a:lnTo>
                <a:pt x="11" y="0"/>
              </a:lnTo>
              <a:lnTo>
                <a:pt x="11" y="1"/>
              </a:lnTo>
              <a:lnTo>
                <a:pt x="12" y="1"/>
              </a:lnTo>
              <a:lnTo>
                <a:pt x="12" y="2"/>
              </a:lnTo>
              <a:lnTo>
                <a:pt x="13" y="2"/>
              </a:lnTo>
              <a:lnTo>
                <a:pt x="13" y="3"/>
              </a:lnTo>
              <a:lnTo>
                <a:pt x="13" y="4"/>
              </a:lnTo>
              <a:lnTo>
                <a:pt x="15" y="5"/>
              </a:lnTo>
              <a:lnTo>
                <a:pt x="15" y="6"/>
              </a:lnTo>
              <a:lnTo>
                <a:pt x="16" y="6"/>
              </a:lnTo>
              <a:lnTo>
                <a:pt x="16" y="7"/>
              </a:lnTo>
              <a:lnTo>
                <a:pt x="17" y="7"/>
              </a:lnTo>
              <a:lnTo>
                <a:pt x="17" y="8"/>
              </a:lnTo>
              <a:lnTo>
                <a:pt x="18" y="8"/>
              </a:lnTo>
              <a:lnTo>
                <a:pt x="19" y="9"/>
              </a:lnTo>
              <a:lnTo>
                <a:pt x="19" y="10"/>
              </a:lnTo>
              <a:lnTo>
                <a:pt x="20" y="10"/>
              </a:lnTo>
              <a:lnTo>
                <a:pt x="21" y="11"/>
              </a:lnTo>
              <a:lnTo>
                <a:pt x="22" y="11"/>
              </a:lnTo>
              <a:lnTo>
                <a:pt x="23" y="11"/>
              </a:lnTo>
              <a:lnTo>
                <a:pt x="23" y="12"/>
              </a:lnTo>
              <a:lnTo>
                <a:pt x="24" y="12"/>
              </a:lnTo>
              <a:lnTo>
                <a:pt x="25" y="13"/>
              </a:lnTo>
              <a:lnTo>
                <a:pt x="25" y="14"/>
              </a:lnTo>
              <a:lnTo>
                <a:pt x="25" y="15"/>
              </a:lnTo>
              <a:lnTo>
                <a:pt x="25" y="16"/>
              </a:lnTo>
              <a:lnTo>
                <a:pt x="26" y="16"/>
              </a:lnTo>
              <a:lnTo>
                <a:pt x="26" y="17"/>
              </a:lnTo>
              <a:lnTo>
                <a:pt x="26" y="16"/>
              </a:lnTo>
              <a:lnTo>
                <a:pt x="26" y="17"/>
              </a:lnTo>
              <a:lnTo>
                <a:pt x="27" y="17"/>
              </a:lnTo>
              <a:lnTo>
                <a:pt x="27" y="18"/>
              </a:lnTo>
              <a:lnTo>
                <a:pt x="28" y="18"/>
              </a:lnTo>
              <a:lnTo>
                <a:pt x="29" y="18"/>
              </a:lnTo>
              <a:lnTo>
                <a:pt x="30" y="18"/>
              </a:lnTo>
              <a:lnTo>
                <a:pt x="31" y="18"/>
              </a:lnTo>
              <a:lnTo>
                <a:pt x="31" y="19"/>
              </a:lnTo>
              <a:lnTo>
                <a:pt x="31" y="20"/>
              </a:lnTo>
              <a:lnTo>
                <a:pt x="32" y="20"/>
              </a:lnTo>
              <a:lnTo>
                <a:pt x="32" y="21"/>
              </a:lnTo>
              <a:lnTo>
                <a:pt x="32" y="22"/>
              </a:lnTo>
              <a:lnTo>
                <a:pt x="31" y="22"/>
              </a:lnTo>
              <a:lnTo>
                <a:pt x="30" y="22"/>
              </a:lnTo>
              <a:lnTo>
                <a:pt x="29" y="22"/>
              </a:lnTo>
              <a:lnTo>
                <a:pt x="28" y="22"/>
              </a:lnTo>
              <a:lnTo>
                <a:pt x="29" y="23"/>
              </a:lnTo>
              <a:lnTo>
                <a:pt x="28" y="24"/>
              </a:lnTo>
              <a:lnTo>
                <a:pt x="28" y="25"/>
              </a:lnTo>
              <a:lnTo>
                <a:pt x="28" y="27"/>
              </a:lnTo>
              <a:lnTo>
                <a:pt x="27" y="28"/>
              </a:lnTo>
              <a:lnTo>
                <a:pt x="27" y="29"/>
              </a:lnTo>
              <a:lnTo>
                <a:pt x="27" y="30"/>
              </a:lnTo>
              <a:lnTo>
                <a:pt x="26" y="30"/>
              </a:lnTo>
              <a:lnTo>
                <a:pt x="25" y="31"/>
              </a:lnTo>
              <a:lnTo>
                <a:pt x="24" y="31"/>
              </a:lnTo>
              <a:lnTo>
                <a:pt x="24" y="32"/>
              </a:lnTo>
              <a:lnTo>
                <a:pt x="23" y="32"/>
              </a:lnTo>
              <a:lnTo>
                <a:pt x="22" y="33"/>
              </a:lnTo>
              <a:lnTo>
                <a:pt x="23" y="33"/>
              </a:lnTo>
              <a:lnTo>
                <a:pt x="23" y="34"/>
              </a:lnTo>
              <a:lnTo>
                <a:pt x="23" y="35"/>
              </a:lnTo>
              <a:lnTo>
                <a:pt x="26" y="36"/>
              </a:lnTo>
              <a:lnTo>
                <a:pt x="26" y="37"/>
              </a:lnTo>
              <a:lnTo>
                <a:pt x="27" y="37"/>
              </a:lnTo>
              <a:lnTo>
                <a:pt x="27" y="38"/>
              </a:lnTo>
              <a:lnTo>
                <a:pt x="28" y="38"/>
              </a:lnTo>
              <a:lnTo>
                <a:pt x="28" y="39"/>
              </a:lnTo>
              <a:lnTo>
                <a:pt x="29" y="39"/>
              </a:lnTo>
              <a:lnTo>
                <a:pt x="29" y="40"/>
              </a:lnTo>
              <a:lnTo>
                <a:pt x="29" y="41"/>
              </a:lnTo>
              <a:lnTo>
                <a:pt x="28" y="41"/>
              </a:lnTo>
              <a:lnTo>
                <a:pt x="28" y="42"/>
              </a:lnTo>
              <a:lnTo>
                <a:pt x="28" y="43"/>
              </a:lnTo>
              <a:lnTo>
                <a:pt x="27" y="43"/>
              </a:lnTo>
              <a:lnTo>
                <a:pt x="26" y="42"/>
              </a:lnTo>
              <a:lnTo>
                <a:pt x="25" y="42"/>
              </a:lnTo>
              <a:lnTo>
                <a:pt x="25" y="41"/>
              </a:lnTo>
              <a:lnTo>
                <a:pt x="24" y="41"/>
              </a:lnTo>
              <a:lnTo>
                <a:pt x="24" y="40"/>
              </a:lnTo>
              <a:lnTo>
                <a:pt x="23" y="40"/>
              </a:lnTo>
              <a:lnTo>
                <a:pt x="22" y="40"/>
              </a:lnTo>
              <a:lnTo>
                <a:pt x="22" y="41"/>
              </a:lnTo>
              <a:lnTo>
                <a:pt x="22" y="42"/>
              </a:lnTo>
              <a:lnTo>
                <a:pt x="21" y="42"/>
              </a:lnTo>
              <a:lnTo>
                <a:pt x="20" y="43"/>
              </a:lnTo>
              <a:lnTo>
                <a:pt x="19" y="44"/>
              </a:lnTo>
              <a:lnTo>
                <a:pt x="19" y="43"/>
              </a:lnTo>
              <a:lnTo>
                <a:pt x="18" y="42"/>
              </a:lnTo>
              <a:lnTo>
                <a:pt x="18" y="41"/>
              </a:lnTo>
              <a:lnTo>
                <a:pt x="17" y="41"/>
              </a:lnTo>
              <a:lnTo>
                <a:pt x="17" y="40"/>
              </a:lnTo>
              <a:lnTo>
                <a:pt x="16" y="40"/>
              </a:lnTo>
              <a:lnTo>
                <a:pt x="15" y="40"/>
              </a:lnTo>
              <a:lnTo>
                <a:pt x="15" y="39"/>
              </a:lnTo>
              <a:lnTo>
                <a:pt x="14" y="39"/>
              </a:lnTo>
              <a:lnTo>
                <a:pt x="14" y="38"/>
              </a:lnTo>
              <a:lnTo>
                <a:pt x="15" y="38"/>
              </a:lnTo>
              <a:lnTo>
                <a:pt x="14" y="37"/>
              </a:lnTo>
              <a:lnTo>
                <a:pt x="14" y="36"/>
              </a:lnTo>
              <a:lnTo>
                <a:pt x="14" y="35"/>
              </a:lnTo>
              <a:lnTo>
                <a:pt x="13" y="35"/>
              </a:lnTo>
              <a:lnTo>
                <a:pt x="12" y="35"/>
              </a:lnTo>
              <a:lnTo>
                <a:pt x="12" y="34"/>
              </a:lnTo>
              <a:lnTo>
                <a:pt x="11" y="34"/>
              </a:lnTo>
              <a:lnTo>
                <a:pt x="10" y="35"/>
              </a:lnTo>
              <a:close/>
            </a:path>
          </a:pathLst>
        </a:custGeom>
        <a:solidFill>
          <a:srgbClr val="EBF775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8</xdr:col>
      <xdr:colOff>190500</xdr:colOff>
      <xdr:row>13</xdr:row>
      <xdr:rowOff>57150</xdr:rowOff>
    </xdr:from>
    <xdr:to>
      <xdr:col>9</xdr:col>
      <xdr:colOff>133350</xdr:colOff>
      <xdr:row>17</xdr:row>
      <xdr:rowOff>19050</xdr:rowOff>
    </xdr:to>
    <xdr:sp macro="" textlink="">
      <xdr:nvSpPr>
        <xdr:cNvPr id="848688" name="Freeform 31"/>
        <xdr:cNvSpPr>
          <a:spLocks/>
        </xdr:cNvSpPr>
      </xdr:nvSpPr>
      <xdr:spPr bwMode="auto">
        <a:xfrm>
          <a:off x="8743950" y="2276475"/>
          <a:ext cx="552450" cy="571500"/>
        </a:xfrm>
        <a:custGeom>
          <a:avLst/>
          <a:gdLst>
            <a:gd name="T0" fmla="*/ 2147483647 w 42"/>
            <a:gd name="T1" fmla="*/ 0 h 44"/>
            <a:gd name="T2" fmla="*/ 2147483647 w 42"/>
            <a:gd name="T3" fmla="*/ 2147483647 h 44"/>
            <a:gd name="T4" fmla="*/ 2147483647 w 42"/>
            <a:gd name="T5" fmla="*/ 2147483647 h 44"/>
            <a:gd name="T6" fmla="*/ 2147483647 w 42"/>
            <a:gd name="T7" fmla="*/ 2147483647 h 44"/>
            <a:gd name="T8" fmla="*/ 2147483647 w 42"/>
            <a:gd name="T9" fmla="*/ 2147483647 h 44"/>
            <a:gd name="T10" fmla="*/ 2147483647 w 42"/>
            <a:gd name="T11" fmla="*/ 2147483647 h 44"/>
            <a:gd name="T12" fmla="*/ 2147483647 w 42"/>
            <a:gd name="T13" fmla="*/ 2147483647 h 44"/>
            <a:gd name="T14" fmla="*/ 2147483647 w 42"/>
            <a:gd name="T15" fmla="*/ 2147483647 h 44"/>
            <a:gd name="T16" fmla="*/ 2147483647 w 42"/>
            <a:gd name="T17" fmla="*/ 2147483647 h 44"/>
            <a:gd name="T18" fmla="*/ 2147483647 w 42"/>
            <a:gd name="T19" fmla="*/ 2147483647 h 44"/>
            <a:gd name="T20" fmla="*/ 2147483647 w 42"/>
            <a:gd name="T21" fmla="*/ 2147483647 h 44"/>
            <a:gd name="T22" fmla="*/ 2147483647 w 42"/>
            <a:gd name="T23" fmla="*/ 2147483647 h 44"/>
            <a:gd name="T24" fmla="*/ 2147483647 w 42"/>
            <a:gd name="T25" fmla="*/ 2147483647 h 44"/>
            <a:gd name="T26" fmla="*/ 2147483647 w 42"/>
            <a:gd name="T27" fmla="*/ 2147483647 h 44"/>
            <a:gd name="T28" fmla="*/ 2147483647 w 42"/>
            <a:gd name="T29" fmla="*/ 2147483647 h 44"/>
            <a:gd name="T30" fmla="*/ 2147483647 w 42"/>
            <a:gd name="T31" fmla="*/ 2147483647 h 44"/>
            <a:gd name="T32" fmla="*/ 2147483647 w 42"/>
            <a:gd name="T33" fmla="*/ 2147483647 h 44"/>
            <a:gd name="T34" fmla="*/ 2147483647 w 42"/>
            <a:gd name="T35" fmla="*/ 2147483647 h 44"/>
            <a:gd name="T36" fmla="*/ 2147483647 w 42"/>
            <a:gd name="T37" fmla="*/ 2147483647 h 44"/>
            <a:gd name="T38" fmla="*/ 2147483647 w 42"/>
            <a:gd name="T39" fmla="*/ 2147483647 h 44"/>
            <a:gd name="T40" fmla="*/ 2147483647 w 42"/>
            <a:gd name="T41" fmla="*/ 2147483647 h 44"/>
            <a:gd name="T42" fmla="*/ 2147483647 w 42"/>
            <a:gd name="T43" fmla="*/ 2147483647 h 44"/>
            <a:gd name="T44" fmla="*/ 2147483647 w 42"/>
            <a:gd name="T45" fmla="*/ 2147483647 h 44"/>
            <a:gd name="T46" fmla="*/ 2147483647 w 42"/>
            <a:gd name="T47" fmla="*/ 2147483647 h 44"/>
            <a:gd name="T48" fmla="*/ 2147483647 w 42"/>
            <a:gd name="T49" fmla="*/ 2147483647 h 44"/>
            <a:gd name="T50" fmla="*/ 2147483647 w 42"/>
            <a:gd name="T51" fmla="*/ 2147483647 h 44"/>
            <a:gd name="T52" fmla="*/ 2147483647 w 42"/>
            <a:gd name="T53" fmla="*/ 2147483647 h 44"/>
            <a:gd name="T54" fmla="*/ 2147483647 w 42"/>
            <a:gd name="T55" fmla="*/ 2147483647 h 44"/>
            <a:gd name="T56" fmla="*/ 2147483647 w 42"/>
            <a:gd name="T57" fmla="*/ 2147483647 h 44"/>
            <a:gd name="T58" fmla="*/ 2147483647 w 42"/>
            <a:gd name="T59" fmla="*/ 2147483647 h 44"/>
            <a:gd name="T60" fmla="*/ 2147483647 w 42"/>
            <a:gd name="T61" fmla="*/ 2147483647 h 44"/>
            <a:gd name="T62" fmla="*/ 2147483647 w 42"/>
            <a:gd name="T63" fmla="*/ 2147483647 h 44"/>
            <a:gd name="T64" fmla="*/ 2147483647 w 42"/>
            <a:gd name="T65" fmla="*/ 2147483647 h 44"/>
            <a:gd name="T66" fmla="*/ 2147483647 w 42"/>
            <a:gd name="T67" fmla="*/ 2147483647 h 44"/>
            <a:gd name="T68" fmla="*/ 2147483647 w 42"/>
            <a:gd name="T69" fmla="*/ 2147483647 h 44"/>
            <a:gd name="T70" fmla="*/ 2147483647 w 42"/>
            <a:gd name="T71" fmla="*/ 2147483647 h 44"/>
            <a:gd name="T72" fmla="*/ 2147483647 w 42"/>
            <a:gd name="T73" fmla="*/ 2147483647 h 44"/>
            <a:gd name="T74" fmla="*/ 2147483647 w 42"/>
            <a:gd name="T75" fmla="*/ 2147483647 h 44"/>
            <a:gd name="T76" fmla="*/ 2147483647 w 42"/>
            <a:gd name="T77" fmla="*/ 2147483647 h 44"/>
            <a:gd name="T78" fmla="*/ 2147483647 w 42"/>
            <a:gd name="T79" fmla="*/ 2147483647 h 44"/>
            <a:gd name="T80" fmla="*/ 2147483647 w 42"/>
            <a:gd name="T81" fmla="*/ 2147483647 h 44"/>
            <a:gd name="T82" fmla="*/ 2147483647 w 42"/>
            <a:gd name="T83" fmla="*/ 2147483647 h 44"/>
            <a:gd name="T84" fmla="*/ 2147483647 w 42"/>
            <a:gd name="T85" fmla="*/ 2147483647 h 44"/>
            <a:gd name="T86" fmla="*/ 2147483647 w 42"/>
            <a:gd name="T87" fmla="*/ 2147483647 h 44"/>
            <a:gd name="T88" fmla="*/ 2147483647 w 42"/>
            <a:gd name="T89" fmla="*/ 2147483647 h 44"/>
            <a:gd name="T90" fmla="*/ 2147483647 w 42"/>
            <a:gd name="T91" fmla="*/ 2147483647 h 44"/>
            <a:gd name="T92" fmla="*/ 2147483647 w 42"/>
            <a:gd name="T93" fmla="*/ 2147483647 h 44"/>
            <a:gd name="T94" fmla="*/ 2147483647 w 42"/>
            <a:gd name="T95" fmla="*/ 2147483647 h 44"/>
            <a:gd name="T96" fmla="*/ 2147483647 w 42"/>
            <a:gd name="T97" fmla="*/ 2147483647 h 44"/>
            <a:gd name="T98" fmla="*/ 2147483647 w 42"/>
            <a:gd name="T99" fmla="*/ 2147483647 h 44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w 42"/>
            <a:gd name="T151" fmla="*/ 0 h 44"/>
            <a:gd name="T152" fmla="*/ 42 w 42"/>
            <a:gd name="T153" fmla="*/ 44 h 44"/>
          </a:gdLst>
          <a:ahLst/>
          <a:cxnLst>
            <a:cxn ang="T100">
              <a:pos x="T0" y="T1"/>
            </a:cxn>
            <a:cxn ang="T101">
              <a:pos x="T2" y="T3"/>
            </a:cxn>
            <a:cxn ang="T102">
              <a:pos x="T4" y="T5"/>
            </a:cxn>
            <a:cxn ang="T103">
              <a:pos x="T6" y="T7"/>
            </a:cxn>
            <a:cxn ang="T104">
              <a:pos x="T8" y="T9"/>
            </a:cxn>
            <a:cxn ang="T105">
              <a:pos x="T10" y="T11"/>
            </a:cxn>
            <a:cxn ang="T106">
              <a:pos x="T12" y="T13"/>
            </a:cxn>
            <a:cxn ang="T107">
              <a:pos x="T14" y="T15"/>
            </a:cxn>
            <a:cxn ang="T108">
              <a:pos x="T16" y="T17"/>
            </a:cxn>
            <a:cxn ang="T109">
              <a:pos x="T18" y="T19"/>
            </a:cxn>
            <a:cxn ang="T110">
              <a:pos x="T20" y="T21"/>
            </a:cxn>
            <a:cxn ang="T111">
              <a:pos x="T22" y="T23"/>
            </a:cxn>
            <a:cxn ang="T112">
              <a:pos x="T24" y="T25"/>
            </a:cxn>
            <a:cxn ang="T113">
              <a:pos x="T26" y="T27"/>
            </a:cxn>
            <a:cxn ang="T114">
              <a:pos x="T28" y="T29"/>
            </a:cxn>
            <a:cxn ang="T115">
              <a:pos x="T30" y="T31"/>
            </a:cxn>
            <a:cxn ang="T116">
              <a:pos x="T32" y="T33"/>
            </a:cxn>
            <a:cxn ang="T117">
              <a:pos x="T34" y="T35"/>
            </a:cxn>
            <a:cxn ang="T118">
              <a:pos x="T36" y="T37"/>
            </a:cxn>
            <a:cxn ang="T119">
              <a:pos x="T38" y="T39"/>
            </a:cxn>
            <a:cxn ang="T120">
              <a:pos x="T40" y="T41"/>
            </a:cxn>
            <a:cxn ang="T121">
              <a:pos x="T42" y="T43"/>
            </a:cxn>
            <a:cxn ang="T122">
              <a:pos x="T44" y="T45"/>
            </a:cxn>
            <a:cxn ang="T123">
              <a:pos x="T46" y="T47"/>
            </a:cxn>
            <a:cxn ang="T124">
              <a:pos x="T48" y="T49"/>
            </a:cxn>
            <a:cxn ang="T125">
              <a:pos x="T50" y="T51"/>
            </a:cxn>
            <a:cxn ang="T126">
              <a:pos x="T52" y="T53"/>
            </a:cxn>
            <a:cxn ang="T127">
              <a:pos x="T54" y="T55"/>
            </a:cxn>
            <a:cxn ang="T128">
              <a:pos x="T56" y="T57"/>
            </a:cxn>
            <a:cxn ang="T129">
              <a:pos x="T58" y="T59"/>
            </a:cxn>
            <a:cxn ang="T130">
              <a:pos x="T60" y="T61"/>
            </a:cxn>
            <a:cxn ang="T131">
              <a:pos x="T62" y="T63"/>
            </a:cxn>
            <a:cxn ang="T132">
              <a:pos x="T64" y="T65"/>
            </a:cxn>
            <a:cxn ang="T133">
              <a:pos x="T66" y="T67"/>
            </a:cxn>
            <a:cxn ang="T134">
              <a:pos x="T68" y="T69"/>
            </a:cxn>
            <a:cxn ang="T135">
              <a:pos x="T70" y="T71"/>
            </a:cxn>
            <a:cxn ang="T136">
              <a:pos x="T72" y="T73"/>
            </a:cxn>
            <a:cxn ang="T137">
              <a:pos x="T74" y="T75"/>
            </a:cxn>
            <a:cxn ang="T138">
              <a:pos x="T76" y="T77"/>
            </a:cxn>
            <a:cxn ang="T139">
              <a:pos x="T78" y="T79"/>
            </a:cxn>
            <a:cxn ang="T140">
              <a:pos x="T80" y="T81"/>
            </a:cxn>
            <a:cxn ang="T141">
              <a:pos x="T82" y="T83"/>
            </a:cxn>
            <a:cxn ang="T142">
              <a:pos x="T84" y="T85"/>
            </a:cxn>
            <a:cxn ang="T143">
              <a:pos x="T86" y="T87"/>
            </a:cxn>
            <a:cxn ang="T144">
              <a:pos x="T88" y="T89"/>
            </a:cxn>
            <a:cxn ang="T145">
              <a:pos x="T90" y="T91"/>
            </a:cxn>
            <a:cxn ang="T146">
              <a:pos x="T92" y="T93"/>
            </a:cxn>
            <a:cxn ang="T147">
              <a:pos x="T94" y="T95"/>
            </a:cxn>
            <a:cxn ang="T148">
              <a:pos x="T96" y="T97"/>
            </a:cxn>
            <a:cxn ang="T149">
              <a:pos x="T98" y="T99"/>
            </a:cxn>
          </a:cxnLst>
          <a:rect l="T150" t="T151" r="T152" b="T153"/>
          <a:pathLst>
            <a:path w="42" h="44">
              <a:moveTo>
                <a:pt x="18" y="1"/>
              </a:moveTo>
              <a:lnTo>
                <a:pt x="19" y="1"/>
              </a:lnTo>
              <a:lnTo>
                <a:pt x="19" y="0"/>
              </a:lnTo>
              <a:lnTo>
                <a:pt x="20" y="0"/>
              </a:lnTo>
              <a:lnTo>
                <a:pt x="21" y="0"/>
              </a:lnTo>
              <a:lnTo>
                <a:pt x="21" y="1"/>
              </a:lnTo>
              <a:lnTo>
                <a:pt x="21" y="2"/>
              </a:lnTo>
              <a:lnTo>
                <a:pt x="22" y="3"/>
              </a:lnTo>
              <a:lnTo>
                <a:pt x="22" y="4"/>
              </a:lnTo>
              <a:lnTo>
                <a:pt x="23" y="5"/>
              </a:lnTo>
              <a:lnTo>
                <a:pt x="24" y="5"/>
              </a:lnTo>
              <a:lnTo>
                <a:pt x="24" y="6"/>
              </a:lnTo>
              <a:lnTo>
                <a:pt x="24" y="7"/>
              </a:lnTo>
              <a:lnTo>
                <a:pt x="25" y="7"/>
              </a:lnTo>
              <a:lnTo>
                <a:pt x="26" y="8"/>
              </a:lnTo>
              <a:lnTo>
                <a:pt x="27" y="9"/>
              </a:lnTo>
              <a:lnTo>
                <a:pt x="28" y="10"/>
              </a:lnTo>
              <a:lnTo>
                <a:pt x="28" y="11"/>
              </a:lnTo>
              <a:lnTo>
                <a:pt x="27" y="11"/>
              </a:lnTo>
              <a:lnTo>
                <a:pt x="28" y="11"/>
              </a:lnTo>
              <a:lnTo>
                <a:pt x="28" y="12"/>
              </a:lnTo>
              <a:lnTo>
                <a:pt x="29" y="12"/>
              </a:lnTo>
              <a:lnTo>
                <a:pt x="30" y="12"/>
              </a:lnTo>
              <a:lnTo>
                <a:pt x="31" y="12"/>
              </a:lnTo>
              <a:lnTo>
                <a:pt x="32" y="12"/>
              </a:lnTo>
              <a:lnTo>
                <a:pt x="33" y="12"/>
              </a:lnTo>
              <a:lnTo>
                <a:pt x="34" y="12"/>
              </a:lnTo>
              <a:lnTo>
                <a:pt x="34" y="13"/>
              </a:lnTo>
              <a:lnTo>
                <a:pt x="35" y="13"/>
              </a:lnTo>
              <a:lnTo>
                <a:pt x="35" y="12"/>
              </a:lnTo>
              <a:lnTo>
                <a:pt x="36" y="12"/>
              </a:lnTo>
              <a:lnTo>
                <a:pt x="37" y="12"/>
              </a:lnTo>
              <a:lnTo>
                <a:pt x="37" y="13"/>
              </a:lnTo>
              <a:lnTo>
                <a:pt x="38" y="13"/>
              </a:lnTo>
              <a:lnTo>
                <a:pt x="38" y="14"/>
              </a:lnTo>
              <a:lnTo>
                <a:pt x="39" y="15"/>
              </a:lnTo>
              <a:lnTo>
                <a:pt x="40" y="16"/>
              </a:lnTo>
              <a:lnTo>
                <a:pt x="41" y="16"/>
              </a:lnTo>
              <a:lnTo>
                <a:pt x="41" y="17"/>
              </a:lnTo>
              <a:lnTo>
                <a:pt x="42" y="17"/>
              </a:lnTo>
              <a:lnTo>
                <a:pt x="42" y="18"/>
              </a:lnTo>
              <a:lnTo>
                <a:pt x="42" y="19"/>
              </a:lnTo>
              <a:lnTo>
                <a:pt x="41" y="19"/>
              </a:lnTo>
              <a:lnTo>
                <a:pt x="41" y="20"/>
              </a:lnTo>
              <a:lnTo>
                <a:pt x="41" y="21"/>
              </a:lnTo>
              <a:lnTo>
                <a:pt x="42" y="22"/>
              </a:lnTo>
              <a:lnTo>
                <a:pt x="42" y="23"/>
              </a:lnTo>
              <a:lnTo>
                <a:pt x="42" y="24"/>
              </a:lnTo>
              <a:lnTo>
                <a:pt x="42" y="25"/>
              </a:lnTo>
              <a:lnTo>
                <a:pt x="42" y="26"/>
              </a:lnTo>
              <a:lnTo>
                <a:pt x="41" y="26"/>
              </a:lnTo>
              <a:lnTo>
                <a:pt x="41" y="25"/>
              </a:lnTo>
              <a:lnTo>
                <a:pt x="41" y="26"/>
              </a:lnTo>
              <a:lnTo>
                <a:pt x="40" y="26"/>
              </a:lnTo>
              <a:lnTo>
                <a:pt x="39" y="26"/>
              </a:lnTo>
              <a:lnTo>
                <a:pt x="38" y="26"/>
              </a:lnTo>
              <a:lnTo>
                <a:pt x="37" y="26"/>
              </a:lnTo>
              <a:lnTo>
                <a:pt x="37" y="27"/>
              </a:lnTo>
              <a:lnTo>
                <a:pt x="36" y="27"/>
              </a:lnTo>
              <a:lnTo>
                <a:pt x="36" y="26"/>
              </a:lnTo>
              <a:lnTo>
                <a:pt x="35" y="26"/>
              </a:lnTo>
              <a:lnTo>
                <a:pt x="35" y="25"/>
              </a:lnTo>
              <a:lnTo>
                <a:pt x="34" y="25"/>
              </a:lnTo>
              <a:lnTo>
                <a:pt x="34" y="26"/>
              </a:lnTo>
              <a:lnTo>
                <a:pt x="33" y="26"/>
              </a:lnTo>
              <a:lnTo>
                <a:pt x="33" y="27"/>
              </a:lnTo>
              <a:lnTo>
                <a:pt x="32" y="27"/>
              </a:lnTo>
              <a:lnTo>
                <a:pt x="33" y="27"/>
              </a:lnTo>
              <a:lnTo>
                <a:pt x="33" y="28"/>
              </a:lnTo>
              <a:lnTo>
                <a:pt x="32" y="28"/>
              </a:lnTo>
              <a:lnTo>
                <a:pt x="32" y="29"/>
              </a:lnTo>
              <a:lnTo>
                <a:pt x="31" y="29"/>
              </a:lnTo>
              <a:lnTo>
                <a:pt x="31" y="30"/>
              </a:lnTo>
              <a:lnTo>
                <a:pt x="30" y="31"/>
              </a:lnTo>
              <a:lnTo>
                <a:pt x="29" y="31"/>
              </a:lnTo>
              <a:lnTo>
                <a:pt x="29" y="32"/>
              </a:lnTo>
              <a:lnTo>
                <a:pt x="28" y="32"/>
              </a:lnTo>
              <a:lnTo>
                <a:pt x="27" y="32"/>
              </a:lnTo>
              <a:lnTo>
                <a:pt x="27" y="31"/>
              </a:lnTo>
              <a:lnTo>
                <a:pt x="26" y="31"/>
              </a:lnTo>
              <a:lnTo>
                <a:pt x="26" y="32"/>
              </a:lnTo>
              <a:lnTo>
                <a:pt x="25" y="32"/>
              </a:lnTo>
              <a:lnTo>
                <a:pt x="25" y="33"/>
              </a:lnTo>
              <a:lnTo>
                <a:pt x="25" y="32"/>
              </a:lnTo>
              <a:lnTo>
                <a:pt x="24" y="32"/>
              </a:lnTo>
              <a:lnTo>
                <a:pt x="24" y="33"/>
              </a:lnTo>
              <a:lnTo>
                <a:pt x="23" y="33"/>
              </a:lnTo>
              <a:lnTo>
                <a:pt x="22" y="33"/>
              </a:lnTo>
              <a:lnTo>
                <a:pt x="21" y="33"/>
              </a:lnTo>
              <a:lnTo>
                <a:pt x="21" y="32"/>
              </a:lnTo>
              <a:lnTo>
                <a:pt x="21" y="33"/>
              </a:lnTo>
              <a:lnTo>
                <a:pt x="21" y="34"/>
              </a:lnTo>
              <a:lnTo>
                <a:pt x="20" y="34"/>
              </a:lnTo>
              <a:lnTo>
                <a:pt x="19" y="34"/>
              </a:lnTo>
              <a:lnTo>
                <a:pt x="19" y="35"/>
              </a:lnTo>
              <a:lnTo>
                <a:pt x="19" y="36"/>
              </a:lnTo>
              <a:lnTo>
                <a:pt x="18" y="36"/>
              </a:lnTo>
              <a:lnTo>
                <a:pt x="17" y="36"/>
              </a:lnTo>
              <a:lnTo>
                <a:pt x="16" y="36"/>
              </a:lnTo>
              <a:lnTo>
                <a:pt x="15" y="36"/>
              </a:lnTo>
              <a:lnTo>
                <a:pt x="15" y="37"/>
              </a:lnTo>
              <a:lnTo>
                <a:pt x="15" y="38"/>
              </a:lnTo>
              <a:lnTo>
                <a:pt x="14" y="38"/>
              </a:lnTo>
              <a:lnTo>
                <a:pt x="14" y="39"/>
              </a:lnTo>
              <a:lnTo>
                <a:pt x="14" y="40"/>
              </a:lnTo>
              <a:lnTo>
                <a:pt x="14" y="41"/>
              </a:lnTo>
              <a:lnTo>
                <a:pt x="15" y="41"/>
              </a:lnTo>
              <a:lnTo>
                <a:pt x="15" y="42"/>
              </a:lnTo>
              <a:lnTo>
                <a:pt x="15" y="43"/>
              </a:lnTo>
              <a:lnTo>
                <a:pt x="14" y="43"/>
              </a:lnTo>
              <a:lnTo>
                <a:pt x="14" y="42"/>
              </a:lnTo>
              <a:lnTo>
                <a:pt x="14" y="43"/>
              </a:lnTo>
              <a:lnTo>
                <a:pt x="13" y="43"/>
              </a:lnTo>
              <a:lnTo>
                <a:pt x="12" y="43"/>
              </a:lnTo>
              <a:lnTo>
                <a:pt x="12" y="44"/>
              </a:lnTo>
              <a:lnTo>
                <a:pt x="11" y="44"/>
              </a:lnTo>
              <a:lnTo>
                <a:pt x="10" y="44"/>
              </a:lnTo>
              <a:lnTo>
                <a:pt x="10" y="43"/>
              </a:lnTo>
              <a:lnTo>
                <a:pt x="11" y="43"/>
              </a:lnTo>
              <a:lnTo>
                <a:pt x="11" y="42"/>
              </a:lnTo>
              <a:lnTo>
                <a:pt x="11" y="41"/>
              </a:lnTo>
              <a:lnTo>
                <a:pt x="10" y="41"/>
              </a:lnTo>
              <a:lnTo>
                <a:pt x="10" y="40"/>
              </a:lnTo>
              <a:lnTo>
                <a:pt x="9" y="40"/>
              </a:lnTo>
              <a:lnTo>
                <a:pt x="9" y="39"/>
              </a:lnTo>
              <a:lnTo>
                <a:pt x="8" y="39"/>
              </a:lnTo>
              <a:lnTo>
                <a:pt x="8" y="38"/>
              </a:lnTo>
              <a:lnTo>
                <a:pt x="5" y="37"/>
              </a:lnTo>
              <a:lnTo>
                <a:pt x="5" y="36"/>
              </a:lnTo>
              <a:lnTo>
                <a:pt x="5" y="35"/>
              </a:lnTo>
              <a:lnTo>
                <a:pt x="4" y="35"/>
              </a:lnTo>
              <a:lnTo>
                <a:pt x="5" y="34"/>
              </a:lnTo>
              <a:lnTo>
                <a:pt x="6" y="34"/>
              </a:lnTo>
              <a:lnTo>
                <a:pt x="6" y="33"/>
              </a:lnTo>
              <a:lnTo>
                <a:pt x="7" y="33"/>
              </a:lnTo>
              <a:lnTo>
                <a:pt x="8" y="32"/>
              </a:lnTo>
              <a:lnTo>
                <a:pt x="9" y="32"/>
              </a:lnTo>
              <a:lnTo>
                <a:pt x="9" y="31"/>
              </a:lnTo>
              <a:lnTo>
                <a:pt x="9" y="30"/>
              </a:lnTo>
              <a:lnTo>
                <a:pt x="10" y="29"/>
              </a:lnTo>
              <a:lnTo>
                <a:pt x="10" y="27"/>
              </a:lnTo>
              <a:lnTo>
                <a:pt x="10" y="26"/>
              </a:lnTo>
              <a:lnTo>
                <a:pt x="11" y="25"/>
              </a:lnTo>
              <a:lnTo>
                <a:pt x="10" y="24"/>
              </a:lnTo>
              <a:lnTo>
                <a:pt x="11" y="24"/>
              </a:lnTo>
              <a:lnTo>
                <a:pt x="12" y="24"/>
              </a:lnTo>
              <a:lnTo>
                <a:pt x="13" y="24"/>
              </a:lnTo>
              <a:lnTo>
                <a:pt x="14" y="24"/>
              </a:lnTo>
              <a:lnTo>
                <a:pt x="14" y="23"/>
              </a:lnTo>
              <a:lnTo>
                <a:pt x="14" y="22"/>
              </a:lnTo>
              <a:lnTo>
                <a:pt x="13" y="22"/>
              </a:lnTo>
              <a:lnTo>
                <a:pt x="13" y="21"/>
              </a:lnTo>
              <a:lnTo>
                <a:pt x="13" y="20"/>
              </a:lnTo>
              <a:lnTo>
                <a:pt x="12" y="20"/>
              </a:lnTo>
              <a:lnTo>
                <a:pt x="11" y="20"/>
              </a:lnTo>
              <a:lnTo>
                <a:pt x="10" y="20"/>
              </a:lnTo>
              <a:lnTo>
                <a:pt x="9" y="20"/>
              </a:lnTo>
              <a:lnTo>
                <a:pt x="9" y="19"/>
              </a:lnTo>
              <a:lnTo>
                <a:pt x="8" y="19"/>
              </a:lnTo>
              <a:lnTo>
                <a:pt x="8" y="18"/>
              </a:lnTo>
              <a:lnTo>
                <a:pt x="8" y="19"/>
              </a:lnTo>
              <a:lnTo>
                <a:pt x="8" y="18"/>
              </a:lnTo>
              <a:lnTo>
                <a:pt x="7" y="18"/>
              </a:lnTo>
              <a:lnTo>
                <a:pt x="7" y="17"/>
              </a:lnTo>
              <a:lnTo>
                <a:pt x="7" y="16"/>
              </a:lnTo>
              <a:lnTo>
                <a:pt x="7" y="15"/>
              </a:lnTo>
              <a:lnTo>
                <a:pt x="6" y="14"/>
              </a:lnTo>
              <a:lnTo>
                <a:pt x="5" y="14"/>
              </a:lnTo>
              <a:lnTo>
                <a:pt x="5" y="13"/>
              </a:lnTo>
              <a:lnTo>
                <a:pt x="4" y="13"/>
              </a:lnTo>
              <a:lnTo>
                <a:pt x="3" y="13"/>
              </a:lnTo>
              <a:lnTo>
                <a:pt x="2" y="12"/>
              </a:lnTo>
              <a:lnTo>
                <a:pt x="1" y="12"/>
              </a:lnTo>
              <a:lnTo>
                <a:pt x="1" y="11"/>
              </a:lnTo>
              <a:lnTo>
                <a:pt x="0" y="10"/>
              </a:lnTo>
              <a:lnTo>
                <a:pt x="1" y="10"/>
              </a:lnTo>
              <a:lnTo>
                <a:pt x="1" y="9"/>
              </a:lnTo>
              <a:lnTo>
                <a:pt x="2" y="9"/>
              </a:lnTo>
              <a:lnTo>
                <a:pt x="3" y="7"/>
              </a:lnTo>
              <a:lnTo>
                <a:pt x="4" y="6"/>
              </a:lnTo>
              <a:lnTo>
                <a:pt x="4" y="5"/>
              </a:lnTo>
              <a:lnTo>
                <a:pt x="3" y="4"/>
              </a:lnTo>
              <a:lnTo>
                <a:pt x="3" y="3"/>
              </a:lnTo>
              <a:lnTo>
                <a:pt x="4" y="3"/>
              </a:lnTo>
              <a:lnTo>
                <a:pt x="4" y="4"/>
              </a:lnTo>
              <a:lnTo>
                <a:pt x="5" y="4"/>
              </a:lnTo>
              <a:lnTo>
                <a:pt x="5" y="3"/>
              </a:lnTo>
              <a:lnTo>
                <a:pt x="6" y="3"/>
              </a:lnTo>
              <a:lnTo>
                <a:pt x="7" y="3"/>
              </a:lnTo>
              <a:lnTo>
                <a:pt x="8" y="3"/>
              </a:lnTo>
              <a:lnTo>
                <a:pt x="9" y="3"/>
              </a:lnTo>
              <a:lnTo>
                <a:pt x="9" y="2"/>
              </a:lnTo>
              <a:lnTo>
                <a:pt x="10" y="2"/>
              </a:lnTo>
              <a:lnTo>
                <a:pt x="11" y="2"/>
              </a:lnTo>
              <a:lnTo>
                <a:pt x="12" y="2"/>
              </a:lnTo>
              <a:lnTo>
                <a:pt x="13" y="2"/>
              </a:lnTo>
              <a:lnTo>
                <a:pt x="14" y="2"/>
              </a:lnTo>
              <a:lnTo>
                <a:pt x="15" y="2"/>
              </a:lnTo>
              <a:lnTo>
                <a:pt x="16" y="2"/>
              </a:lnTo>
              <a:lnTo>
                <a:pt x="16" y="1"/>
              </a:lnTo>
              <a:lnTo>
                <a:pt x="17" y="1"/>
              </a:lnTo>
              <a:lnTo>
                <a:pt x="18" y="1"/>
              </a:lnTo>
              <a:close/>
            </a:path>
          </a:pathLst>
        </a:custGeom>
        <a:solidFill>
          <a:srgbClr val="F2E20E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7</xdr:col>
      <xdr:colOff>381000</xdr:colOff>
      <xdr:row>11</xdr:row>
      <xdr:rowOff>28575</xdr:rowOff>
    </xdr:from>
    <xdr:to>
      <xdr:col>8</xdr:col>
      <xdr:colOff>571500</xdr:colOff>
      <xdr:row>14</xdr:row>
      <xdr:rowOff>28575</xdr:rowOff>
    </xdr:to>
    <xdr:sp macro="" textlink="">
      <xdr:nvSpPr>
        <xdr:cNvPr id="848689" name="Freeform 32"/>
        <xdr:cNvSpPr>
          <a:spLocks/>
        </xdr:cNvSpPr>
      </xdr:nvSpPr>
      <xdr:spPr bwMode="auto">
        <a:xfrm>
          <a:off x="8324850" y="1943100"/>
          <a:ext cx="800100" cy="457200"/>
        </a:xfrm>
        <a:custGeom>
          <a:avLst/>
          <a:gdLst>
            <a:gd name="T0" fmla="*/ 2147483647 w 61"/>
            <a:gd name="T1" fmla="*/ 2147483647 h 35"/>
            <a:gd name="T2" fmla="*/ 2147483647 w 61"/>
            <a:gd name="T3" fmla="*/ 2147483647 h 35"/>
            <a:gd name="T4" fmla="*/ 2147483647 w 61"/>
            <a:gd name="T5" fmla="*/ 2147483647 h 35"/>
            <a:gd name="T6" fmla="*/ 2147483647 w 61"/>
            <a:gd name="T7" fmla="*/ 2147483647 h 35"/>
            <a:gd name="T8" fmla="*/ 2147483647 w 61"/>
            <a:gd name="T9" fmla="*/ 2147483647 h 35"/>
            <a:gd name="T10" fmla="*/ 2147483647 w 61"/>
            <a:gd name="T11" fmla="*/ 2147483647 h 35"/>
            <a:gd name="T12" fmla="*/ 2147483647 w 61"/>
            <a:gd name="T13" fmla="*/ 2147483647 h 35"/>
            <a:gd name="T14" fmla="*/ 2147483647 w 61"/>
            <a:gd name="T15" fmla="*/ 2147483647 h 35"/>
            <a:gd name="T16" fmla="*/ 2147483647 w 61"/>
            <a:gd name="T17" fmla="*/ 2147483647 h 35"/>
            <a:gd name="T18" fmla="*/ 2147483647 w 61"/>
            <a:gd name="T19" fmla="*/ 2147483647 h 35"/>
            <a:gd name="T20" fmla="*/ 2147483647 w 61"/>
            <a:gd name="T21" fmla="*/ 2147483647 h 35"/>
            <a:gd name="T22" fmla="*/ 2147483647 w 61"/>
            <a:gd name="T23" fmla="*/ 2147483647 h 35"/>
            <a:gd name="T24" fmla="*/ 2147483647 w 61"/>
            <a:gd name="T25" fmla="*/ 2147483647 h 35"/>
            <a:gd name="T26" fmla="*/ 2147483647 w 61"/>
            <a:gd name="T27" fmla="*/ 2147483647 h 35"/>
            <a:gd name="T28" fmla="*/ 2147483647 w 61"/>
            <a:gd name="T29" fmla="*/ 2147483647 h 35"/>
            <a:gd name="T30" fmla="*/ 2147483647 w 61"/>
            <a:gd name="T31" fmla="*/ 2147483647 h 35"/>
            <a:gd name="T32" fmla="*/ 2147483647 w 61"/>
            <a:gd name="T33" fmla="*/ 2147483647 h 35"/>
            <a:gd name="T34" fmla="*/ 2147483647 w 61"/>
            <a:gd name="T35" fmla="*/ 2147483647 h 35"/>
            <a:gd name="T36" fmla="*/ 2147483647 w 61"/>
            <a:gd name="T37" fmla="*/ 2147483647 h 35"/>
            <a:gd name="T38" fmla="*/ 2147483647 w 61"/>
            <a:gd name="T39" fmla="*/ 2147483647 h 35"/>
            <a:gd name="T40" fmla="*/ 2147483647 w 61"/>
            <a:gd name="T41" fmla="*/ 2147483647 h 35"/>
            <a:gd name="T42" fmla="*/ 2147483647 w 61"/>
            <a:gd name="T43" fmla="*/ 2147483647 h 35"/>
            <a:gd name="T44" fmla="*/ 2147483647 w 61"/>
            <a:gd name="T45" fmla="*/ 2147483647 h 35"/>
            <a:gd name="T46" fmla="*/ 2147483647 w 61"/>
            <a:gd name="T47" fmla="*/ 2147483647 h 35"/>
            <a:gd name="T48" fmla="*/ 2147483647 w 61"/>
            <a:gd name="T49" fmla="*/ 2147483647 h 35"/>
            <a:gd name="T50" fmla="*/ 2147483647 w 61"/>
            <a:gd name="T51" fmla="*/ 2147483647 h 35"/>
            <a:gd name="T52" fmla="*/ 2147483647 w 61"/>
            <a:gd name="T53" fmla="*/ 2147483647 h 35"/>
            <a:gd name="T54" fmla="*/ 2147483647 w 61"/>
            <a:gd name="T55" fmla="*/ 2147483647 h 35"/>
            <a:gd name="T56" fmla="*/ 2147483647 w 61"/>
            <a:gd name="T57" fmla="*/ 2147483647 h 35"/>
            <a:gd name="T58" fmla="*/ 2147483647 w 61"/>
            <a:gd name="T59" fmla="*/ 2147483647 h 35"/>
            <a:gd name="T60" fmla="*/ 2147483647 w 61"/>
            <a:gd name="T61" fmla="*/ 2147483647 h 35"/>
            <a:gd name="T62" fmla="*/ 2147483647 w 61"/>
            <a:gd name="T63" fmla="*/ 2147483647 h 35"/>
            <a:gd name="T64" fmla="*/ 2147483647 w 61"/>
            <a:gd name="T65" fmla="*/ 2147483647 h 35"/>
            <a:gd name="T66" fmla="*/ 2147483647 w 61"/>
            <a:gd name="T67" fmla="*/ 2147483647 h 35"/>
            <a:gd name="T68" fmla="*/ 2147483647 w 61"/>
            <a:gd name="T69" fmla="*/ 2147483647 h 35"/>
            <a:gd name="T70" fmla="*/ 2147483647 w 61"/>
            <a:gd name="T71" fmla="*/ 2147483647 h 35"/>
            <a:gd name="T72" fmla="*/ 2147483647 w 61"/>
            <a:gd name="T73" fmla="*/ 2147483647 h 35"/>
            <a:gd name="T74" fmla="*/ 2147483647 w 61"/>
            <a:gd name="T75" fmla="*/ 2147483647 h 35"/>
            <a:gd name="T76" fmla="*/ 2147483647 w 61"/>
            <a:gd name="T77" fmla="*/ 2147483647 h 35"/>
            <a:gd name="T78" fmla="*/ 2147483647 w 61"/>
            <a:gd name="T79" fmla="*/ 2147483647 h 35"/>
            <a:gd name="T80" fmla="*/ 2147483647 w 61"/>
            <a:gd name="T81" fmla="*/ 2147483647 h 35"/>
            <a:gd name="T82" fmla="*/ 2147483647 w 61"/>
            <a:gd name="T83" fmla="*/ 2147483647 h 35"/>
            <a:gd name="T84" fmla="*/ 2147483647 w 61"/>
            <a:gd name="T85" fmla="*/ 2147483647 h 35"/>
            <a:gd name="T86" fmla="*/ 2147483647 w 61"/>
            <a:gd name="T87" fmla="*/ 2147483647 h 35"/>
            <a:gd name="T88" fmla="*/ 2147483647 w 61"/>
            <a:gd name="T89" fmla="*/ 2147483647 h 35"/>
            <a:gd name="T90" fmla="*/ 2147483647 w 61"/>
            <a:gd name="T91" fmla="*/ 2147483647 h 35"/>
            <a:gd name="T92" fmla="*/ 2147483647 w 61"/>
            <a:gd name="T93" fmla="*/ 2147483647 h 35"/>
            <a:gd name="T94" fmla="*/ 2147483647 w 61"/>
            <a:gd name="T95" fmla="*/ 2147483647 h 35"/>
            <a:gd name="T96" fmla="*/ 2147483647 w 61"/>
            <a:gd name="T97" fmla="*/ 2147483647 h 35"/>
            <a:gd name="T98" fmla="*/ 2147483647 w 61"/>
            <a:gd name="T99" fmla="*/ 2147483647 h 35"/>
            <a:gd name="T100" fmla="*/ 2147483647 w 61"/>
            <a:gd name="T101" fmla="*/ 2147483647 h 35"/>
            <a:gd name="T102" fmla="*/ 2147483647 w 61"/>
            <a:gd name="T103" fmla="*/ 2147483647 h 35"/>
            <a:gd name="T104" fmla="*/ 2147483647 w 61"/>
            <a:gd name="T105" fmla="*/ 2147483647 h 35"/>
            <a:gd name="T106" fmla="*/ 2147483647 w 61"/>
            <a:gd name="T107" fmla="*/ 2147483647 h 35"/>
            <a:gd name="T108" fmla="*/ 2147483647 w 61"/>
            <a:gd name="T109" fmla="*/ 2147483647 h 35"/>
            <a:gd name="T110" fmla="*/ 2147483647 w 61"/>
            <a:gd name="T111" fmla="*/ 2147483647 h 35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w 61"/>
            <a:gd name="T169" fmla="*/ 0 h 35"/>
            <a:gd name="T170" fmla="*/ 61 w 61"/>
            <a:gd name="T171" fmla="*/ 35 h 35"/>
          </a:gdLst>
          <a:ahLst/>
          <a:cxnLst>
            <a:cxn ang="T112">
              <a:pos x="T0" y="T1"/>
            </a:cxn>
            <a:cxn ang="T113">
              <a:pos x="T2" y="T3"/>
            </a:cxn>
            <a:cxn ang="T114">
              <a:pos x="T4" y="T5"/>
            </a:cxn>
            <a:cxn ang="T115">
              <a:pos x="T6" y="T7"/>
            </a:cxn>
            <a:cxn ang="T116">
              <a:pos x="T8" y="T9"/>
            </a:cxn>
            <a:cxn ang="T117">
              <a:pos x="T10" y="T11"/>
            </a:cxn>
            <a:cxn ang="T118">
              <a:pos x="T12" y="T13"/>
            </a:cxn>
            <a:cxn ang="T119">
              <a:pos x="T14" y="T15"/>
            </a:cxn>
            <a:cxn ang="T120">
              <a:pos x="T16" y="T17"/>
            </a:cxn>
            <a:cxn ang="T121">
              <a:pos x="T18" y="T19"/>
            </a:cxn>
            <a:cxn ang="T122">
              <a:pos x="T20" y="T21"/>
            </a:cxn>
            <a:cxn ang="T123">
              <a:pos x="T22" y="T23"/>
            </a:cxn>
            <a:cxn ang="T124">
              <a:pos x="T24" y="T25"/>
            </a:cxn>
            <a:cxn ang="T125">
              <a:pos x="T26" y="T27"/>
            </a:cxn>
            <a:cxn ang="T126">
              <a:pos x="T28" y="T29"/>
            </a:cxn>
            <a:cxn ang="T127">
              <a:pos x="T30" y="T31"/>
            </a:cxn>
            <a:cxn ang="T128">
              <a:pos x="T32" y="T33"/>
            </a:cxn>
            <a:cxn ang="T129">
              <a:pos x="T34" y="T35"/>
            </a:cxn>
            <a:cxn ang="T130">
              <a:pos x="T36" y="T37"/>
            </a:cxn>
            <a:cxn ang="T131">
              <a:pos x="T38" y="T39"/>
            </a:cxn>
            <a:cxn ang="T132">
              <a:pos x="T40" y="T41"/>
            </a:cxn>
            <a:cxn ang="T133">
              <a:pos x="T42" y="T43"/>
            </a:cxn>
            <a:cxn ang="T134">
              <a:pos x="T44" y="T45"/>
            </a:cxn>
            <a:cxn ang="T135">
              <a:pos x="T46" y="T47"/>
            </a:cxn>
            <a:cxn ang="T136">
              <a:pos x="T48" y="T49"/>
            </a:cxn>
            <a:cxn ang="T137">
              <a:pos x="T50" y="T51"/>
            </a:cxn>
            <a:cxn ang="T138">
              <a:pos x="T52" y="T53"/>
            </a:cxn>
            <a:cxn ang="T139">
              <a:pos x="T54" y="T55"/>
            </a:cxn>
            <a:cxn ang="T140">
              <a:pos x="T56" y="T57"/>
            </a:cxn>
            <a:cxn ang="T141">
              <a:pos x="T58" y="T59"/>
            </a:cxn>
            <a:cxn ang="T142">
              <a:pos x="T60" y="T61"/>
            </a:cxn>
            <a:cxn ang="T143">
              <a:pos x="T62" y="T63"/>
            </a:cxn>
            <a:cxn ang="T144">
              <a:pos x="T64" y="T65"/>
            </a:cxn>
            <a:cxn ang="T145">
              <a:pos x="T66" y="T67"/>
            </a:cxn>
            <a:cxn ang="T146">
              <a:pos x="T68" y="T69"/>
            </a:cxn>
            <a:cxn ang="T147">
              <a:pos x="T70" y="T71"/>
            </a:cxn>
            <a:cxn ang="T148">
              <a:pos x="T72" y="T73"/>
            </a:cxn>
            <a:cxn ang="T149">
              <a:pos x="T74" y="T75"/>
            </a:cxn>
            <a:cxn ang="T150">
              <a:pos x="T76" y="T77"/>
            </a:cxn>
            <a:cxn ang="T151">
              <a:pos x="T78" y="T79"/>
            </a:cxn>
            <a:cxn ang="T152">
              <a:pos x="T80" y="T81"/>
            </a:cxn>
            <a:cxn ang="T153">
              <a:pos x="T82" y="T83"/>
            </a:cxn>
            <a:cxn ang="T154">
              <a:pos x="T84" y="T85"/>
            </a:cxn>
            <a:cxn ang="T155">
              <a:pos x="T86" y="T87"/>
            </a:cxn>
            <a:cxn ang="T156">
              <a:pos x="T88" y="T89"/>
            </a:cxn>
            <a:cxn ang="T157">
              <a:pos x="T90" y="T91"/>
            </a:cxn>
            <a:cxn ang="T158">
              <a:pos x="T92" y="T93"/>
            </a:cxn>
            <a:cxn ang="T159">
              <a:pos x="T94" y="T95"/>
            </a:cxn>
            <a:cxn ang="T160">
              <a:pos x="T96" y="T97"/>
            </a:cxn>
            <a:cxn ang="T161">
              <a:pos x="T98" y="T99"/>
            </a:cxn>
            <a:cxn ang="T162">
              <a:pos x="T100" y="T101"/>
            </a:cxn>
            <a:cxn ang="T163">
              <a:pos x="T102" y="T103"/>
            </a:cxn>
            <a:cxn ang="T164">
              <a:pos x="T104" y="T105"/>
            </a:cxn>
            <a:cxn ang="T165">
              <a:pos x="T106" y="T107"/>
            </a:cxn>
            <a:cxn ang="T166">
              <a:pos x="T108" y="T109"/>
            </a:cxn>
            <a:cxn ang="T167">
              <a:pos x="T110" y="T111"/>
            </a:cxn>
          </a:cxnLst>
          <a:rect l="T168" t="T169" r="T170" b="T171"/>
          <a:pathLst>
            <a:path w="61" h="35">
              <a:moveTo>
                <a:pt x="14" y="33"/>
              </a:moveTo>
              <a:lnTo>
                <a:pt x="14" y="32"/>
              </a:lnTo>
              <a:lnTo>
                <a:pt x="13" y="32"/>
              </a:lnTo>
              <a:lnTo>
                <a:pt x="12" y="32"/>
              </a:lnTo>
              <a:lnTo>
                <a:pt x="12" y="31"/>
              </a:lnTo>
              <a:lnTo>
                <a:pt x="11" y="31"/>
              </a:lnTo>
              <a:lnTo>
                <a:pt x="10" y="31"/>
              </a:lnTo>
              <a:lnTo>
                <a:pt x="9" y="31"/>
              </a:lnTo>
              <a:lnTo>
                <a:pt x="8" y="31"/>
              </a:lnTo>
              <a:lnTo>
                <a:pt x="7" y="30"/>
              </a:lnTo>
              <a:lnTo>
                <a:pt x="6" y="30"/>
              </a:lnTo>
              <a:lnTo>
                <a:pt x="5" y="30"/>
              </a:lnTo>
              <a:lnTo>
                <a:pt x="4" y="30"/>
              </a:lnTo>
              <a:lnTo>
                <a:pt x="3" y="30"/>
              </a:lnTo>
              <a:lnTo>
                <a:pt x="2" y="30"/>
              </a:lnTo>
              <a:lnTo>
                <a:pt x="1" y="30"/>
              </a:lnTo>
              <a:lnTo>
                <a:pt x="0" y="30"/>
              </a:lnTo>
              <a:lnTo>
                <a:pt x="0" y="29"/>
              </a:lnTo>
              <a:lnTo>
                <a:pt x="1" y="29"/>
              </a:lnTo>
              <a:lnTo>
                <a:pt x="1" y="28"/>
              </a:lnTo>
              <a:lnTo>
                <a:pt x="1" y="27"/>
              </a:lnTo>
              <a:lnTo>
                <a:pt x="2" y="27"/>
              </a:lnTo>
              <a:lnTo>
                <a:pt x="2" y="26"/>
              </a:lnTo>
              <a:lnTo>
                <a:pt x="2" y="25"/>
              </a:lnTo>
              <a:lnTo>
                <a:pt x="2" y="24"/>
              </a:lnTo>
              <a:lnTo>
                <a:pt x="2" y="23"/>
              </a:lnTo>
              <a:lnTo>
                <a:pt x="3" y="23"/>
              </a:lnTo>
              <a:lnTo>
                <a:pt x="3" y="22"/>
              </a:lnTo>
              <a:lnTo>
                <a:pt x="4" y="22"/>
              </a:lnTo>
              <a:lnTo>
                <a:pt x="4" y="21"/>
              </a:lnTo>
              <a:lnTo>
                <a:pt x="5" y="21"/>
              </a:lnTo>
              <a:lnTo>
                <a:pt x="5" y="20"/>
              </a:lnTo>
              <a:lnTo>
                <a:pt x="5" y="21"/>
              </a:lnTo>
              <a:lnTo>
                <a:pt x="6" y="21"/>
              </a:lnTo>
              <a:lnTo>
                <a:pt x="6" y="20"/>
              </a:lnTo>
              <a:lnTo>
                <a:pt x="7" y="20"/>
              </a:lnTo>
              <a:lnTo>
                <a:pt x="7" y="19"/>
              </a:lnTo>
              <a:lnTo>
                <a:pt x="6" y="19"/>
              </a:lnTo>
              <a:lnTo>
                <a:pt x="6" y="18"/>
              </a:lnTo>
              <a:lnTo>
                <a:pt x="5" y="18"/>
              </a:lnTo>
              <a:lnTo>
                <a:pt x="5" y="17"/>
              </a:lnTo>
              <a:lnTo>
                <a:pt x="6" y="16"/>
              </a:lnTo>
              <a:lnTo>
                <a:pt x="6" y="15"/>
              </a:lnTo>
              <a:lnTo>
                <a:pt x="5" y="15"/>
              </a:lnTo>
              <a:lnTo>
                <a:pt x="5" y="14"/>
              </a:lnTo>
              <a:lnTo>
                <a:pt x="5" y="13"/>
              </a:lnTo>
              <a:lnTo>
                <a:pt x="5" y="12"/>
              </a:lnTo>
              <a:lnTo>
                <a:pt x="4" y="12"/>
              </a:lnTo>
              <a:lnTo>
                <a:pt x="4" y="11"/>
              </a:lnTo>
              <a:lnTo>
                <a:pt x="5" y="9"/>
              </a:lnTo>
              <a:lnTo>
                <a:pt x="6" y="8"/>
              </a:lnTo>
              <a:lnTo>
                <a:pt x="6" y="6"/>
              </a:lnTo>
              <a:lnTo>
                <a:pt x="7" y="5"/>
              </a:lnTo>
              <a:lnTo>
                <a:pt x="7" y="6"/>
              </a:lnTo>
              <a:lnTo>
                <a:pt x="8" y="6"/>
              </a:lnTo>
              <a:lnTo>
                <a:pt x="8" y="7"/>
              </a:lnTo>
              <a:lnTo>
                <a:pt x="8" y="8"/>
              </a:lnTo>
              <a:lnTo>
                <a:pt x="8" y="9"/>
              </a:lnTo>
              <a:lnTo>
                <a:pt x="9" y="10"/>
              </a:lnTo>
              <a:lnTo>
                <a:pt x="9" y="11"/>
              </a:lnTo>
              <a:lnTo>
                <a:pt x="11" y="10"/>
              </a:lnTo>
              <a:lnTo>
                <a:pt x="12" y="10"/>
              </a:lnTo>
              <a:lnTo>
                <a:pt x="12" y="9"/>
              </a:lnTo>
              <a:lnTo>
                <a:pt x="13" y="9"/>
              </a:lnTo>
              <a:lnTo>
                <a:pt x="13" y="8"/>
              </a:lnTo>
              <a:lnTo>
                <a:pt x="13" y="7"/>
              </a:lnTo>
              <a:lnTo>
                <a:pt x="14" y="7"/>
              </a:lnTo>
              <a:lnTo>
                <a:pt x="14" y="6"/>
              </a:lnTo>
              <a:lnTo>
                <a:pt x="14" y="5"/>
              </a:lnTo>
              <a:lnTo>
                <a:pt x="13" y="5"/>
              </a:lnTo>
              <a:lnTo>
                <a:pt x="13" y="4"/>
              </a:lnTo>
              <a:lnTo>
                <a:pt x="13" y="3"/>
              </a:lnTo>
              <a:lnTo>
                <a:pt x="13" y="2"/>
              </a:lnTo>
              <a:lnTo>
                <a:pt x="14" y="2"/>
              </a:lnTo>
              <a:lnTo>
                <a:pt x="15" y="1"/>
              </a:lnTo>
              <a:lnTo>
                <a:pt x="16" y="1"/>
              </a:lnTo>
              <a:lnTo>
                <a:pt x="17" y="0"/>
              </a:lnTo>
              <a:lnTo>
                <a:pt x="17" y="1"/>
              </a:lnTo>
              <a:lnTo>
                <a:pt x="18" y="1"/>
              </a:lnTo>
              <a:lnTo>
                <a:pt x="19" y="1"/>
              </a:lnTo>
              <a:lnTo>
                <a:pt x="20" y="2"/>
              </a:lnTo>
              <a:lnTo>
                <a:pt x="21" y="2"/>
              </a:lnTo>
              <a:lnTo>
                <a:pt x="21" y="1"/>
              </a:lnTo>
              <a:lnTo>
                <a:pt x="22" y="1"/>
              </a:lnTo>
              <a:lnTo>
                <a:pt x="22" y="2"/>
              </a:lnTo>
              <a:lnTo>
                <a:pt x="23" y="2"/>
              </a:lnTo>
              <a:lnTo>
                <a:pt x="24" y="2"/>
              </a:lnTo>
              <a:lnTo>
                <a:pt x="25" y="2"/>
              </a:lnTo>
              <a:lnTo>
                <a:pt x="26" y="2"/>
              </a:lnTo>
              <a:lnTo>
                <a:pt x="27" y="2"/>
              </a:lnTo>
              <a:lnTo>
                <a:pt x="28" y="2"/>
              </a:lnTo>
              <a:lnTo>
                <a:pt x="29" y="2"/>
              </a:lnTo>
              <a:lnTo>
                <a:pt x="30" y="2"/>
              </a:lnTo>
              <a:lnTo>
                <a:pt x="31" y="2"/>
              </a:lnTo>
              <a:lnTo>
                <a:pt x="32" y="2"/>
              </a:lnTo>
              <a:lnTo>
                <a:pt x="33" y="2"/>
              </a:lnTo>
              <a:lnTo>
                <a:pt x="34" y="2"/>
              </a:lnTo>
              <a:lnTo>
                <a:pt x="35" y="2"/>
              </a:lnTo>
              <a:lnTo>
                <a:pt x="35" y="1"/>
              </a:lnTo>
              <a:lnTo>
                <a:pt x="36" y="1"/>
              </a:lnTo>
              <a:lnTo>
                <a:pt x="36" y="2"/>
              </a:lnTo>
              <a:lnTo>
                <a:pt x="37" y="2"/>
              </a:lnTo>
              <a:lnTo>
                <a:pt x="37" y="1"/>
              </a:lnTo>
              <a:lnTo>
                <a:pt x="37" y="2"/>
              </a:lnTo>
              <a:lnTo>
                <a:pt x="38" y="2"/>
              </a:lnTo>
              <a:lnTo>
                <a:pt x="39" y="2"/>
              </a:lnTo>
              <a:lnTo>
                <a:pt x="40" y="2"/>
              </a:lnTo>
              <a:lnTo>
                <a:pt x="41" y="2"/>
              </a:lnTo>
              <a:lnTo>
                <a:pt x="42" y="2"/>
              </a:lnTo>
              <a:lnTo>
                <a:pt x="43" y="2"/>
              </a:lnTo>
              <a:lnTo>
                <a:pt x="44" y="2"/>
              </a:lnTo>
              <a:lnTo>
                <a:pt x="45" y="2"/>
              </a:lnTo>
              <a:lnTo>
                <a:pt x="46" y="2"/>
              </a:lnTo>
              <a:lnTo>
                <a:pt x="47" y="2"/>
              </a:lnTo>
              <a:lnTo>
                <a:pt x="47" y="1"/>
              </a:lnTo>
              <a:lnTo>
                <a:pt x="47" y="2"/>
              </a:lnTo>
              <a:lnTo>
                <a:pt x="47" y="1"/>
              </a:lnTo>
              <a:lnTo>
                <a:pt x="48" y="2"/>
              </a:lnTo>
              <a:lnTo>
                <a:pt x="48" y="1"/>
              </a:lnTo>
              <a:lnTo>
                <a:pt x="49" y="1"/>
              </a:lnTo>
              <a:lnTo>
                <a:pt x="49" y="2"/>
              </a:lnTo>
              <a:lnTo>
                <a:pt x="49" y="1"/>
              </a:lnTo>
              <a:lnTo>
                <a:pt x="50" y="2"/>
              </a:lnTo>
              <a:lnTo>
                <a:pt x="51" y="1"/>
              </a:lnTo>
              <a:lnTo>
                <a:pt x="52" y="1"/>
              </a:lnTo>
              <a:lnTo>
                <a:pt x="53" y="1"/>
              </a:lnTo>
              <a:lnTo>
                <a:pt x="54" y="1"/>
              </a:lnTo>
              <a:lnTo>
                <a:pt x="55" y="1"/>
              </a:lnTo>
              <a:lnTo>
                <a:pt x="56" y="1"/>
              </a:lnTo>
              <a:lnTo>
                <a:pt x="56" y="2"/>
              </a:lnTo>
              <a:lnTo>
                <a:pt x="57" y="2"/>
              </a:lnTo>
              <a:lnTo>
                <a:pt x="58" y="2"/>
              </a:lnTo>
              <a:lnTo>
                <a:pt x="58" y="3"/>
              </a:lnTo>
              <a:lnTo>
                <a:pt x="59" y="3"/>
              </a:lnTo>
              <a:lnTo>
                <a:pt x="60" y="3"/>
              </a:lnTo>
              <a:lnTo>
                <a:pt x="61" y="3"/>
              </a:lnTo>
              <a:lnTo>
                <a:pt x="61" y="4"/>
              </a:lnTo>
              <a:lnTo>
                <a:pt x="61" y="5"/>
              </a:lnTo>
              <a:lnTo>
                <a:pt x="60" y="6"/>
              </a:lnTo>
              <a:lnTo>
                <a:pt x="60" y="7"/>
              </a:lnTo>
              <a:lnTo>
                <a:pt x="59" y="7"/>
              </a:lnTo>
              <a:lnTo>
                <a:pt x="59" y="8"/>
              </a:lnTo>
              <a:lnTo>
                <a:pt x="58" y="9"/>
              </a:lnTo>
              <a:lnTo>
                <a:pt x="58" y="10"/>
              </a:lnTo>
              <a:lnTo>
                <a:pt x="57" y="10"/>
              </a:lnTo>
              <a:lnTo>
                <a:pt x="57" y="11"/>
              </a:lnTo>
              <a:lnTo>
                <a:pt x="57" y="12"/>
              </a:lnTo>
              <a:lnTo>
                <a:pt x="56" y="12"/>
              </a:lnTo>
              <a:lnTo>
                <a:pt x="56" y="13"/>
              </a:lnTo>
              <a:lnTo>
                <a:pt x="56" y="14"/>
              </a:lnTo>
              <a:lnTo>
                <a:pt x="56" y="15"/>
              </a:lnTo>
              <a:lnTo>
                <a:pt x="56" y="16"/>
              </a:lnTo>
              <a:lnTo>
                <a:pt x="56" y="17"/>
              </a:lnTo>
              <a:lnTo>
                <a:pt x="57" y="17"/>
              </a:lnTo>
              <a:lnTo>
                <a:pt x="56" y="17"/>
              </a:lnTo>
              <a:lnTo>
                <a:pt x="56" y="18"/>
              </a:lnTo>
              <a:lnTo>
                <a:pt x="56" y="19"/>
              </a:lnTo>
              <a:lnTo>
                <a:pt x="55" y="19"/>
              </a:lnTo>
              <a:lnTo>
                <a:pt x="55" y="20"/>
              </a:lnTo>
              <a:lnTo>
                <a:pt x="55" y="21"/>
              </a:lnTo>
              <a:lnTo>
                <a:pt x="54" y="21"/>
              </a:lnTo>
              <a:lnTo>
                <a:pt x="54" y="22"/>
              </a:lnTo>
              <a:lnTo>
                <a:pt x="53" y="22"/>
              </a:lnTo>
              <a:lnTo>
                <a:pt x="53" y="23"/>
              </a:lnTo>
              <a:lnTo>
                <a:pt x="52" y="23"/>
              </a:lnTo>
              <a:lnTo>
                <a:pt x="52" y="24"/>
              </a:lnTo>
              <a:lnTo>
                <a:pt x="52" y="25"/>
              </a:lnTo>
              <a:lnTo>
                <a:pt x="53" y="25"/>
              </a:lnTo>
              <a:lnTo>
                <a:pt x="52" y="25"/>
              </a:lnTo>
              <a:lnTo>
                <a:pt x="51" y="25"/>
              </a:lnTo>
              <a:lnTo>
                <a:pt x="51" y="26"/>
              </a:lnTo>
              <a:lnTo>
                <a:pt x="50" y="26"/>
              </a:lnTo>
              <a:lnTo>
                <a:pt x="49" y="26"/>
              </a:lnTo>
              <a:lnTo>
                <a:pt x="48" y="26"/>
              </a:lnTo>
              <a:lnTo>
                <a:pt x="48" y="27"/>
              </a:lnTo>
              <a:lnTo>
                <a:pt x="47" y="27"/>
              </a:lnTo>
              <a:lnTo>
                <a:pt x="46" y="27"/>
              </a:lnTo>
              <a:lnTo>
                <a:pt x="45" y="27"/>
              </a:lnTo>
              <a:lnTo>
                <a:pt x="44" y="27"/>
              </a:lnTo>
              <a:lnTo>
                <a:pt x="43" y="27"/>
              </a:lnTo>
              <a:lnTo>
                <a:pt x="42" y="27"/>
              </a:lnTo>
              <a:lnTo>
                <a:pt x="41" y="27"/>
              </a:lnTo>
              <a:lnTo>
                <a:pt x="41" y="28"/>
              </a:lnTo>
              <a:lnTo>
                <a:pt x="40" y="28"/>
              </a:lnTo>
              <a:lnTo>
                <a:pt x="39" y="28"/>
              </a:lnTo>
              <a:lnTo>
                <a:pt x="38" y="28"/>
              </a:lnTo>
              <a:lnTo>
                <a:pt x="37" y="28"/>
              </a:lnTo>
              <a:lnTo>
                <a:pt x="37" y="29"/>
              </a:lnTo>
              <a:lnTo>
                <a:pt x="36" y="29"/>
              </a:lnTo>
              <a:lnTo>
                <a:pt x="36" y="28"/>
              </a:lnTo>
              <a:lnTo>
                <a:pt x="35" y="28"/>
              </a:lnTo>
              <a:lnTo>
                <a:pt x="35" y="29"/>
              </a:lnTo>
              <a:lnTo>
                <a:pt x="36" y="30"/>
              </a:lnTo>
              <a:lnTo>
                <a:pt x="36" y="31"/>
              </a:lnTo>
              <a:lnTo>
                <a:pt x="35" y="32"/>
              </a:lnTo>
              <a:lnTo>
                <a:pt x="34" y="34"/>
              </a:lnTo>
              <a:lnTo>
                <a:pt x="33" y="34"/>
              </a:lnTo>
              <a:lnTo>
                <a:pt x="33" y="35"/>
              </a:lnTo>
              <a:lnTo>
                <a:pt x="32" y="35"/>
              </a:lnTo>
              <a:lnTo>
                <a:pt x="31" y="35"/>
              </a:lnTo>
              <a:lnTo>
                <a:pt x="31" y="34"/>
              </a:lnTo>
              <a:lnTo>
                <a:pt x="30" y="34"/>
              </a:lnTo>
              <a:lnTo>
                <a:pt x="30" y="33"/>
              </a:lnTo>
              <a:lnTo>
                <a:pt x="29" y="33"/>
              </a:lnTo>
              <a:lnTo>
                <a:pt x="29" y="32"/>
              </a:lnTo>
              <a:lnTo>
                <a:pt x="27" y="31"/>
              </a:lnTo>
              <a:lnTo>
                <a:pt x="27" y="30"/>
              </a:lnTo>
              <a:lnTo>
                <a:pt x="27" y="29"/>
              </a:lnTo>
              <a:lnTo>
                <a:pt x="26" y="29"/>
              </a:lnTo>
              <a:lnTo>
                <a:pt x="26" y="28"/>
              </a:lnTo>
              <a:lnTo>
                <a:pt x="25" y="28"/>
              </a:lnTo>
              <a:lnTo>
                <a:pt x="25" y="27"/>
              </a:lnTo>
              <a:lnTo>
                <a:pt x="24" y="28"/>
              </a:lnTo>
              <a:lnTo>
                <a:pt x="23" y="28"/>
              </a:lnTo>
              <a:lnTo>
                <a:pt x="22" y="29"/>
              </a:lnTo>
              <a:lnTo>
                <a:pt x="21" y="29"/>
              </a:lnTo>
              <a:lnTo>
                <a:pt x="20" y="29"/>
              </a:lnTo>
              <a:lnTo>
                <a:pt x="19" y="29"/>
              </a:lnTo>
              <a:lnTo>
                <a:pt x="18" y="29"/>
              </a:lnTo>
              <a:lnTo>
                <a:pt x="18" y="30"/>
              </a:lnTo>
              <a:lnTo>
                <a:pt x="17" y="30"/>
              </a:lnTo>
              <a:lnTo>
                <a:pt x="17" y="31"/>
              </a:lnTo>
              <a:lnTo>
                <a:pt x="16" y="31"/>
              </a:lnTo>
              <a:lnTo>
                <a:pt x="16" y="32"/>
              </a:lnTo>
              <a:lnTo>
                <a:pt x="15" y="32"/>
              </a:lnTo>
              <a:lnTo>
                <a:pt x="14" y="33"/>
              </a:lnTo>
              <a:close/>
            </a:path>
          </a:pathLst>
        </a:custGeom>
        <a:solidFill>
          <a:srgbClr val="F2E20E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9</xdr:col>
      <xdr:colOff>104775</xdr:colOff>
      <xdr:row>14</xdr:row>
      <xdr:rowOff>19050</xdr:rowOff>
    </xdr:from>
    <xdr:to>
      <xdr:col>10</xdr:col>
      <xdr:colOff>266700</xdr:colOff>
      <xdr:row>18</xdr:row>
      <xdr:rowOff>95250</xdr:rowOff>
    </xdr:to>
    <xdr:sp macro="" textlink="">
      <xdr:nvSpPr>
        <xdr:cNvPr id="848690" name="Freeform 33"/>
        <xdr:cNvSpPr>
          <a:spLocks/>
        </xdr:cNvSpPr>
      </xdr:nvSpPr>
      <xdr:spPr bwMode="auto">
        <a:xfrm>
          <a:off x="9267825" y="2390775"/>
          <a:ext cx="771525" cy="685800"/>
        </a:xfrm>
        <a:custGeom>
          <a:avLst/>
          <a:gdLst>
            <a:gd name="T0" fmla="*/ 2147483647 w 58"/>
            <a:gd name="T1" fmla="*/ 2147483647 h 52"/>
            <a:gd name="T2" fmla="*/ 2147483647 w 58"/>
            <a:gd name="T3" fmla="*/ 2147483647 h 52"/>
            <a:gd name="T4" fmla="*/ 2147483647 w 58"/>
            <a:gd name="T5" fmla="*/ 2147483647 h 52"/>
            <a:gd name="T6" fmla="*/ 2147483647 w 58"/>
            <a:gd name="T7" fmla="*/ 2147483647 h 52"/>
            <a:gd name="T8" fmla="*/ 2147483647 w 58"/>
            <a:gd name="T9" fmla="*/ 2147483647 h 52"/>
            <a:gd name="T10" fmla="*/ 2147483647 w 58"/>
            <a:gd name="T11" fmla="*/ 2147483647 h 52"/>
            <a:gd name="T12" fmla="*/ 2147483647 w 58"/>
            <a:gd name="T13" fmla="*/ 2147483647 h 52"/>
            <a:gd name="T14" fmla="*/ 2147483647 w 58"/>
            <a:gd name="T15" fmla="*/ 2147483647 h 52"/>
            <a:gd name="T16" fmla="*/ 2147483647 w 58"/>
            <a:gd name="T17" fmla="*/ 2147483647 h 52"/>
            <a:gd name="T18" fmla="*/ 2147483647 w 58"/>
            <a:gd name="T19" fmla="*/ 2147483647 h 52"/>
            <a:gd name="T20" fmla="*/ 2147483647 w 58"/>
            <a:gd name="T21" fmla="*/ 2147483647 h 52"/>
            <a:gd name="T22" fmla="*/ 2147483647 w 58"/>
            <a:gd name="T23" fmla="*/ 2147483647 h 52"/>
            <a:gd name="T24" fmla="*/ 2147483647 w 58"/>
            <a:gd name="T25" fmla="*/ 2147483647 h 52"/>
            <a:gd name="T26" fmla="*/ 2147483647 w 58"/>
            <a:gd name="T27" fmla="*/ 2147483647 h 52"/>
            <a:gd name="T28" fmla="*/ 2147483647 w 58"/>
            <a:gd name="T29" fmla="*/ 2147483647 h 52"/>
            <a:gd name="T30" fmla="*/ 0 w 58"/>
            <a:gd name="T31" fmla="*/ 2147483647 h 52"/>
            <a:gd name="T32" fmla="*/ 2147483647 w 58"/>
            <a:gd name="T33" fmla="*/ 2147483647 h 52"/>
            <a:gd name="T34" fmla="*/ 2147483647 w 58"/>
            <a:gd name="T35" fmla="*/ 2147483647 h 52"/>
            <a:gd name="T36" fmla="*/ 2147483647 w 58"/>
            <a:gd name="T37" fmla="*/ 2147483647 h 52"/>
            <a:gd name="T38" fmla="*/ 2147483647 w 58"/>
            <a:gd name="T39" fmla="*/ 2147483647 h 52"/>
            <a:gd name="T40" fmla="*/ 2147483647 w 58"/>
            <a:gd name="T41" fmla="*/ 2147483647 h 52"/>
            <a:gd name="T42" fmla="*/ 2147483647 w 58"/>
            <a:gd name="T43" fmla="*/ 2147483647 h 52"/>
            <a:gd name="T44" fmla="*/ 2147483647 w 58"/>
            <a:gd name="T45" fmla="*/ 2147483647 h 52"/>
            <a:gd name="T46" fmla="*/ 2147483647 w 58"/>
            <a:gd name="T47" fmla="*/ 2147483647 h 52"/>
            <a:gd name="T48" fmla="*/ 2147483647 w 58"/>
            <a:gd name="T49" fmla="*/ 2147483647 h 52"/>
            <a:gd name="T50" fmla="*/ 2147483647 w 58"/>
            <a:gd name="T51" fmla="*/ 2147483647 h 52"/>
            <a:gd name="T52" fmla="*/ 2147483647 w 58"/>
            <a:gd name="T53" fmla="*/ 2147483647 h 52"/>
            <a:gd name="T54" fmla="*/ 2147483647 w 58"/>
            <a:gd name="T55" fmla="*/ 2147483647 h 52"/>
            <a:gd name="T56" fmla="*/ 2147483647 w 58"/>
            <a:gd name="T57" fmla="*/ 2147483647 h 52"/>
            <a:gd name="T58" fmla="*/ 2147483647 w 58"/>
            <a:gd name="T59" fmla="*/ 2147483647 h 52"/>
            <a:gd name="T60" fmla="*/ 2147483647 w 58"/>
            <a:gd name="T61" fmla="*/ 2147483647 h 52"/>
            <a:gd name="T62" fmla="*/ 2147483647 w 58"/>
            <a:gd name="T63" fmla="*/ 2147483647 h 52"/>
            <a:gd name="T64" fmla="*/ 2147483647 w 58"/>
            <a:gd name="T65" fmla="*/ 2147483647 h 52"/>
            <a:gd name="T66" fmla="*/ 2147483647 w 58"/>
            <a:gd name="T67" fmla="*/ 0 h 52"/>
            <a:gd name="T68" fmla="*/ 2147483647 w 58"/>
            <a:gd name="T69" fmla="*/ 2147483647 h 52"/>
            <a:gd name="T70" fmla="*/ 2147483647 w 58"/>
            <a:gd name="T71" fmla="*/ 2147483647 h 52"/>
            <a:gd name="T72" fmla="*/ 2147483647 w 58"/>
            <a:gd name="T73" fmla="*/ 2147483647 h 52"/>
            <a:gd name="T74" fmla="*/ 2147483647 w 58"/>
            <a:gd name="T75" fmla="*/ 2147483647 h 52"/>
            <a:gd name="T76" fmla="*/ 2147483647 w 58"/>
            <a:gd name="T77" fmla="*/ 2147483647 h 52"/>
            <a:gd name="T78" fmla="*/ 2147483647 w 58"/>
            <a:gd name="T79" fmla="*/ 2147483647 h 52"/>
            <a:gd name="T80" fmla="*/ 2147483647 w 58"/>
            <a:gd name="T81" fmla="*/ 2147483647 h 52"/>
            <a:gd name="T82" fmla="*/ 2147483647 w 58"/>
            <a:gd name="T83" fmla="*/ 2147483647 h 52"/>
            <a:gd name="T84" fmla="*/ 2147483647 w 58"/>
            <a:gd name="T85" fmla="*/ 2147483647 h 52"/>
            <a:gd name="T86" fmla="*/ 2147483647 w 58"/>
            <a:gd name="T87" fmla="*/ 2147483647 h 52"/>
            <a:gd name="T88" fmla="*/ 2147483647 w 58"/>
            <a:gd name="T89" fmla="*/ 2147483647 h 52"/>
            <a:gd name="T90" fmla="*/ 2147483647 w 58"/>
            <a:gd name="T91" fmla="*/ 2147483647 h 52"/>
            <a:gd name="T92" fmla="*/ 2147483647 w 58"/>
            <a:gd name="T93" fmla="*/ 2147483647 h 52"/>
            <a:gd name="T94" fmla="*/ 2147483647 w 58"/>
            <a:gd name="T95" fmla="*/ 2147483647 h 52"/>
            <a:gd name="T96" fmla="*/ 2147483647 w 58"/>
            <a:gd name="T97" fmla="*/ 2147483647 h 52"/>
            <a:gd name="T98" fmla="*/ 2147483647 w 58"/>
            <a:gd name="T99" fmla="*/ 2147483647 h 52"/>
            <a:gd name="T100" fmla="*/ 2147483647 w 58"/>
            <a:gd name="T101" fmla="*/ 2147483647 h 52"/>
            <a:gd name="T102" fmla="*/ 2147483647 w 58"/>
            <a:gd name="T103" fmla="*/ 2147483647 h 52"/>
            <a:gd name="T104" fmla="*/ 2147483647 w 58"/>
            <a:gd name="T105" fmla="*/ 2147483647 h 52"/>
            <a:gd name="T106" fmla="*/ 2147483647 w 58"/>
            <a:gd name="T107" fmla="*/ 2147483647 h 52"/>
            <a:gd name="T108" fmla="*/ 2147483647 w 58"/>
            <a:gd name="T109" fmla="*/ 2147483647 h 52"/>
            <a:gd name="T110" fmla="*/ 2147483647 w 58"/>
            <a:gd name="T111" fmla="*/ 2147483647 h 52"/>
            <a:gd name="T112" fmla="*/ 2147483647 w 58"/>
            <a:gd name="T113" fmla="*/ 2147483647 h 52"/>
            <a:gd name="T114" fmla="*/ 2147483647 w 58"/>
            <a:gd name="T115" fmla="*/ 2147483647 h 52"/>
            <a:gd name="T116" fmla="*/ 2147483647 w 58"/>
            <a:gd name="T117" fmla="*/ 2147483647 h 52"/>
            <a:gd name="T118" fmla="*/ 2147483647 w 58"/>
            <a:gd name="T119" fmla="*/ 2147483647 h 52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60000 65536"/>
            <a:gd name="T178" fmla="*/ 0 60000 65536"/>
            <a:gd name="T179" fmla="*/ 0 60000 65536"/>
            <a:gd name="T180" fmla="*/ 0 w 58"/>
            <a:gd name="T181" fmla="*/ 0 h 52"/>
            <a:gd name="T182" fmla="*/ 58 w 58"/>
            <a:gd name="T183" fmla="*/ 52 h 52"/>
          </a:gdLst>
          <a:ahLst/>
          <a:cxnLst>
            <a:cxn ang="T120">
              <a:pos x="T0" y="T1"/>
            </a:cxn>
            <a:cxn ang="T121">
              <a:pos x="T2" y="T3"/>
            </a:cxn>
            <a:cxn ang="T122">
              <a:pos x="T4" y="T5"/>
            </a:cxn>
            <a:cxn ang="T123">
              <a:pos x="T6" y="T7"/>
            </a:cxn>
            <a:cxn ang="T124">
              <a:pos x="T8" y="T9"/>
            </a:cxn>
            <a:cxn ang="T125">
              <a:pos x="T10" y="T11"/>
            </a:cxn>
            <a:cxn ang="T126">
              <a:pos x="T12" y="T13"/>
            </a:cxn>
            <a:cxn ang="T127">
              <a:pos x="T14" y="T15"/>
            </a:cxn>
            <a:cxn ang="T128">
              <a:pos x="T16" y="T17"/>
            </a:cxn>
            <a:cxn ang="T129">
              <a:pos x="T18" y="T19"/>
            </a:cxn>
            <a:cxn ang="T130">
              <a:pos x="T20" y="T21"/>
            </a:cxn>
            <a:cxn ang="T131">
              <a:pos x="T22" y="T23"/>
            </a:cxn>
            <a:cxn ang="T132">
              <a:pos x="T24" y="T25"/>
            </a:cxn>
            <a:cxn ang="T133">
              <a:pos x="T26" y="T27"/>
            </a:cxn>
            <a:cxn ang="T134">
              <a:pos x="T28" y="T29"/>
            </a:cxn>
            <a:cxn ang="T135">
              <a:pos x="T30" y="T31"/>
            </a:cxn>
            <a:cxn ang="T136">
              <a:pos x="T32" y="T33"/>
            </a:cxn>
            <a:cxn ang="T137">
              <a:pos x="T34" y="T35"/>
            </a:cxn>
            <a:cxn ang="T138">
              <a:pos x="T36" y="T37"/>
            </a:cxn>
            <a:cxn ang="T139">
              <a:pos x="T38" y="T39"/>
            </a:cxn>
            <a:cxn ang="T140">
              <a:pos x="T40" y="T41"/>
            </a:cxn>
            <a:cxn ang="T141">
              <a:pos x="T42" y="T43"/>
            </a:cxn>
            <a:cxn ang="T142">
              <a:pos x="T44" y="T45"/>
            </a:cxn>
            <a:cxn ang="T143">
              <a:pos x="T46" y="T47"/>
            </a:cxn>
            <a:cxn ang="T144">
              <a:pos x="T48" y="T49"/>
            </a:cxn>
            <a:cxn ang="T145">
              <a:pos x="T50" y="T51"/>
            </a:cxn>
            <a:cxn ang="T146">
              <a:pos x="T52" y="T53"/>
            </a:cxn>
            <a:cxn ang="T147">
              <a:pos x="T54" y="T55"/>
            </a:cxn>
            <a:cxn ang="T148">
              <a:pos x="T56" y="T57"/>
            </a:cxn>
            <a:cxn ang="T149">
              <a:pos x="T58" y="T59"/>
            </a:cxn>
            <a:cxn ang="T150">
              <a:pos x="T60" y="T61"/>
            </a:cxn>
            <a:cxn ang="T151">
              <a:pos x="T62" y="T63"/>
            </a:cxn>
            <a:cxn ang="T152">
              <a:pos x="T64" y="T65"/>
            </a:cxn>
            <a:cxn ang="T153">
              <a:pos x="T66" y="T67"/>
            </a:cxn>
            <a:cxn ang="T154">
              <a:pos x="T68" y="T69"/>
            </a:cxn>
            <a:cxn ang="T155">
              <a:pos x="T70" y="T71"/>
            </a:cxn>
            <a:cxn ang="T156">
              <a:pos x="T72" y="T73"/>
            </a:cxn>
            <a:cxn ang="T157">
              <a:pos x="T74" y="T75"/>
            </a:cxn>
            <a:cxn ang="T158">
              <a:pos x="T76" y="T77"/>
            </a:cxn>
            <a:cxn ang="T159">
              <a:pos x="T78" y="T79"/>
            </a:cxn>
            <a:cxn ang="T160">
              <a:pos x="T80" y="T81"/>
            </a:cxn>
            <a:cxn ang="T161">
              <a:pos x="T82" y="T83"/>
            </a:cxn>
            <a:cxn ang="T162">
              <a:pos x="T84" y="T85"/>
            </a:cxn>
            <a:cxn ang="T163">
              <a:pos x="T86" y="T87"/>
            </a:cxn>
            <a:cxn ang="T164">
              <a:pos x="T88" y="T89"/>
            </a:cxn>
            <a:cxn ang="T165">
              <a:pos x="T90" y="T91"/>
            </a:cxn>
            <a:cxn ang="T166">
              <a:pos x="T92" y="T93"/>
            </a:cxn>
            <a:cxn ang="T167">
              <a:pos x="T94" y="T95"/>
            </a:cxn>
            <a:cxn ang="T168">
              <a:pos x="T96" y="T97"/>
            </a:cxn>
            <a:cxn ang="T169">
              <a:pos x="T98" y="T99"/>
            </a:cxn>
            <a:cxn ang="T170">
              <a:pos x="T100" y="T101"/>
            </a:cxn>
            <a:cxn ang="T171">
              <a:pos x="T102" y="T103"/>
            </a:cxn>
            <a:cxn ang="T172">
              <a:pos x="T104" y="T105"/>
            </a:cxn>
            <a:cxn ang="T173">
              <a:pos x="T106" y="T107"/>
            </a:cxn>
            <a:cxn ang="T174">
              <a:pos x="T108" y="T109"/>
            </a:cxn>
            <a:cxn ang="T175">
              <a:pos x="T110" y="T111"/>
            </a:cxn>
            <a:cxn ang="T176">
              <a:pos x="T112" y="T113"/>
            </a:cxn>
            <a:cxn ang="T177">
              <a:pos x="T114" y="T115"/>
            </a:cxn>
            <a:cxn ang="T178">
              <a:pos x="T116" y="T117"/>
            </a:cxn>
            <a:cxn ang="T179">
              <a:pos x="T118" y="T119"/>
            </a:cxn>
          </a:cxnLst>
          <a:rect l="T180" t="T181" r="T182" b="T183"/>
          <a:pathLst>
            <a:path w="58" h="52">
              <a:moveTo>
                <a:pt x="25" y="52"/>
              </a:moveTo>
              <a:lnTo>
                <a:pt x="24" y="52"/>
              </a:lnTo>
              <a:lnTo>
                <a:pt x="23" y="52"/>
              </a:lnTo>
              <a:lnTo>
                <a:pt x="22" y="52"/>
              </a:lnTo>
              <a:lnTo>
                <a:pt x="21" y="51"/>
              </a:lnTo>
              <a:lnTo>
                <a:pt x="20" y="51"/>
              </a:lnTo>
              <a:lnTo>
                <a:pt x="19" y="50"/>
              </a:lnTo>
              <a:lnTo>
                <a:pt x="18" y="49"/>
              </a:lnTo>
              <a:lnTo>
                <a:pt x="17" y="48"/>
              </a:lnTo>
              <a:lnTo>
                <a:pt x="16" y="47"/>
              </a:lnTo>
              <a:lnTo>
                <a:pt x="16" y="46"/>
              </a:lnTo>
              <a:lnTo>
                <a:pt x="15" y="46"/>
              </a:lnTo>
              <a:lnTo>
                <a:pt x="15" y="45"/>
              </a:lnTo>
              <a:lnTo>
                <a:pt x="15" y="44"/>
              </a:lnTo>
              <a:lnTo>
                <a:pt x="16" y="43"/>
              </a:lnTo>
              <a:lnTo>
                <a:pt x="15" y="42"/>
              </a:lnTo>
              <a:lnTo>
                <a:pt x="14" y="42"/>
              </a:lnTo>
              <a:lnTo>
                <a:pt x="14" y="41"/>
              </a:lnTo>
              <a:lnTo>
                <a:pt x="14" y="40"/>
              </a:lnTo>
              <a:lnTo>
                <a:pt x="15" y="40"/>
              </a:lnTo>
              <a:lnTo>
                <a:pt x="15" y="39"/>
              </a:lnTo>
              <a:lnTo>
                <a:pt x="14" y="39"/>
              </a:lnTo>
              <a:lnTo>
                <a:pt x="14" y="38"/>
              </a:lnTo>
              <a:lnTo>
                <a:pt x="14" y="39"/>
              </a:lnTo>
              <a:lnTo>
                <a:pt x="13" y="39"/>
              </a:lnTo>
              <a:lnTo>
                <a:pt x="13" y="40"/>
              </a:lnTo>
              <a:lnTo>
                <a:pt x="13" y="41"/>
              </a:lnTo>
              <a:lnTo>
                <a:pt x="12" y="41"/>
              </a:lnTo>
              <a:lnTo>
                <a:pt x="12" y="40"/>
              </a:lnTo>
              <a:lnTo>
                <a:pt x="12" y="39"/>
              </a:lnTo>
              <a:lnTo>
                <a:pt x="13" y="39"/>
              </a:lnTo>
              <a:lnTo>
                <a:pt x="13" y="38"/>
              </a:lnTo>
              <a:lnTo>
                <a:pt x="12" y="38"/>
              </a:lnTo>
              <a:lnTo>
                <a:pt x="12" y="37"/>
              </a:lnTo>
              <a:lnTo>
                <a:pt x="11" y="37"/>
              </a:lnTo>
              <a:lnTo>
                <a:pt x="11" y="36"/>
              </a:lnTo>
              <a:lnTo>
                <a:pt x="10" y="36"/>
              </a:lnTo>
              <a:lnTo>
                <a:pt x="9" y="36"/>
              </a:lnTo>
              <a:lnTo>
                <a:pt x="9" y="37"/>
              </a:lnTo>
              <a:lnTo>
                <a:pt x="8" y="37"/>
              </a:lnTo>
              <a:lnTo>
                <a:pt x="8" y="36"/>
              </a:lnTo>
              <a:lnTo>
                <a:pt x="8" y="35"/>
              </a:lnTo>
              <a:lnTo>
                <a:pt x="7" y="35"/>
              </a:lnTo>
              <a:lnTo>
                <a:pt x="7" y="34"/>
              </a:lnTo>
              <a:lnTo>
                <a:pt x="6" y="34"/>
              </a:lnTo>
              <a:lnTo>
                <a:pt x="7" y="34"/>
              </a:lnTo>
              <a:lnTo>
                <a:pt x="7" y="33"/>
              </a:lnTo>
              <a:lnTo>
                <a:pt x="7" y="32"/>
              </a:lnTo>
              <a:lnTo>
                <a:pt x="7" y="31"/>
              </a:lnTo>
              <a:lnTo>
                <a:pt x="7" y="30"/>
              </a:lnTo>
              <a:lnTo>
                <a:pt x="7" y="29"/>
              </a:lnTo>
              <a:lnTo>
                <a:pt x="6" y="28"/>
              </a:lnTo>
              <a:lnTo>
                <a:pt x="6" y="27"/>
              </a:lnTo>
              <a:lnTo>
                <a:pt x="5" y="27"/>
              </a:lnTo>
              <a:lnTo>
                <a:pt x="4" y="27"/>
              </a:lnTo>
              <a:lnTo>
                <a:pt x="3" y="26"/>
              </a:lnTo>
              <a:lnTo>
                <a:pt x="2" y="26"/>
              </a:lnTo>
              <a:lnTo>
                <a:pt x="2" y="25"/>
              </a:lnTo>
              <a:lnTo>
                <a:pt x="2" y="24"/>
              </a:lnTo>
              <a:lnTo>
                <a:pt x="1" y="24"/>
              </a:lnTo>
              <a:lnTo>
                <a:pt x="1" y="23"/>
              </a:lnTo>
              <a:lnTo>
                <a:pt x="1" y="22"/>
              </a:lnTo>
              <a:lnTo>
                <a:pt x="0" y="22"/>
              </a:lnTo>
              <a:lnTo>
                <a:pt x="0" y="21"/>
              </a:lnTo>
              <a:lnTo>
                <a:pt x="1" y="21"/>
              </a:lnTo>
              <a:lnTo>
                <a:pt x="1" y="20"/>
              </a:lnTo>
              <a:lnTo>
                <a:pt x="2" y="19"/>
              </a:lnTo>
              <a:lnTo>
                <a:pt x="2" y="18"/>
              </a:lnTo>
              <a:lnTo>
                <a:pt x="3" y="18"/>
              </a:lnTo>
              <a:lnTo>
                <a:pt x="3" y="17"/>
              </a:lnTo>
              <a:lnTo>
                <a:pt x="2" y="17"/>
              </a:lnTo>
              <a:lnTo>
                <a:pt x="2" y="16"/>
              </a:lnTo>
              <a:lnTo>
                <a:pt x="2" y="15"/>
              </a:lnTo>
              <a:lnTo>
                <a:pt x="2" y="14"/>
              </a:lnTo>
              <a:lnTo>
                <a:pt x="2" y="13"/>
              </a:lnTo>
              <a:lnTo>
                <a:pt x="1" y="12"/>
              </a:lnTo>
              <a:lnTo>
                <a:pt x="1" y="11"/>
              </a:lnTo>
              <a:lnTo>
                <a:pt x="1" y="10"/>
              </a:lnTo>
              <a:lnTo>
                <a:pt x="2" y="10"/>
              </a:lnTo>
              <a:lnTo>
                <a:pt x="3" y="10"/>
              </a:lnTo>
              <a:lnTo>
                <a:pt x="4" y="10"/>
              </a:lnTo>
              <a:lnTo>
                <a:pt x="5" y="10"/>
              </a:lnTo>
              <a:lnTo>
                <a:pt x="5" y="9"/>
              </a:lnTo>
              <a:lnTo>
                <a:pt x="5" y="10"/>
              </a:lnTo>
              <a:lnTo>
                <a:pt x="6" y="10"/>
              </a:lnTo>
              <a:lnTo>
                <a:pt x="6" y="11"/>
              </a:lnTo>
              <a:lnTo>
                <a:pt x="7" y="11"/>
              </a:lnTo>
              <a:lnTo>
                <a:pt x="8" y="11"/>
              </a:lnTo>
              <a:lnTo>
                <a:pt x="8" y="10"/>
              </a:lnTo>
              <a:lnTo>
                <a:pt x="8" y="11"/>
              </a:lnTo>
              <a:lnTo>
                <a:pt x="9" y="10"/>
              </a:lnTo>
              <a:lnTo>
                <a:pt x="10" y="10"/>
              </a:lnTo>
              <a:lnTo>
                <a:pt x="11" y="10"/>
              </a:lnTo>
              <a:lnTo>
                <a:pt x="12" y="10"/>
              </a:lnTo>
              <a:lnTo>
                <a:pt x="13" y="10"/>
              </a:lnTo>
              <a:lnTo>
                <a:pt x="13" y="11"/>
              </a:lnTo>
              <a:lnTo>
                <a:pt x="14" y="10"/>
              </a:lnTo>
              <a:lnTo>
                <a:pt x="15" y="10"/>
              </a:lnTo>
              <a:lnTo>
                <a:pt x="15" y="9"/>
              </a:lnTo>
              <a:lnTo>
                <a:pt x="15" y="8"/>
              </a:lnTo>
              <a:lnTo>
                <a:pt x="16" y="8"/>
              </a:lnTo>
              <a:lnTo>
                <a:pt x="17" y="8"/>
              </a:lnTo>
              <a:lnTo>
                <a:pt x="17" y="7"/>
              </a:lnTo>
              <a:lnTo>
                <a:pt x="17" y="8"/>
              </a:lnTo>
              <a:lnTo>
                <a:pt x="18" y="8"/>
              </a:lnTo>
              <a:lnTo>
                <a:pt x="18" y="9"/>
              </a:lnTo>
              <a:lnTo>
                <a:pt x="19" y="8"/>
              </a:lnTo>
              <a:lnTo>
                <a:pt x="20" y="8"/>
              </a:lnTo>
              <a:lnTo>
                <a:pt x="20" y="7"/>
              </a:lnTo>
              <a:lnTo>
                <a:pt x="20" y="6"/>
              </a:lnTo>
              <a:lnTo>
                <a:pt x="21" y="6"/>
              </a:lnTo>
              <a:lnTo>
                <a:pt x="21" y="7"/>
              </a:lnTo>
              <a:lnTo>
                <a:pt x="22" y="7"/>
              </a:lnTo>
              <a:lnTo>
                <a:pt x="22" y="8"/>
              </a:lnTo>
              <a:lnTo>
                <a:pt x="23" y="8"/>
              </a:lnTo>
              <a:lnTo>
                <a:pt x="24" y="8"/>
              </a:lnTo>
              <a:lnTo>
                <a:pt x="25" y="8"/>
              </a:lnTo>
              <a:lnTo>
                <a:pt x="25" y="7"/>
              </a:lnTo>
              <a:lnTo>
                <a:pt x="26" y="7"/>
              </a:lnTo>
              <a:lnTo>
                <a:pt x="27" y="7"/>
              </a:lnTo>
              <a:lnTo>
                <a:pt x="28" y="7"/>
              </a:lnTo>
              <a:lnTo>
                <a:pt x="29" y="7"/>
              </a:lnTo>
              <a:lnTo>
                <a:pt x="30" y="7"/>
              </a:lnTo>
              <a:lnTo>
                <a:pt x="31" y="7"/>
              </a:lnTo>
              <a:lnTo>
                <a:pt x="32" y="7"/>
              </a:lnTo>
              <a:lnTo>
                <a:pt x="32" y="6"/>
              </a:lnTo>
              <a:lnTo>
                <a:pt x="31" y="6"/>
              </a:lnTo>
              <a:lnTo>
                <a:pt x="31" y="5"/>
              </a:lnTo>
              <a:lnTo>
                <a:pt x="30" y="4"/>
              </a:lnTo>
              <a:lnTo>
                <a:pt x="30" y="3"/>
              </a:lnTo>
              <a:lnTo>
                <a:pt x="30" y="2"/>
              </a:lnTo>
              <a:lnTo>
                <a:pt x="31" y="2"/>
              </a:lnTo>
              <a:lnTo>
                <a:pt x="31" y="1"/>
              </a:lnTo>
              <a:lnTo>
                <a:pt x="32" y="1"/>
              </a:lnTo>
              <a:lnTo>
                <a:pt x="33" y="1"/>
              </a:lnTo>
              <a:lnTo>
                <a:pt x="33" y="0"/>
              </a:lnTo>
              <a:lnTo>
                <a:pt x="34" y="0"/>
              </a:lnTo>
              <a:lnTo>
                <a:pt x="34" y="1"/>
              </a:lnTo>
              <a:lnTo>
                <a:pt x="35" y="2"/>
              </a:lnTo>
              <a:lnTo>
                <a:pt x="36" y="2"/>
              </a:lnTo>
              <a:lnTo>
                <a:pt x="36" y="3"/>
              </a:lnTo>
              <a:lnTo>
                <a:pt x="36" y="4"/>
              </a:lnTo>
              <a:lnTo>
                <a:pt x="37" y="4"/>
              </a:lnTo>
              <a:lnTo>
                <a:pt x="37" y="5"/>
              </a:lnTo>
              <a:lnTo>
                <a:pt x="38" y="5"/>
              </a:lnTo>
              <a:lnTo>
                <a:pt x="38" y="6"/>
              </a:lnTo>
              <a:lnTo>
                <a:pt x="39" y="6"/>
              </a:lnTo>
              <a:lnTo>
                <a:pt x="39" y="5"/>
              </a:lnTo>
              <a:lnTo>
                <a:pt x="40" y="5"/>
              </a:lnTo>
              <a:lnTo>
                <a:pt x="41" y="6"/>
              </a:lnTo>
              <a:lnTo>
                <a:pt x="41" y="7"/>
              </a:lnTo>
              <a:lnTo>
                <a:pt x="42" y="7"/>
              </a:lnTo>
              <a:lnTo>
                <a:pt x="42" y="8"/>
              </a:lnTo>
              <a:lnTo>
                <a:pt x="42" y="9"/>
              </a:lnTo>
              <a:lnTo>
                <a:pt x="42" y="10"/>
              </a:lnTo>
              <a:lnTo>
                <a:pt x="43" y="10"/>
              </a:lnTo>
              <a:lnTo>
                <a:pt x="43" y="11"/>
              </a:lnTo>
              <a:lnTo>
                <a:pt x="43" y="12"/>
              </a:lnTo>
              <a:lnTo>
                <a:pt x="43" y="13"/>
              </a:lnTo>
              <a:lnTo>
                <a:pt x="43" y="14"/>
              </a:lnTo>
              <a:lnTo>
                <a:pt x="43" y="15"/>
              </a:lnTo>
              <a:lnTo>
                <a:pt x="42" y="16"/>
              </a:lnTo>
              <a:lnTo>
                <a:pt x="42" y="17"/>
              </a:lnTo>
              <a:lnTo>
                <a:pt x="42" y="18"/>
              </a:lnTo>
              <a:lnTo>
                <a:pt x="42" y="19"/>
              </a:lnTo>
              <a:lnTo>
                <a:pt x="43" y="19"/>
              </a:lnTo>
              <a:lnTo>
                <a:pt x="43" y="20"/>
              </a:lnTo>
              <a:lnTo>
                <a:pt x="43" y="21"/>
              </a:lnTo>
              <a:lnTo>
                <a:pt x="44" y="21"/>
              </a:lnTo>
              <a:lnTo>
                <a:pt x="44" y="22"/>
              </a:lnTo>
              <a:lnTo>
                <a:pt x="44" y="23"/>
              </a:lnTo>
              <a:lnTo>
                <a:pt x="45" y="23"/>
              </a:lnTo>
              <a:lnTo>
                <a:pt x="45" y="24"/>
              </a:lnTo>
              <a:lnTo>
                <a:pt x="45" y="25"/>
              </a:lnTo>
              <a:lnTo>
                <a:pt x="45" y="26"/>
              </a:lnTo>
              <a:lnTo>
                <a:pt x="46" y="26"/>
              </a:lnTo>
              <a:lnTo>
                <a:pt x="47" y="26"/>
              </a:lnTo>
              <a:lnTo>
                <a:pt x="48" y="26"/>
              </a:lnTo>
              <a:lnTo>
                <a:pt x="49" y="27"/>
              </a:lnTo>
              <a:lnTo>
                <a:pt x="50" y="28"/>
              </a:lnTo>
              <a:lnTo>
                <a:pt x="51" y="28"/>
              </a:lnTo>
              <a:lnTo>
                <a:pt x="51" y="29"/>
              </a:lnTo>
              <a:lnTo>
                <a:pt x="52" y="29"/>
              </a:lnTo>
              <a:lnTo>
                <a:pt x="52" y="28"/>
              </a:lnTo>
              <a:lnTo>
                <a:pt x="53" y="28"/>
              </a:lnTo>
              <a:lnTo>
                <a:pt x="54" y="28"/>
              </a:lnTo>
              <a:lnTo>
                <a:pt x="54" y="29"/>
              </a:lnTo>
              <a:lnTo>
                <a:pt x="54" y="28"/>
              </a:lnTo>
              <a:lnTo>
                <a:pt x="55" y="29"/>
              </a:lnTo>
              <a:lnTo>
                <a:pt x="55" y="30"/>
              </a:lnTo>
              <a:lnTo>
                <a:pt x="55" y="31"/>
              </a:lnTo>
              <a:lnTo>
                <a:pt x="55" y="32"/>
              </a:lnTo>
              <a:lnTo>
                <a:pt x="56" y="32"/>
              </a:lnTo>
              <a:lnTo>
                <a:pt x="56" y="33"/>
              </a:lnTo>
              <a:lnTo>
                <a:pt x="56" y="34"/>
              </a:lnTo>
              <a:lnTo>
                <a:pt x="56" y="35"/>
              </a:lnTo>
              <a:lnTo>
                <a:pt x="56" y="36"/>
              </a:lnTo>
              <a:lnTo>
                <a:pt x="57" y="36"/>
              </a:lnTo>
              <a:lnTo>
                <a:pt x="57" y="37"/>
              </a:lnTo>
              <a:lnTo>
                <a:pt x="58" y="37"/>
              </a:lnTo>
              <a:lnTo>
                <a:pt x="58" y="38"/>
              </a:lnTo>
              <a:lnTo>
                <a:pt x="58" y="39"/>
              </a:lnTo>
              <a:lnTo>
                <a:pt x="57" y="39"/>
              </a:lnTo>
              <a:lnTo>
                <a:pt x="56" y="39"/>
              </a:lnTo>
              <a:lnTo>
                <a:pt x="55" y="39"/>
              </a:lnTo>
              <a:lnTo>
                <a:pt x="55" y="40"/>
              </a:lnTo>
              <a:lnTo>
                <a:pt x="54" y="40"/>
              </a:lnTo>
              <a:lnTo>
                <a:pt x="53" y="41"/>
              </a:lnTo>
              <a:lnTo>
                <a:pt x="52" y="41"/>
              </a:lnTo>
              <a:lnTo>
                <a:pt x="52" y="42"/>
              </a:lnTo>
              <a:lnTo>
                <a:pt x="51" y="43"/>
              </a:lnTo>
              <a:lnTo>
                <a:pt x="51" y="44"/>
              </a:lnTo>
              <a:lnTo>
                <a:pt x="50" y="45"/>
              </a:lnTo>
              <a:lnTo>
                <a:pt x="50" y="46"/>
              </a:lnTo>
              <a:lnTo>
                <a:pt x="49" y="47"/>
              </a:lnTo>
              <a:lnTo>
                <a:pt x="49" y="48"/>
              </a:lnTo>
              <a:lnTo>
                <a:pt x="48" y="48"/>
              </a:lnTo>
              <a:lnTo>
                <a:pt x="48" y="49"/>
              </a:lnTo>
              <a:lnTo>
                <a:pt x="47" y="49"/>
              </a:lnTo>
              <a:lnTo>
                <a:pt x="47" y="50"/>
              </a:lnTo>
              <a:lnTo>
                <a:pt x="46" y="50"/>
              </a:lnTo>
              <a:lnTo>
                <a:pt x="45" y="50"/>
              </a:lnTo>
              <a:lnTo>
                <a:pt x="45" y="51"/>
              </a:lnTo>
              <a:lnTo>
                <a:pt x="44" y="51"/>
              </a:lnTo>
              <a:lnTo>
                <a:pt x="43" y="51"/>
              </a:lnTo>
              <a:lnTo>
                <a:pt x="42" y="51"/>
              </a:lnTo>
              <a:lnTo>
                <a:pt x="41" y="51"/>
              </a:lnTo>
              <a:lnTo>
                <a:pt x="40" y="51"/>
              </a:lnTo>
              <a:lnTo>
                <a:pt x="39" y="51"/>
              </a:lnTo>
              <a:lnTo>
                <a:pt x="37" y="51"/>
              </a:lnTo>
              <a:lnTo>
                <a:pt x="36" y="51"/>
              </a:lnTo>
              <a:lnTo>
                <a:pt x="35" y="51"/>
              </a:lnTo>
              <a:lnTo>
                <a:pt x="34" y="51"/>
              </a:lnTo>
              <a:lnTo>
                <a:pt x="33" y="51"/>
              </a:lnTo>
              <a:lnTo>
                <a:pt x="32" y="51"/>
              </a:lnTo>
              <a:lnTo>
                <a:pt x="31" y="51"/>
              </a:lnTo>
              <a:lnTo>
                <a:pt x="30" y="51"/>
              </a:lnTo>
              <a:lnTo>
                <a:pt x="29" y="51"/>
              </a:lnTo>
              <a:lnTo>
                <a:pt x="29" y="52"/>
              </a:lnTo>
              <a:lnTo>
                <a:pt x="28" y="52"/>
              </a:lnTo>
              <a:lnTo>
                <a:pt x="26" y="52"/>
              </a:lnTo>
              <a:lnTo>
                <a:pt x="25" y="52"/>
              </a:lnTo>
              <a:close/>
            </a:path>
          </a:pathLst>
        </a:custGeom>
        <a:solidFill>
          <a:srgbClr val="FF0000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10</xdr:col>
      <xdr:colOff>57150</xdr:colOff>
      <xdr:row>11</xdr:row>
      <xdr:rowOff>114300</xdr:rowOff>
    </xdr:from>
    <xdr:to>
      <xdr:col>11</xdr:col>
      <xdr:colOff>200025</xdr:colOff>
      <xdr:row>17</xdr:row>
      <xdr:rowOff>114300</xdr:rowOff>
    </xdr:to>
    <xdr:sp macro="" textlink="">
      <xdr:nvSpPr>
        <xdr:cNvPr id="848691" name="Freeform 34"/>
        <xdr:cNvSpPr>
          <a:spLocks/>
        </xdr:cNvSpPr>
      </xdr:nvSpPr>
      <xdr:spPr bwMode="auto">
        <a:xfrm>
          <a:off x="9829800" y="2028825"/>
          <a:ext cx="752475" cy="914400"/>
        </a:xfrm>
        <a:custGeom>
          <a:avLst/>
          <a:gdLst>
            <a:gd name="T0" fmla="*/ 2147483647 w 58"/>
            <a:gd name="T1" fmla="*/ 2147483647 h 69"/>
            <a:gd name="T2" fmla="*/ 2147483647 w 58"/>
            <a:gd name="T3" fmla="*/ 2147483647 h 69"/>
            <a:gd name="T4" fmla="*/ 2147483647 w 58"/>
            <a:gd name="T5" fmla="*/ 2147483647 h 69"/>
            <a:gd name="T6" fmla="*/ 2147483647 w 58"/>
            <a:gd name="T7" fmla="*/ 2147483647 h 69"/>
            <a:gd name="T8" fmla="*/ 2147483647 w 58"/>
            <a:gd name="T9" fmla="*/ 2147483647 h 69"/>
            <a:gd name="T10" fmla="*/ 2147483647 w 58"/>
            <a:gd name="T11" fmla="*/ 2147483647 h 69"/>
            <a:gd name="T12" fmla="*/ 2147483647 w 58"/>
            <a:gd name="T13" fmla="*/ 2147483647 h 69"/>
            <a:gd name="T14" fmla="*/ 2147483647 w 58"/>
            <a:gd name="T15" fmla="*/ 2147483647 h 69"/>
            <a:gd name="T16" fmla="*/ 2147483647 w 58"/>
            <a:gd name="T17" fmla="*/ 2147483647 h 69"/>
            <a:gd name="T18" fmla="*/ 2147483647 w 58"/>
            <a:gd name="T19" fmla="*/ 2147483647 h 69"/>
            <a:gd name="T20" fmla="*/ 2147483647 w 58"/>
            <a:gd name="T21" fmla="*/ 2147483647 h 69"/>
            <a:gd name="T22" fmla="*/ 2147483647 w 58"/>
            <a:gd name="T23" fmla="*/ 2147483647 h 69"/>
            <a:gd name="T24" fmla="*/ 2147483647 w 58"/>
            <a:gd name="T25" fmla="*/ 2147483647 h 69"/>
            <a:gd name="T26" fmla="*/ 2147483647 w 58"/>
            <a:gd name="T27" fmla="*/ 2147483647 h 69"/>
            <a:gd name="T28" fmla="*/ 0 w 58"/>
            <a:gd name="T29" fmla="*/ 2147483647 h 69"/>
            <a:gd name="T30" fmla="*/ 2147483647 w 58"/>
            <a:gd name="T31" fmla="*/ 2147483647 h 69"/>
            <a:gd name="T32" fmla="*/ 2147483647 w 58"/>
            <a:gd name="T33" fmla="*/ 2147483647 h 69"/>
            <a:gd name="T34" fmla="*/ 2147483647 w 58"/>
            <a:gd name="T35" fmla="*/ 2147483647 h 69"/>
            <a:gd name="T36" fmla="*/ 2147483647 w 58"/>
            <a:gd name="T37" fmla="*/ 2147483647 h 69"/>
            <a:gd name="T38" fmla="*/ 2147483647 w 58"/>
            <a:gd name="T39" fmla="*/ 2147483647 h 69"/>
            <a:gd name="T40" fmla="*/ 2147483647 w 58"/>
            <a:gd name="T41" fmla="*/ 2147483647 h 69"/>
            <a:gd name="T42" fmla="*/ 2147483647 w 58"/>
            <a:gd name="T43" fmla="*/ 2147483647 h 69"/>
            <a:gd name="T44" fmla="*/ 2147483647 w 58"/>
            <a:gd name="T45" fmla="*/ 2147483647 h 69"/>
            <a:gd name="T46" fmla="*/ 2147483647 w 58"/>
            <a:gd name="T47" fmla="*/ 2147483647 h 69"/>
            <a:gd name="T48" fmla="*/ 2147483647 w 58"/>
            <a:gd name="T49" fmla="*/ 2147483647 h 69"/>
            <a:gd name="T50" fmla="*/ 2147483647 w 58"/>
            <a:gd name="T51" fmla="*/ 2147483647 h 69"/>
            <a:gd name="T52" fmla="*/ 2147483647 w 58"/>
            <a:gd name="T53" fmla="*/ 2147483647 h 69"/>
            <a:gd name="T54" fmla="*/ 2147483647 w 58"/>
            <a:gd name="T55" fmla="*/ 2147483647 h 69"/>
            <a:gd name="T56" fmla="*/ 2147483647 w 58"/>
            <a:gd name="T57" fmla="*/ 2147483647 h 69"/>
            <a:gd name="T58" fmla="*/ 2147483647 w 58"/>
            <a:gd name="T59" fmla="*/ 2147483647 h 69"/>
            <a:gd name="T60" fmla="*/ 2147483647 w 58"/>
            <a:gd name="T61" fmla="*/ 2147483647 h 69"/>
            <a:gd name="T62" fmla="*/ 2147483647 w 58"/>
            <a:gd name="T63" fmla="*/ 2147483647 h 69"/>
            <a:gd name="T64" fmla="*/ 2147483647 w 58"/>
            <a:gd name="T65" fmla="*/ 2147483647 h 69"/>
            <a:gd name="T66" fmla="*/ 2147483647 w 58"/>
            <a:gd name="T67" fmla="*/ 2147483647 h 69"/>
            <a:gd name="T68" fmla="*/ 2147483647 w 58"/>
            <a:gd name="T69" fmla="*/ 2147483647 h 69"/>
            <a:gd name="T70" fmla="*/ 2147483647 w 58"/>
            <a:gd name="T71" fmla="*/ 2147483647 h 69"/>
            <a:gd name="T72" fmla="*/ 2147483647 w 58"/>
            <a:gd name="T73" fmla="*/ 2147483647 h 69"/>
            <a:gd name="T74" fmla="*/ 2147483647 w 58"/>
            <a:gd name="T75" fmla="*/ 2147483647 h 69"/>
            <a:gd name="T76" fmla="*/ 2147483647 w 58"/>
            <a:gd name="T77" fmla="*/ 2147483647 h 69"/>
            <a:gd name="T78" fmla="*/ 2147483647 w 58"/>
            <a:gd name="T79" fmla="*/ 2147483647 h 69"/>
            <a:gd name="T80" fmla="*/ 2147483647 w 58"/>
            <a:gd name="T81" fmla="*/ 2147483647 h 69"/>
            <a:gd name="T82" fmla="*/ 2147483647 w 58"/>
            <a:gd name="T83" fmla="*/ 2147483647 h 69"/>
            <a:gd name="T84" fmla="*/ 2147483647 w 58"/>
            <a:gd name="T85" fmla="*/ 2147483647 h 69"/>
            <a:gd name="T86" fmla="*/ 2147483647 w 58"/>
            <a:gd name="T87" fmla="*/ 2147483647 h 69"/>
            <a:gd name="T88" fmla="*/ 2147483647 w 58"/>
            <a:gd name="T89" fmla="*/ 2147483647 h 69"/>
            <a:gd name="T90" fmla="*/ 2147483647 w 58"/>
            <a:gd name="T91" fmla="*/ 2147483647 h 69"/>
            <a:gd name="T92" fmla="*/ 2147483647 w 58"/>
            <a:gd name="T93" fmla="*/ 2147483647 h 69"/>
            <a:gd name="T94" fmla="*/ 2147483647 w 58"/>
            <a:gd name="T95" fmla="*/ 2147483647 h 69"/>
            <a:gd name="T96" fmla="*/ 2147483647 w 58"/>
            <a:gd name="T97" fmla="*/ 2147483647 h 69"/>
            <a:gd name="T98" fmla="*/ 2147483647 w 58"/>
            <a:gd name="T99" fmla="*/ 2147483647 h 69"/>
            <a:gd name="T100" fmla="*/ 2147483647 w 58"/>
            <a:gd name="T101" fmla="*/ 2147483647 h 69"/>
            <a:gd name="T102" fmla="*/ 2147483647 w 58"/>
            <a:gd name="T103" fmla="*/ 2147483647 h 69"/>
            <a:gd name="T104" fmla="*/ 2147483647 w 58"/>
            <a:gd name="T105" fmla="*/ 2147483647 h 69"/>
            <a:gd name="T106" fmla="*/ 2147483647 w 58"/>
            <a:gd name="T107" fmla="*/ 2147483647 h 69"/>
            <a:gd name="T108" fmla="*/ 2147483647 w 58"/>
            <a:gd name="T109" fmla="*/ 2147483647 h 69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w 58"/>
            <a:gd name="T166" fmla="*/ 0 h 69"/>
            <a:gd name="T167" fmla="*/ 58 w 58"/>
            <a:gd name="T168" fmla="*/ 69 h 69"/>
          </a:gdLst>
          <a:ahLst/>
          <a:cxnLst>
            <a:cxn ang="T110">
              <a:pos x="T0" y="T1"/>
            </a:cxn>
            <a:cxn ang="T111">
              <a:pos x="T2" y="T3"/>
            </a:cxn>
            <a:cxn ang="T112">
              <a:pos x="T4" y="T5"/>
            </a:cxn>
            <a:cxn ang="T113">
              <a:pos x="T6" y="T7"/>
            </a:cxn>
            <a:cxn ang="T114">
              <a:pos x="T8" y="T9"/>
            </a:cxn>
            <a:cxn ang="T115">
              <a:pos x="T10" y="T11"/>
            </a:cxn>
            <a:cxn ang="T116">
              <a:pos x="T12" y="T13"/>
            </a:cxn>
            <a:cxn ang="T117">
              <a:pos x="T14" y="T15"/>
            </a:cxn>
            <a:cxn ang="T118">
              <a:pos x="T16" y="T17"/>
            </a:cxn>
            <a:cxn ang="T119">
              <a:pos x="T18" y="T19"/>
            </a:cxn>
            <a:cxn ang="T120">
              <a:pos x="T20" y="T21"/>
            </a:cxn>
            <a:cxn ang="T121">
              <a:pos x="T22" y="T23"/>
            </a:cxn>
            <a:cxn ang="T122">
              <a:pos x="T24" y="T25"/>
            </a:cxn>
            <a:cxn ang="T123">
              <a:pos x="T26" y="T27"/>
            </a:cxn>
            <a:cxn ang="T124">
              <a:pos x="T28" y="T29"/>
            </a:cxn>
            <a:cxn ang="T125">
              <a:pos x="T30" y="T31"/>
            </a:cxn>
            <a:cxn ang="T126">
              <a:pos x="T32" y="T33"/>
            </a:cxn>
            <a:cxn ang="T127">
              <a:pos x="T34" y="T35"/>
            </a:cxn>
            <a:cxn ang="T128">
              <a:pos x="T36" y="T37"/>
            </a:cxn>
            <a:cxn ang="T129">
              <a:pos x="T38" y="T39"/>
            </a:cxn>
            <a:cxn ang="T130">
              <a:pos x="T40" y="T41"/>
            </a:cxn>
            <a:cxn ang="T131">
              <a:pos x="T42" y="T43"/>
            </a:cxn>
            <a:cxn ang="T132">
              <a:pos x="T44" y="T45"/>
            </a:cxn>
            <a:cxn ang="T133">
              <a:pos x="T46" y="T47"/>
            </a:cxn>
            <a:cxn ang="T134">
              <a:pos x="T48" y="T49"/>
            </a:cxn>
            <a:cxn ang="T135">
              <a:pos x="T50" y="T51"/>
            </a:cxn>
            <a:cxn ang="T136">
              <a:pos x="T52" y="T53"/>
            </a:cxn>
            <a:cxn ang="T137">
              <a:pos x="T54" y="T55"/>
            </a:cxn>
            <a:cxn ang="T138">
              <a:pos x="T56" y="T57"/>
            </a:cxn>
            <a:cxn ang="T139">
              <a:pos x="T58" y="T59"/>
            </a:cxn>
            <a:cxn ang="T140">
              <a:pos x="T60" y="T61"/>
            </a:cxn>
            <a:cxn ang="T141">
              <a:pos x="T62" y="T63"/>
            </a:cxn>
            <a:cxn ang="T142">
              <a:pos x="T64" y="T65"/>
            </a:cxn>
            <a:cxn ang="T143">
              <a:pos x="T66" y="T67"/>
            </a:cxn>
            <a:cxn ang="T144">
              <a:pos x="T68" y="T69"/>
            </a:cxn>
            <a:cxn ang="T145">
              <a:pos x="T70" y="T71"/>
            </a:cxn>
            <a:cxn ang="T146">
              <a:pos x="T72" y="T73"/>
            </a:cxn>
            <a:cxn ang="T147">
              <a:pos x="T74" y="T75"/>
            </a:cxn>
            <a:cxn ang="T148">
              <a:pos x="T76" y="T77"/>
            </a:cxn>
            <a:cxn ang="T149">
              <a:pos x="T78" y="T79"/>
            </a:cxn>
            <a:cxn ang="T150">
              <a:pos x="T80" y="T81"/>
            </a:cxn>
            <a:cxn ang="T151">
              <a:pos x="T82" y="T83"/>
            </a:cxn>
            <a:cxn ang="T152">
              <a:pos x="T84" y="T85"/>
            </a:cxn>
            <a:cxn ang="T153">
              <a:pos x="T86" y="T87"/>
            </a:cxn>
            <a:cxn ang="T154">
              <a:pos x="T88" y="T89"/>
            </a:cxn>
            <a:cxn ang="T155">
              <a:pos x="T90" y="T91"/>
            </a:cxn>
            <a:cxn ang="T156">
              <a:pos x="T92" y="T93"/>
            </a:cxn>
            <a:cxn ang="T157">
              <a:pos x="T94" y="T95"/>
            </a:cxn>
            <a:cxn ang="T158">
              <a:pos x="T96" y="T97"/>
            </a:cxn>
            <a:cxn ang="T159">
              <a:pos x="T98" y="T99"/>
            </a:cxn>
            <a:cxn ang="T160">
              <a:pos x="T100" y="T101"/>
            </a:cxn>
            <a:cxn ang="T161">
              <a:pos x="T102" y="T103"/>
            </a:cxn>
            <a:cxn ang="T162">
              <a:pos x="T104" y="T105"/>
            </a:cxn>
            <a:cxn ang="T163">
              <a:pos x="T106" y="T107"/>
            </a:cxn>
            <a:cxn ang="T164">
              <a:pos x="T108" y="T109"/>
            </a:cxn>
          </a:cxnLst>
          <a:rect l="T165" t="T166" r="T167" b="T168"/>
          <a:pathLst>
            <a:path w="58" h="69">
              <a:moveTo>
                <a:pt x="44" y="66"/>
              </a:moveTo>
              <a:lnTo>
                <a:pt x="44" y="67"/>
              </a:lnTo>
              <a:lnTo>
                <a:pt x="44" y="68"/>
              </a:lnTo>
              <a:lnTo>
                <a:pt x="44" y="69"/>
              </a:lnTo>
              <a:lnTo>
                <a:pt x="43" y="69"/>
              </a:lnTo>
              <a:lnTo>
                <a:pt x="43" y="68"/>
              </a:lnTo>
              <a:lnTo>
                <a:pt x="42" y="68"/>
              </a:lnTo>
              <a:lnTo>
                <a:pt x="41" y="68"/>
              </a:lnTo>
              <a:lnTo>
                <a:pt x="40" y="68"/>
              </a:lnTo>
              <a:lnTo>
                <a:pt x="39" y="68"/>
              </a:lnTo>
              <a:lnTo>
                <a:pt x="39" y="67"/>
              </a:lnTo>
              <a:lnTo>
                <a:pt x="38" y="67"/>
              </a:lnTo>
              <a:lnTo>
                <a:pt x="37" y="66"/>
              </a:lnTo>
              <a:lnTo>
                <a:pt x="36" y="66"/>
              </a:lnTo>
              <a:lnTo>
                <a:pt x="35" y="65"/>
              </a:lnTo>
              <a:lnTo>
                <a:pt x="34" y="65"/>
              </a:lnTo>
              <a:lnTo>
                <a:pt x="33" y="64"/>
              </a:lnTo>
              <a:lnTo>
                <a:pt x="32" y="64"/>
              </a:lnTo>
              <a:lnTo>
                <a:pt x="31" y="64"/>
              </a:lnTo>
              <a:lnTo>
                <a:pt x="30" y="64"/>
              </a:lnTo>
              <a:lnTo>
                <a:pt x="29" y="64"/>
              </a:lnTo>
              <a:lnTo>
                <a:pt x="28" y="64"/>
              </a:lnTo>
              <a:lnTo>
                <a:pt x="27" y="64"/>
              </a:lnTo>
              <a:lnTo>
                <a:pt x="27" y="65"/>
              </a:lnTo>
              <a:lnTo>
                <a:pt x="26" y="65"/>
              </a:lnTo>
              <a:lnTo>
                <a:pt x="25" y="65"/>
              </a:lnTo>
              <a:lnTo>
                <a:pt x="25" y="66"/>
              </a:lnTo>
              <a:lnTo>
                <a:pt x="24" y="66"/>
              </a:lnTo>
              <a:lnTo>
                <a:pt x="23" y="66"/>
              </a:lnTo>
              <a:lnTo>
                <a:pt x="22" y="66"/>
              </a:lnTo>
              <a:lnTo>
                <a:pt x="22" y="67"/>
              </a:lnTo>
              <a:lnTo>
                <a:pt x="21" y="67"/>
              </a:lnTo>
              <a:lnTo>
                <a:pt x="20" y="67"/>
              </a:lnTo>
              <a:lnTo>
                <a:pt x="19" y="67"/>
              </a:lnTo>
              <a:lnTo>
                <a:pt x="18" y="67"/>
              </a:lnTo>
              <a:lnTo>
                <a:pt x="17" y="67"/>
              </a:lnTo>
              <a:lnTo>
                <a:pt x="16" y="67"/>
              </a:lnTo>
              <a:lnTo>
                <a:pt x="16" y="66"/>
              </a:lnTo>
              <a:lnTo>
                <a:pt x="16" y="65"/>
              </a:lnTo>
              <a:lnTo>
                <a:pt x="15" y="65"/>
              </a:lnTo>
              <a:lnTo>
                <a:pt x="15" y="64"/>
              </a:lnTo>
              <a:lnTo>
                <a:pt x="14" y="64"/>
              </a:lnTo>
              <a:lnTo>
                <a:pt x="14" y="63"/>
              </a:lnTo>
              <a:lnTo>
                <a:pt x="14" y="62"/>
              </a:lnTo>
              <a:lnTo>
                <a:pt x="14" y="61"/>
              </a:lnTo>
              <a:lnTo>
                <a:pt x="14" y="60"/>
              </a:lnTo>
              <a:lnTo>
                <a:pt x="13" y="60"/>
              </a:lnTo>
              <a:lnTo>
                <a:pt x="13" y="59"/>
              </a:lnTo>
              <a:lnTo>
                <a:pt x="13" y="58"/>
              </a:lnTo>
              <a:lnTo>
                <a:pt x="13" y="57"/>
              </a:lnTo>
              <a:lnTo>
                <a:pt x="12" y="56"/>
              </a:lnTo>
              <a:lnTo>
                <a:pt x="12" y="57"/>
              </a:lnTo>
              <a:lnTo>
                <a:pt x="12" y="56"/>
              </a:lnTo>
              <a:lnTo>
                <a:pt x="11" y="56"/>
              </a:lnTo>
              <a:lnTo>
                <a:pt x="10" y="56"/>
              </a:lnTo>
              <a:lnTo>
                <a:pt x="10" y="57"/>
              </a:lnTo>
              <a:lnTo>
                <a:pt x="9" y="57"/>
              </a:lnTo>
              <a:lnTo>
                <a:pt x="9" y="56"/>
              </a:lnTo>
              <a:lnTo>
                <a:pt x="8" y="56"/>
              </a:lnTo>
              <a:lnTo>
                <a:pt x="7" y="55"/>
              </a:lnTo>
              <a:lnTo>
                <a:pt x="6" y="54"/>
              </a:lnTo>
              <a:lnTo>
                <a:pt x="5" y="54"/>
              </a:lnTo>
              <a:lnTo>
                <a:pt x="4" y="54"/>
              </a:lnTo>
              <a:lnTo>
                <a:pt x="3" y="54"/>
              </a:lnTo>
              <a:lnTo>
                <a:pt x="3" y="53"/>
              </a:lnTo>
              <a:lnTo>
                <a:pt x="3" y="52"/>
              </a:lnTo>
              <a:lnTo>
                <a:pt x="3" y="51"/>
              </a:lnTo>
              <a:lnTo>
                <a:pt x="2" y="51"/>
              </a:lnTo>
              <a:lnTo>
                <a:pt x="2" y="50"/>
              </a:lnTo>
              <a:lnTo>
                <a:pt x="2" y="49"/>
              </a:lnTo>
              <a:lnTo>
                <a:pt x="1" y="49"/>
              </a:lnTo>
              <a:lnTo>
                <a:pt x="1" y="48"/>
              </a:lnTo>
              <a:lnTo>
                <a:pt x="1" y="47"/>
              </a:lnTo>
              <a:lnTo>
                <a:pt x="0" y="47"/>
              </a:lnTo>
              <a:lnTo>
                <a:pt x="0" y="46"/>
              </a:lnTo>
              <a:lnTo>
                <a:pt x="0" y="45"/>
              </a:lnTo>
              <a:lnTo>
                <a:pt x="0" y="44"/>
              </a:lnTo>
              <a:lnTo>
                <a:pt x="1" y="43"/>
              </a:lnTo>
              <a:lnTo>
                <a:pt x="2" y="43"/>
              </a:lnTo>
              <a:lnTo>
                <a:pt x="3" y="43"/>
              </a:lnTo>
              <a:lnTo>
                <a:pt x="4" y="43"/>
              </a:lnTo>
              <a:lnTo>
                <a:pt x="5" y="43"/>
              </a:lnTo>
              <a:lnTo>
                <a:pt x="5" y="42"/>
              </a:lnTo>
              <a:lnTo>
                <a:pt x="5" y="43"/>
              </a:lnTo>
              <a:lnTo>
                <a:pt x="5" y="42"/>
              </a:lnTo>
              <a:lnTo>
                <a:pt x="5" y="43"/>
              </a:lnTo>
              <a:lnTo>
                <a:pt x="6" y="43"/>
              </a:lnTo>
              <a:lnTo>
                <a:pt x="6" y="42"/>
              </a:lnTo>
              <a:lnTo>
                <a:pt x="7" y="42"/>
              </a:lnTo>
              <a:lnTo>
                <a:pt x="7" y="41"/>
              </a:lnTo>
              <a:lnTo>
                <a:pt x="8" y="41"/>
              </a:lnTo>
              <a:lnTo>
                <a:pt x="9" y="41"/>
              </a:lnTo>
              <a:lnTo>
                <a:pt x="9" y="40"/>
              </a:lnTo>
              <a:lnTo>
                <a:pt x="10" y="40"/>
              </a:lnTo>
              <a:lnTo>
                <a:pt x="11" y="40"/>
              </a:lnTo>
              <a:lnTo>
                <a:pt x="11" y="39"/>
              </a:lnTo>
              <a:lnTo>
                <a:pt x="12" y="39"/>
              </a:lnTo>
              <a:lnTo>
                <a:pt x="12" y="38"/>
              </a:lnTo>
              <a:lnTo>
                <a:pt x="12" y="39"/>
              </a:lnTo>
              <a:lnTo>
                <a:pt x="12" y="40"/>
              </a:lnTo>
              <a:lnTo>
                <a:pt x="12" y="41"/>
              </a:lnTo>
              <a:lnTo>
                <a:pt x="13" y="41"/>
              </a:lnTo>
              <a:lnTo>
                <a:pt x="14" y="41"/>
              </a:lnTo>
              <a:lnTo>
                <a:pt x="14" y="40"/>
              </a:lnTo>
              <a:lnTo>
                <a:pt x="15" y="40"/>
              </a:lnTo>
              <a:lnTo>
                <a:pt x="15" y="39"/>
              </a:lnTo>
              <a:lnTo>
                <a:pt x="16" y="39"/>
              </a:lnTo>
              <a:lnTo>
                <a:pt x="17" y="39"/>
              </a:lnTo>
              <a:lnTo>
                <a:pt x="17" y="38"/>
              </a:lnTo>
              <a:lnTo>
                <a:pt x="18" y="38"/>
              </a:lnTo>
              <a:lnTo>
                <a:pt x="19" y="37"/>
              </a:lnTo>
              <a:lnTo>
                <a:pt x="19" y="36"/>
              </a:lnTo>
              <a:lnTo>
                <a:pt x="20" y="36"/>
              </a:lnTo>
              <a:lnTo>
                <a:pt x="21" y="36"/>
              </a:lnTo>
              <a:lnTo>
                <a:pt x="21" y="35"/>
              </a:lnTo>
              <a:lnTo>
                <a:pt x="23" y="34"/>
              </a:lnTo>
              <a:lnTo>
                <a:pt x="22" y="34"/>
              </a:lnTo>
              <a:lnTo>
                <a:pt x="22" y="33"/>
              </a:lnTo>
              <a:lnTo>
                <a:pt x="22" y="32"/>
              </a:lnTo>
              <a:lnTo>
                <a:pt x="24" y="33"/>
              </a:lnTo>
              <a:lnTo>
                <a:pt x="24" y="32"/>
              </a:lnTo>
              <a:lnTo>
                <a:pt x="25" y="31"/>
              </a:lnTo>
              <a:lnTo>
                <a:pt x="24" y="31"/>
              </a:lnTo>
              <a:lnTo>
                <a:pt x="24" y="29"/>
              </a:lnTo>
              <a:lnTo>
                <a:pt x="25" y="28"/>
              </a:lnTo>
              <a:lnTo>
                <a:pt x="24" y="28"/>
              </a:lnTo>
              <a:lnTo>
                <a:pt x="25" y="28"/>
              </a:lnTo>
              <a:lnTo>
                <a:pt x="26" y="27"/>
              </a:lnTo>
              <a:lnTo>
                <a:pt x="27" y="27"/>
              </a:lnTo>
              <a:lnTo>
                <a:pt x="28" y="26"/>
              </a:lnTo>
              <a:lnTo>
                <a:pt x="28" y="25"/>
              </a:lnTo>
              <a:lnTo>
                <a:pt x="29" y="25"/>
              </a:lnTo>
              <a:lnTo>
                <a:pt x="29" y="24"/>
              </a:lnTo>
              <a:lnTo>
                <a:pt x="29" y="23"/>
              </a:lnTo>
              <a:lnTo>
                <a:pt x="30" y="23"/>
              </a:lnTo>
              <a:lnTo>
                <a:pt x="30" y="22"/>
              </a:lnTo>
              <a:lnTo>
                <a:pt x="29" y="22"/>
              </a:lnTo>
              <a:lnTo>
                <a:pt x="29" y="21"/>
              </a:lnTo>
              <a:lnTo>
                <a:pt x="30" y="21"/>
              </a:lnTo>
              <a:lnTo>
                <a:pt x="30" y="20"/>
              </a:lnTo>
              <a:lnTo>
                <a:pt x="29" y="20"/>
              </a:lnTo>
              <a:lnTo>
                <a:pt x="29" y="19"/>
              </a:lnTo>
              <a:lnTo>
                <a:pt x="29" y="18"/>
              </a:lnTo>
              <a:lnTo>
                <a:pt x="30" y="17"/>
              </a:lnTo>
              <a:lnTo>
                <a:pt x="30" y="16"/>
              </a:lnTo>
              <a:lnTo>
                <a:pt x="30" y="15"/>
              </a:lnTo>
              <a:lnTo>
                <a:pt x="31" y="15"/>
              </a:lnTo>
              <a:lnTo>
                <a:pt x="31" y="14"/>
              </a:lnTo>
              <a:lnTo>
                <a:pt x="30" y="14"/>
              </a:lnTo>
              <a:lnTo>
                <a:pt x="29" y="14"/>
              </a:lnTo>
              <a:lnTo>
                <a:pt x="28" y="14"/>
              </a:lnTo>
              <a:lnTo>
                <a:pt x="28" y="13"/>
              </a:lnTo>
              <a:lnTo>
                <a:pt x="28" y="12"/>
              </a:lnTo>
              <a:lnTo>
                <a:pt x="28" y="11"/>
              </a:lnTo>
              <a:lnTo>
                <a:pt x="27" y="10"/>
              </a:lnTo>
              <a:lnTo>
                <a:pt x="29" y="9"/>
              </a:lnTo>
              <a:lnTo>
                <a:pt x="30" y="9"/>
              </a:lnTo>
              <a:lnTo>
                <a:pt x="29" y="9"/>
              </a:lnTo>
              <a:lnTo>
                <a:pt x="29" y="8"/>
              </a:lnTo>
              <a:lnTo>
                <a:pt x="29" y="7"/>
              </a:lnTo>
              <a:lnTo>
                <a:pt x="30" y="6"/>
              </a:lnTo>
              <a:lnTo>
                <a:pt x="32" y="4"/>
              </a:lnTo>
              <a:lnTo>
                <a:pt x="34" y="3"/>
              </a:lnTo>
              <a:lnTo>
                <a:pt x="35" y="2"/>
              </a:lnTo>
              <a:lnTo>
                <a:pt x="35" y="1"/>
              </a:lnTo>
              <a:lnTo>
                <a:pt x="36" y="0"/>
              </a:lnTo>
              <a:lnTo>
                <a:pt x="37" y="0"/>
              </a:lnTo>
              <a:lnTo>
                <a:pt x="37" y="1"/>
              </a:lnTo>
              <a:lnTo>
                <a:pt x="37" y="2"/>
              </a:lnTo>
              <a:lnTo>
                <a:pt x="38" y="1"/>
              </a:lnTo>
              <a:lnTo>
                <a:pt x="38" y="2"/>
              </a:lnTo>
              <a:lnTo>
                <a:pt x="39" y="2"/>
              </a:lnTo>
              <a:lnTo>
                <a:pt x="39" y="3"/>
              </a:lnTo>
              <a:lnTo>
                <a:pt x="39" y="4"/>
              </a:lnTo>
              <a:lnTo>
                <a:pt x="39" y="5"/>
              </a:lnTo>
              <a:lnTo>
                <a:pt x="39" y="6"/>
              </a:lnTo>
              <a:lnTo>
                <a:pt x="39" y="7"/>
              </a:lnTo>
              <a:lnTo>
                <a:pt x="39" y="9"/>
              </a:lnTo>
              <a:lnTo>
                <a:pt x="39" y="10"/>
              </a:lnTo>
              <a:lnTo>
                <a:pt x="39" y="11"/>
              </a:lnTo>
              <a:lnTo>
                <a:pt x="39" y="12"/>
              </a:lnTo>
              <a:lnTo>
                <a:pt x="38" y="13"/>
              </a:lnTo>
              <a:lnTo>
                <a:pt x="38" y="14"/>
              </a:lnTo>
              <a:lnTo>
                <a:pt x="37" y="14"/>
              </a:lnTo>
              <a:lnTo>
                <a:pt x="37" y="15"/>
              </a:lnTo>
              <a:lnTo>
                <a:pt x="37" y="16"/>
              </a:lnTo>
              <a:lnTo>
                <a:pt x="37" y="17"/>
              </a:lnTo>
              <a:lnTo>
                <a:pt x="37" y="18"/>
              </a:lnTo>
              <a:lnTo>
                <a:pt x="38" y="18"/>
              </a:lnTo>
              <a:lnTo>
                <a:pt x="38" y="19"/>
              </a:lnTo>
              <a:lnTo>
                <a:pt x="38" y="20"/>
              </a:lnTo>
              <a:lnTo>
                <a:pt x="39" y="21"/>
              </a:lnTo>
              <a:lnTo>
                <a:pt x="38" y="21"/>
              </a:lnTo>
              <a:lnTo>
                <a:pt x="39" y="22"/>
              </a:lnTo>
              <a:lnTo>
                <a:pt x="38" y="22"/>
              </a:lnTo>
              <a:lnTo>
                <a:pt x="37" y="23"/>
              </a:lnTo>
              <a:lnTo>
                <a:pt x="38" y="23"/>
              </a:lnTo>
              <a:lnTo>
                <a:pt x="39" y="24"/>
              </a:lnTo>
              <a:lnTo>
                <a:pt x="40" y="24"/>
              </a:lnTo>
              <a:lnTo>
                <a:pt x="41" y="24"/>
              </a:lnTo>
              <a:lnTo>
                <a:pt x="41" y="25"/>
              </a:lnTo>
              <a:lnTo>
                <a:pt x="42" y="25"/>
              </a:lnTo>
              <a:lnTo>
                <a:pt x="42" y="26"/>
              </a:lnTo>
              <a:lnTo>
                <a:pt x="43" y="26"/>
              </a:lnTo>
              <a:lnTo>
                <a:pt x="43" y="27"/>
              </a:lnTo>
              <a:lnTo>
                <a:pt x="44" y="27"/>
              </a:lnTo>
              <a:lnTo>
                <a:pt x="44" y="28"/>
              </a:lnTo>
              <a:lnTo>
                <a:pt x="45" y="28"/>
              </a:lnTo>
              <a:lnTo>
                <a:pt x="46" y="28"/>
              </a:lnTo>
              <a:lnTo>
                <a:pt x="46" y="27"/>
              </a:lnTo>
              <a:lnTo>
                <a:pt x="47" y="27"/>
              </a:lnTo>
              <a:lnTo>
                <a:pt x="48" y="27"/>
              </a:lnTo>
              <a:lnTo>
                <a:pt x="48" y="26"/>
              </a:lnTo>
              <a:lnTo>
                <a:pt x="49" y="26"/>
              </a:lnTo>
              <a:lnTo>
                <a:pt x="50" y="26"/>
              </a:lnTo>
              <a:lnTo>
                <a:pt x="50" y="25"/>
              </a:lnTo>
              <a:lnTo>
                <a:pt x="51" y="26"/>
              </a:lnTo>
              <a:lnTo>
                <a:pt x="52" y="26"/>
              </a:lnTo>
              <a:lnTo>
                <a:pt x="53" y="26"/>
              </a:lnTo>
              <a:lnTo>
                <a:pt x="54" y="26"/>
              </a:lnTo>
              <a:lnTo>
                <a:pt x="55" y="26"/>
              </a:lnTo>
              <a:lnTo>
                <a:pt x="55" y="25"/>
              </a:lnTo>
              <a:lnTo>
                <a:pt x="56" y="25"/>
              </a:lnTo>
              <a:lnTo>
                <a:pt x="56" y="26"/>
              </a:lnTo>
              <a:lnTo>
                <a:pt x="55" y="26"/>
              </a:lnTo>
              <a:lnTo>
                <a:pt x="55" y="27"/>
              </a:lnTo>
              <a:lnTo>
                <a:pt x="55" y="28"/>
              </a:lnTo>
              <a:lnTo>
                <a:pt x="55" y="29"/>
              </a:lnTo>
              <a:lnTo>
                <a:pt x="56" y="29"/>
              </a:lnTo>
              <a:lnTo>
                <a:pt x="56" y="30"/>
              </a:lnTo>
              <a:lnTo>
                <a:pt x="56" y="31"/>
              </a:lnTo>
              <a:lnTo>
                <a:pt x="56" y="32"/>
              </a:lnTo>
              <a:lnTo>
                <a:pt x="57" y="32"/>
              </a:lnTo>
              <a:lnTo>
                <a:pt x="57" y="33"/>
              </a:lnTo>
              <a:lnTo>
                <a:pt x="57" y="34"/>
              </a:lnTo>
              <a:lnTo>
                <a:pt x="58" y="34"/>
              </a:lnTo>
              <a:lnTo>
                <a:pt x="58" y="35"/>
              </a:lnTo>
              <a:lnTo>
                <a:pt x="58" y="36"/>
              </a:lnTo>
              <a:lnTo>
                <a:pt x="57" y="37"/>
              </a:lnTo>
              <a:lnTo>
                <a:pt x="57" y="38"/>
              </a:lnTo>
              <a:lnTo>
                <a:pt x="57" y="39"/>
              </a:lnTo>
              <a:lnTo>
                <a:pt x="56" y="39"/>
              </a:lnTo>
              <a:lnTo>
                <a:pt x="56" y="40"/>
              </a:lnTo>
              <a:lnTo>
                <a:pt x="55" y="40"/>
              </a:lnTo>
              <a:lnTo>
                <a:pt x="55" y="41"/>
              </a:lnTo>
              <a:lnTo>
                <a:pt x="54" y="41"/>
              </a:lnTo>
              <a:lnTo>
                <a:pt x="54" y="42"/>
              </a:lnTo>
              <a:lnTo>
                <a:pt x="54" y="43"/>
              </a:lnTo>
              <a:lnTo>
                <a:pt x="54" y="44"/>
              </a:lnTo>
              <a:lnTo>
                <a:pt x="53" y="44"/>
              </a:lnTo>
              <a:lnTo>
                <a:pt x="53" y="45"/>
              </a:lnTo>
              <a:lnTo>
                <a:pt x="52" y="45"/>
              </a:lnTo>
              <a:lnTo>
                <a:pt x="52" y="46"/>
              </a:lnTo>
              <a:lnTo>
                <a:pt x="51" y="46"/>
              </a:lnTo>
              <a:lnTo>
                <a:pt x="51" y="47"/>
              </a:lnTo>
              <a:lnTo>
                <a:pt x="50" y="48"/>
              </a:lnTo>
              <a:lnTo>
                <a:pt x="50" y="49"/>
              </a:lnTo>
              <a:lnTo>
                <a:pt x="50" y="50"/>
              </a:lnTo>
              <a:lnTo>
                <a:pt x="49" y="51"/>
              </a:lnTo>
              <a:lnTo>
                <a:pt x="49" y="52"/>
              </a:lnTo>
              <a:lnTo>
                <a:pt x="48" y="52"/>
              </a:lnTo>
              <a:lnTo>
                <a:pt x="48" y="53"/>
              </a:lnTo>
              <a:lnTo>
                <a:pt x="47" y="53"/>
              </a:lnTo>
              <a:lnTo>
                <a:pt x="47" y="54"/>
              </a:lnTo>
              <a:lnTo>
                <a:pt x="47" y="55"/>
              </a:lnTo>
              <a:lnTo>
                <a:pt x="47" y="56"/>
              </a:lnTo>
              <a:lnTo>
                <a:pt x="46" y="56"/>
              </a:lnTo>
              <a:lnTo>
                <a:pt x="46" y="57"/>
              </a:lnTo>
              <a:lnTo>
                <a:pt x="46" y="58"/>
              </a:lnTo>
              <a:lnTo>
                <a:pt x="46" y="59"/>
              </a:lnTo>
              <a:lnTo>
                <a:pt x="46" y="60"/>
              </a:lnTo>
              <a:lnTo>
                <a:pt x="45" y="60"/>
              </a:lnTo>
              <a:lnTo>
                <a:pt x="45" y="61"/>
              </a:lnTo>
              <a:lnTo>
                <a:pt x="45" y="62"/>
              </a:lnTo>
              <a:lnTo>
                <a:pt x="45" y="63"/>
              </a:lnTo>
              <a:lnTo>
                <a:pt x="45" y="64"/>
              </a:lnTo>
              <a:lnTo>
                <a:pt x="44" y="65"/>
              </a:lnTo>
              <a:lnTo>
                <a:pt x="44" y="66"/>
              </a:lnTo>
              <a:close/>
            </a:path>
          </a:pathLst>
        </a:custGeom>
        <a:solidFill>
          <a:srgbClr val="F8F8F8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4</xdr:col>
      <xdr:colOff>308970</xdr:colOff>
      <xdr:row>13</xdr:row>
      <xdr:rowOff>156903</xdr:rowOff>
    </xdr:from>
    <xdr:to>
      <xdr:col>5</xdr:col>
      <xdr:colOff>136983</xdr:colOff>
      <xdr:row>14</xdr:row>
      <xdr:rowOff>152399</xdr:rowOff>
    </xdr:to>
    <xdr:sp macro="" textlink="">
      <xdr:nvSpPr>
        <xdr:cNvPr id="35" name="Text Box 105"/>
        <xdr:cNvSpPr txBox="1">
          <a:spLocks noChangeArrowheads="1"/>
        </xdr:cNvSpPr>
      </xdr:nvSpPr>
      <xdr:spPr bwMode="auto">
        <a:xfrm>
          <a:off x="6833595" y="2461953"/>
          <a:ext cx="437613" cy="1574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Hillingdon</a:t>
          </a:r>
        </a:p>
      </xdr:txBody>
    </xdr:sp>
    <xdr:clientData/>
  </xdr:twoCellAnchor>
  <xdr:twoCellAnchor>
    <xdr:from>
      <xdr:col>5</xdr:col>
      <xdr:colOff>288842</xdr:colOff>
      <xdr:row>11</xdr:row>
      <xdr:rowOff>109279</xdr:rowOff>
    </xdr:from>
    <xdr:to>
      <xdr:col>6</xdr:col>
      <xdr:colOff>38100</xdr:colOff>
      <xdr:row>12</xdr:row>
      <xdr:rowOff>95250</xdr:rowOff>
    </xdr:to>
    <xdr:sp macro="" textlink="">
      <xdr:nvSpPr>
        <xdr:cNvPr id="36" name="Text Box 106"/>
        <xdr:cNvSpPr txBox="1">
          <a:spLocks noChangeArrowheads="1"/>
        </xdr:cNvSpPr>
      </xdr:nvSpPr>
      <xdr:spPr bwMode="auto">
        <a:xfrm>
          <a:off x="7423067" y="2090479"/>
          <a:ext cx="358858" cy="1478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Harrow</a:t>
          </a:r>
        </a:p>
      </xdr:txBody>
    </xdr:sp>
    <xdr:clientData/>
  </xdr:twoCellAnchor>
  <xdr:twoCellAnchor>
    <xdr:from>
      <xdr:col>6</xdr:col>
      <xdr:colOff>523875</xdr:colOff>
      <xdr:row>9</xdr:row>
      <xdr:rowOff>52129</xdr:rowOff>
    </xdr:from>
    <xdr:to>
      <xdr:col>7</xdr:col>
      <xdr:colOff>331363</xdr:colOff>
      <xdr:row>10</xdr:row>
      <xdr:rowOff>133350</xdr:rowOff>
    </xdr:to>
    <xdr:sp macro="" textlink="">
      <xdr:nvSpPr>
        <xdr:cNvPr id="37" name="Text Box 107"/>
        <xdr:cNvSpPr txBox="1">
          <a:spLocks noChangeArrowheads="1"/>
        </xdr:cNvSpPr>
      </xdr:nvSpPr>
      <xdr:spPr bwMode="auto">
        <a:xfrm>
          <a:off x="8267700" y="1709479"/>
          <a:ext cx="417088" cy="2431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Barnet</a:t>
          </a:r>
        </a:p>
      </xdr:txBody>
    </xdr:sp>
    <xdr:clientData/>
  </xdr:twoCellAnchor>
  <xdr:twoCellAnchor>
    <xdr:from>
      <xdr:col>8</xdr:col>
      <xdr:colOff>66675</xdr:colOff>
      <xdr:row>7</xdr:row>
      <xdr:rowOff>61653</xdr:rowOff>
    </xdr:from>
    <xdr:to>
      <xdr:col>8</xdr:col>
      <xdr:colOff>493288</xdr:colOff>
      <xdr:row>8</xdr:row>
      <xdr:rowOff>114299</xdr:rowOff>
    </xdr:to>
    <xdr:sp macro="" textlink="">
      <xdr:nvSpPr>
        <xdr:cNvPr id="38" name="Text Box 108"/>
        <xdr:cNvSpPr txBox="1">
          <a:spLocks noChangeArrowheads="1"/>
        </xdr:cNvSpPr>
      </xdr:nvSpPr>
      <xdr:spPr bwMode="auto">
        <a:xfrm>
          <a:off x="9029700" y="1395153"/>
          <a:ext cx="426613" cy="21457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Enfield</a:t>
          </a:r>
        </a:p>
      </xdr:txBody>
    </xdr:sp>
    <xdr:clientData/>
  </xdr:twoCellAnchor>
  <xdr:twoCellAnchor>
    <xdr:from>
      <xdr:col>5</xdr:col>
      <xdr:colOff>451845</xdr:colOff>
      <xdr:row>17</xdr:row>
      <xdr:rowOff>4504</xdr:rowOff>
    </xdr:from>
    <xdr:to>
      <xdr:col>6</xdr:col>
      <xdr:colOff>238125</xdr:colOff>
      <xdr:row>18</xdr:row>
      <xdr:rowOff>9525</xdr:rowOff>
    </xdr:to>
    <xdr:sp macro="" textlink="">
      <xdr:nvSpPr>
        <xdr:cNvPr id="39" name="Text Box 109"/>
        <xdr:cNvSpPr txBox="1">
          <a:spLocks noChangeArrowheads="1"/>
        </xdr:cNvSpPr>
      </xdr:nvSpPr>
      <xdr:spPr bwMode="auto">
        <a:xfrm>
          <a:off x="7586070" y="2957254"/>
          <a:ext cx="395880" cy="1669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Ealing</a:t>
          </a:r>
        </a:p>
      </xdr:txBody>
    </xdr:sp>
    <xdr:clientData/>
  </xdr:twoCellAnchor>
  <xdr:twoCellAnchor>
    <xdr:from>
      <xdr:col>6</xdr:col>
      <xdr:colOff>70844</xdr:colOff>
      <xdr:row>14</xdr:row>
      <xdr:rowOff>52129</xdr:rowOff>
    </xdr:from>
    <xdr:to>
      <xdr:col>6</xdr:col>
      <xdr:colOff>476249</xdr:colOff>
      <xdr:row>15</xdr:row>
      <xdr:rowOff>76200</xdr:rowOff>
    </xdr:to>
    <xdr:sp macro="" textlink="">
      <xdr:nvSpPr>
        <xdr:cNvPr id="40" name="Text Box 110"/>
        <xdr:cNvSpPr txBox="1">
          <a:spLocks noChangeArrowheads="1"/>
        </xdr:cNvSpPr>
      </xdr:nvSpPr>
      <xdr:spPr bwMode="auto">
        <a:xfrm>
          <a:off x="7814669" y="2519104"/>
          <a:ext cx="405405" cy="1859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Brent</a:t>
          </a:r>
        </a:p>
      </xdr:txBody>
    </xdr:sp>
    <xdr:clientData/>
  </xdr:twoCellAnchor>
  <xdr:twoCellAnchor>
    <xdr:from>
      <xdr:col>5</xdr:col>
      <xdr:colOff>98715</xdr:colOff>
      <xdr:row>20</xdr:row>
      <xdr:rowOff>9898</xdr:rowOff>
    </xdr:from>
    <xdr:to>
      <xdr:col>5</xdr:col>
      <xdr:colOff>577561</xdr:colOff>
      <xdr:row>20</xdr:row>
      <xdr:rowOff>142502</xdr:rowOff>
    </xdr:to>
    <xdr:sp macro="" textlink="">
      <xdr:nvSpPr>
        <xdr:cNvPr id="41" name="Text Box 111"/>
        <xdr:cNvSpPr txBox="1">
          <a:spLocks noChangeArrowheads="1"/>
        </xdr:cNvSpPr>
      </xdr:nvSpPr>
      <xdr:spPr bwMode="auto">
        <a:xfrm>
          <a:off x="7232940" y="3448423"/>
          <a:ext cx="478846" cy="1326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Hounslow</a:t>
          </a:r>
        </a:p>
      </xdr:txBody>
    </xdr:sp>
    <xdr:clientData/>
  </xdr:twoCellAnchor>
  <xdr:twoCellAnchor>
    <xdr:from>
      <xdr:col>5</xdr:col>
      <xdr:colOff>422565</xdr:colOff>
      <xdr:row>21</xdr:row>
      <xdr:rowOff>157981</xdr:rowOff>
    </xdr:from>
    <xdr:to>
      <xdr:col>6</xdr:col>
      <xdr:colOff>295275</xdr:colOff>
      <xdr:row>23</xdr:row>
      <xdr:rowOff>152400</xdr:rowOff>
    </xdr:to>
    <xdr:sp macro="" textlink="">
      <xdr:nvSpPr>
        <xdr:cNvPr id="42" name="Text Box 112"/>
        <xdr:cNvSpPr txBox="1">
          <a:spLocks noChangeArrowheads="1"/>
        </xdr:cNvSpPr>
      </xdr:nvSpPr>
      <xdr:spPr bwMode="auto">
        <a:xfrm>
          <a:off x="7556790" y="3758431"/>
          <a:ext cx="482310" cy="3182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Richmond</a:t>
          </a:r>
        </a:p>
      </xdr:txBody>
    </xdr:sp>
    <xdr:clientData/>
  </xdr:twoCellAnchor>
  <xdr:twoCellAnchor>
    <xdr:from>
      <xdr:col>7</xdr:col>
      <xdr:colOff>552450</xdr:colOff>
      <xdr:row>12</xdr:row>
      <xdr:rowOff>33078</xdr:rowOff>
    </xdr:from>
    <xdr:to>
      <xdr:col>8</xdr:col>
      <xdr:colOff>358859</xdr:colOff>
      <xdr:row>13</xdr:row>
      <xdr:rowOff>66674</xdr:rowOff>
    </xdr:to>
    <xdr:sp macro="" textlink="">
      <xdr:nvSpPr>
        <xdr:cNvPr id="43" name="Text Box 113"/>
        <xdr:cNvSpPr txBox="1">
          <a:spLocks noChangeArrowheads="1"/>
        </xdr:cNvSpPr>
      </xdr:nvSpPr>
      <xdr:spPr bwMode="auto">
        <a:xfrm>
          <a:off x="8905875" y="2176203"/>
          <a:ext cx="416009" cy="1955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Haringey</a:t>
          </a:r>
        </a:p>
      </xdr:txBody>
    </xdr:sp>
    <xdr:clientData/>
  </xdr:twoCellAnchor>
  <xdr:twoCellAnchor>
    <xdr:from>
      <xdr:col>8</xdr:col>
      <xdr:colOff>489944</xdr:colOff>
      <xdr:row>12</xdr:row>
      <xdr:rowOff>12243</xdr:rowOff>
    </xdr:from>
    <xdr:to>
      <xdr:col>9</xdr:col>
      <xdr:colOff>361949</xdr:colOff>
      <xdr:row>14</xdr:row>
      <xdr:rowOff>19050</xdr:rowOff>
    </xdr:to>
    <xdr:sp macro="" textlink="">
      <xdr:nvSpPr>
        <xdr:cNvPr id="44" name="Text Box 114"/>
        <xdr:cNvSpPr txBox="1">
          <a:spLocks noChangeArrowheads="1"/>
        </xdr:cNvSpPr>
      </xdr:nvSpPr>
      <xdr:spPr bwMode="auto">
        <a:xfrm>
          <a:off x="9452969" y="2155368"/>
          <a:ext cx="481605" cy="3306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Waltham Forest</a:t>
          </a:r>
        </a:p>
      </xdr:txBody>
    </xdr:sp>
    <xdr:clientData/>
  </xdr:twoCellAnchor>
  <xdr:twoCellAnchor>
    <xdr:from>
      <xdr:col>9</xdr:col>
      <xdr:colOff>438150</xdr:colOff>
      <xdr:row>12</xdr:row>
      <xdr:rowOff>4504</xdr:rowOff>
    </xdr:from>
    <xdr:to>
      <xdr:col>10</xdr:col>
      <xdr:colOff>293077</xdr:colOff>
      <xdr:row>13</xdr:row>
      <xdr:rowOff>9525</xdr:rowOff>
    </xdr:to>
    <xdr:sp macro="" textlink="">
      <xdr:nvSpPr>
        <xdr:cNvPr id="45" name="Text Box 115"/>
        <xdr:cNvSpPr txBox="1">
          <a:spLocks noChangeArrowheads="1"/>
        </xdr:cNvSpPr>
      </xdr:nvSpPr>
      <xdr:spPr bwMode="auto">
        <a:xfrm>
          <a:off x="10010775" y="2147629"/>
          <a:ext cx="464527" cy="1669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Redbridge</a:t>
          </a:r>
        </a:p>
      </xdr:txBody>
    </xdr:sp>
    <xdr:clientData/>
  </xdr:twoCellAnchor>
  <xdr:twoCellAnchor>
    <xdr:from>
      <xdr:col>6</xdr:col>
      <xdr:colOff>562201</xdr:colOff>
      <xdr:row>21</xdr:row>
      <xdr:rowOff>43681</xdr:rowOff>
    </xdr:from>
    <xdr:to>
      <xdr:col>7</xdr:col>
      <xdr:colOff>504825</xdr:colOff>
      <xdr:row>22</xdr:row>
      <xdr:rowOff>114300</xdr:rowOff>
    </xdr:to>
    <xdr:sp macro="" textlink="">
      <xdr:nvSpPr>
        <xdr:cNvPr id="46" name="Text Box 116"/>
        <xdr:cNvSpPr txBox="1">
          <a:spLocks noChangeArrowheads="1"/>
        </xdr:cNvSpPr>
      </xdr:nvSpPr>
      <xdr:spPr bwMode="auto">
        <a:xfrm>
          <a:off x="8306026" y="3644131"/>
          <a:ext cx="552224" cy="2325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Wandsworth</a:t>
          </a:r>
        </a:p>
      </xdr:txBody>
    </xdr:sp>
    <xdr:clientData/>
  </xdr:twoCellAnchor>
  <xdr:twoCellAnchor>
    <xdr:from>
      <xdr:col>7</xdr:col>
      <xdr:colOff>526966</xdr:colOff>
      <xdr:row>20</xdr:row>
      <xdr:rowOff>52129</xdr:rowOff>
    </xdr:from>
    <xdr:to>
      <xdr:col>8</xdr:col>
      <xdr:colOff>380999</xdr:colOff>
      <xdr:row>21</xdr:row>
      <xdr:rowOff>57150</xdr:rowOff>
    </xdr:to>
    <xdr:sp macro="" textlink="">
      <xdr:nvSpPr>
        <xdr:cNvPr id="47" name="Text Box 117"/>
        <xdr:cNvSpPr txBox="1">
          <a:spLocks noChangeArrowheads="1"/>
        </xdr:cNvSpPr>
      </xdr:nvSpPr>
      <xdr:spPr bwMode="auto">
        <a:xfrm>
          <a:off x="8880391" y="3490654"/>
          <a:ext cx="463633" cy="1669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Lambeth</a:t>
          </a:r>
        </a:p>
      </xdr:txBody>
    </xdr:sp>
    <xdr:clientData/>
  </xdr:twoCellAnchor>
  <xdr:twoCellAnchor>
    <xdr:from>
      <xdr:col>6</xdr:col>
      <xdr:colOff>524436</xdr:colOff>
      <xdr:row>18</xdr:row>
      <xdr:rowOff>52128</xdr:rowOff>
    </xdr:from>
    <xdr:to>
      <xdr:col>7</xdr:col>
      <xdr:colOff>152400</xdr:colOff>
      <xdr:row>19</xdr:row>
      <xdr:rowOff>66674</xdr:rowOff>
    </xdr:to>
    <xdr:sp macro="" textlink="">
      <xdr:nvSpPr>
        <xdr:cNvPr id="48" name="Text Box 118"/>
        <xdr:cNvSpPr txBox="1">
          <a:spLocks noChangeArrowheads="1"/>
        </xdr:cNvSpPr>
      </xdr:nvSpPr>
      <xdr:spPr bwMode="auto">
        <a:xfrm>
          <a:off x="8268261" y="3166803"/>
          <a:ext cx="237564" cy="17647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H&amp;F</a:t>
          </a:r>
        </a:p>
      </xdr:txBody>
    </xdr:sp>
    <xdr:clientData/>
  </xdr:twoCellAnchor>
  <xdr:twoCellAnchor>
    <xdr:from>
      <xdr:col>7</xdr:col>
      <xdr:colOff>219635</xdr:colOff>
      <xdr:row>18</xdr:row>
      <xdr:rowOff>107120</xdr:rowOff>
    </xdr:from>
    <xdr:to>
      <xdr:col>7</xdr:col>
      <xdr:colOff>504824</xdr:colOff>
      <xdr:row>19</xdr:row>
      <xdr:rowOff>85724</xdr:rowOff>
    </xdr:to>
    <xdr:sp macro="" textlink="">
      <xdr:nvSpPr>
        <xdr:cNvPr id="49" name="Text Box 119"/>
        <xdr:cNvSpPr txBox="1">
          <a:spLocks noChangeArrowheads="1"/>
        </xdr:cNvSpPr>
      </xdr:nvSpPr>
      <xdr:spPr bwMode="auto">
        <a:xfrm>
          <a:off x="8573060" y="3221795"/>
          <a:ext cx="285189" cy="1405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K&amp;C</a:t>
          </a:r>
        </a:p>
      </xdr:txBody>
    </xdr:sp>
    <xdr:clientData/>
  </xdr:twoCellAnchor>
  <xdr:twoCellAnchor>
    <xdr:from>
      <xdr:col>7</xdr:col>
      <xdr:colOff>199358</xdr:colOff>
      <xdr:row>17</xdr:row>
      <xdr:rowOff>73336</xdr:rowOff>
    </xdr:from>
    <xdr:to>
      <xdr:col>8</xdr:col>
      <xdr:colOff>133349</xdr:colOff>
      <xdr:row>18</xdr:row>
      <xdr:rowOff>28574</xdr:rowOff>
    </xdr:to>
    <xdr:sp macro="" textlink="">
      <xdr:nvSpPr>
        <xdr:cNvPr id="50" name="Text Box 120"/>
        <xdr:cNvSpPr txBox="1">
          <a:spLocks noChangeArrowheads="1"/>
        </xdr:cNvSpPr>
      </xdr:nvSpPr>
      <xdr:spPr bwMode="auto">
        <a:xfrm>
          <a:off x="8552783" y="3026086"/>
          <a:ext cx="543591" cy="1171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Westminster</a:t>
          </a:r>
        </a:p>
      </xdr:txBody>
    </xdr:sp>
    <xdr:clientData/>
  </xdr:twoCellAnchor>
  <xdr:twoCellAnchor>
    <xdr:from>
      <xdr:col>7</xdr:col>
      <xdr:colOff>190500</xdr:colOff>
      <xdr:row>14</xdr:row>
      <xdr:rowOff>118803</xdr:rowOff>
    </xdr:from>
    <xdr:to>
      <xdr:col>8</xdr:col>
      <xdr:colOff>0</xdr:colOff>
      <xdr:row>16</xdr:row>
      <xdr:rowOff>0</xdr:rowOff>
    </xdr:to>
    <xdr:sp macro="" textlink="">
      <xdr:nvSpPr>
        <xdr:cNvPr id="51" name="Text Box 121"/>
        <xdr:cNvSpPr txBox="1">
          <a:spLocks noChangeArrowheads="1"/>
        </xdr:cNvSpPr>
      </xdr:nvSpPr>
      <xdr:spPr bwMode="auto">
        <a:xfrm>
          <a:off x="8543925" y="2585778"/>
          <a:ext cx="419100" cy="20504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Camden</a:t>
          </a:r>
        </a:p>
      </xdr:txBody>
    </xdr:sp>
    <xdr:clientData/>
  </xdr:twoCellAnchor>
  <xdr:twoCellAnchor>
    <xdr:from>
      <xdr:col>6</xdr:col>
      <xdr:colOff>117391</xdr:colOff>
      <xdr:row>25</xdr:row>
      <xdr:rowOff>42603</xdr:rowOff>
    </xdr:from>
    <xdr:to>
      <xdr:col>6</xdr:col>
      <xdr:colOff>523874</xdr:colOff>
      <xdr:row>26</xdr:row>
      <xdr:rowOff>95249</xdr:rowOff>
    </xdr:to>
    <xdr:sp macro="" textlink="">
      <xdr:nvSpPr>
        <xdr:cNvPr id="52" name="Text Box 122"/>
        <xdr:cNvSpPr txBox="1">
          <a:spLocks noChangeArrowheads="1"/>
        </xdr:cNvSpPr>
      </xdr:nvSpPr>
      <xdr:spPr bwMode="auto">
        <a:xfrm>
          <a:off x="7861216" y="4290753"/>
          <a:ext cx="406483" cy="21457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Kingston</a:t>
          </a:r>
        </a:p>
      </xdr:txBody>
    </xdr:sp>
    <xdr:clientData/>
  </xdr:twoCellAnchor>
  <xdr:twoCellAnchor>
    <xdr:from>
      <xdr:col>8</xdr:col>
      <xdr:colOff>334182</xdr:colOff>
      <xdr:row>14</xdr:row>
      <xdr:rowOff>58293</xdr:rowOff>
    </xdr:from>
    <xdr:to>
      <xdr:col>9</xdr:col>
      <xdr:colOff>190499</xdr:colOff>
      <xdr:row>15</xdr:row>
      <xdr:rowOff>44824</xdr:rowOff>
    </xdr:to>
    <xdr:sp macro="" textlink="">
      <xdr:nvSpPr>
        <xdr:cNvPr id="53" name="Text Box 123"/>
        <xdr:cNvSpPr txBox="1">
          <a:spLocks noChangeArrowheads="1"/>
        </xdr:cNvSpPr>
      </xdr:nvSpPr>
      <xdr:spPr bwMode="auto">
        <a:xfrm>
          <a:off x="9287682" y="2478764"/>
          <a:ext cx="461435" cy="1434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Hackney</a:t>
          </a:r>
        </a:p>
      </xdr:txBody>
    </xdr:sp>
    <xdr:clientData/>
  </xdr:twoCellAnchor>
  <xdr:twoCellAnchor>
    <xdr:from>
      <xdr:col>11</xdr:col>
      <xdr:colOff>305919</xdr:colOff>
      <xdr:row>13</xdr:row>
      <xdr:rowOff>90228</xdr:rowOff>
    </xdr:from>
    <xdr:to>
      <xdr:col>12</xdr:col>
      <xdr:colOff>161925</xdr:colOff>
      <xdr:row>14</xdr:row>
      <xdr:rowOff>85724</xdr:rowOff>
    </xdr:to>
    <xdr:sp macro="" textlink="">
      <xdr:nvSpPr>
        <xdr:cNvPr id="54" name="Text Box 124"/>
        <xdr:cNvSpPr txBox="1">
          <a:spLocks noChangeArrowheads="1"/>
        </xdr:cNvSpPr>
      </xdr:nvSpPr>
      <xdr:spPr bwMode="auto">
        <a:xfrm>
          <a:off x="11097744" y="2395278"/>
          <a:ext cx="465606" cy="1574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Havering</a:t>
          </a:r>
        </a:p>
      </xdr:txBody>
    </xdr:sp>
    <xdr:clientData/>
  </xdr:twoCellAnchor>
  <xdr:twoCellAnchor>
    <xdr:from>
      <xdr:col>10</xdr:col>
      <xdr:colOff>226667</xdr:colOff>
      <xdr:row>14</xdr:row>
      <xdr:rowOff>133909</xdr:rowOff>
    </xdr:from>
    <xdr:to>
      <xdr:col>11</xdr:col>
      <xdr:colOff>85724</xdr:colOff>
      <xdr:row>17</xdr:row>
      <xdr:rowOff>38099</xdr:rowOff>
    </xdr:to>
    <xdr:sp macro="" textlink="">
      <xdr:nvSpPr>
        <xdr:cNvPr id="55" name="Text Box 125"/>
        <xdr:cNvSpPr txBox="1">
          <a:spLocks noChangeArrowheads="1"/>
        </xdr:cNvSpPr>
      </xdr:nvSpPr>
      <xdr:spPr bwMode="auto">
        <a:xfrm>
          <a:off x="10408892" y="2600884"/>
          <a:ext cx="468657" cy="3899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Barking &amp; Dagenham</a:t>
          </a:r>
        </a:p>
      </xdr:txBody>
    </xdr:sp>
    <xdr:clientData/>
  </xdr:twoCellAnchor>
  <xdr:twoCellAnchor>
    <xdr:from>
      <xdr:col>9</xdr:col>
      <xdr:colOff>393096</xdr:colOff>
      <xdr:row>18</xdr:row>
      <xdr:rowOff>156903</xdr:rowOff>
    </xdr:from>
    <xdr:to>
      <xdr:col>10</xdr:col>
      <xdr:colOff>361949</xdr:colOff>
      <xdr:row>19</xdr:row>
      <xdr:rowOff>152399</xdr:rowOff>
    </xdr:to>
    <xdr:sp macro="" textlink="">
      <xdr:nvSpPr>
        <xdr:cNvPr id="56" name="Text Box 126"/>
        <xdr:cNvSpPr txBox="1">
          <a:spLocks noChangeArrowheads="1"/>
        </xdr:cNvSpPr>
      </xdr:nvSpPr>
      <xdr:spPr bwMode="auto">
        <a:xfrm>
          <a:off x="9965721" y="3271578"/>
          <a:ext cx="578453" cy="1574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Greenwich</a:t>
          </a:r>
        </a:p>
      </xdr:txBody>
    </xdr:sp>
    <xdr:clientData/>
  </xdr:twoCellAnchor>
  <xdr:twoCellAnchor>
    <xdr:from>
      <xdr:col>8</xdr:col>
      <xdr:colOff>487973</xdr:colOff>
      <xdr:row>22</xdr:row>
      <xdr:rowOff>4504</xdr:rowOff>
    </xdr:from>
    <xdr:to>
      <xdr:col>9</xdr:col>
      <xdr:colOff>428625</xdr:colOff>
      <xdr:row>23</xdr:row>
      <xdr:rowOff>38101</xdr:rowOff>
    </xdr:to>
    <xdr:sp macro="" textlink="">
      <xdr:nvSpPr>
        <xdr:cNvPr id="57" name="Text Box 127"/>
        <xdr:cNvSpPr txBox="1">
          <a:spLocks noChangeArrowheads="1"/>
        </xdr:cNvSpPr>
      </xdr:nvSpPr>
      <xdr:spPr bwMode="auto">
        <a:xfrm>
          <a:off x="9450998" y="3766879"/>
          <a:ext cx="550252" cy="1955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Lewisham</a:t>
          </a:r>
        </a:p>
      </xdr:txBody>
    </xdr:sp>
    <xdr:clientData/>
  </xdr:twoCellAnchor>
  <xdr:twoCellAnchor>
    <xdr:from>
      <xdr:col>6</xdr:col>
      <xdr:colOff>603166</xdr:colOff>
      <xdr:row>24</xdr:row>
      <xdr:rowOff>42603</xdr:rowOff>
    </xdr:from>
    <xdr:to>
      <xdr:col>7</xdr:col>
      <xdr:colOff>419099</xdr:colOff>
      <xdr:row>25</xdr:row>
      <xdr:rowOff>38099</xdr:rowOff>
    </xdr:to>
    <xdr:sp macro="" textlink="">
      <xdr:nvSpPr>
        <xdr:cNvPr id="58" name="Text Box 128"/>
        <xdr:cNvSpPr txBox="1">
          <a:spLocks noChangeArrowheads="1"/>
        </xdr:cNvSpPr>
      </xdr:nvSpPr>
      <xdr:spPr bwMode="auto">
        <a:xfrm>
          <a:off x="8346991" y="4128828"/>
          <a:ext cx="425533" cy="1574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Merton</a:t>
          </a:r>
        </a:p>
      </xdr:txBody>
    </xdr:sp>
    <xdr:clientData/>
  </xdr:twoCellAnchor>
  <xdr:twoCellAnchor>
    <xdr:from>
      <xdr:col>7</xdr:col>
      <xdr:colOff>180975</xdr:colOff>
      <xdr:row>27</xdr:row>
      <xdr:rowOff>4504</xdr:rowOff>
    </xdr:from>
    <xdr:to>
      <xdr:col>7</xdr:col>
      <xdr:colOff>568409</xdr:colOff>
      <xdr:row>28</xdr:row>
      <xdr:rowOff>9525</xdr:rowOff>
    </xdr:to>
    <xdr:sp macro="" textlink="">
      <xdr:nvSpPr>
        <xdr:cNvPr id="59" name="Text Box 129"/>
        <xdr:cNvSpPr txBox="1">
          <a:spLocks noChangeArrowheads="1"/>
        </xdr:cNvSpPr>
      </xdr:nvSpPr>
      <xdr:spPr bwMode="auto">
        <a:xfrm>
          <a:off x="8534400" y="4576504"/>
          <a:ext cx="387434" cy="1669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Sutton</a:t>
          </a:r>
        </a:p>
      </xdr:txBody>
    </xdr:sp>
    <xdr:clientData/>
  </xdr:twoCellAnchor>
  <xdr:twoCellAnchor>
    <xdr:from>
      <xdr:col>8</xdr:col>
      <xdr:colOff>228600</xdr:colOff>
      <xdr:row>27</xdr:row>
      <xdr:rowOff>14028</xdr:rowOff>
    </xdr:from>
    <xdr:to>
      <xdr:col>9</xdr:col>
      <xdr:colOff>15959</xdr:colOff>
      <xdr:row>28</xdr:row>
      <xdr:rowOff>28574</xdr:rowOff>
    </xdr:to>
    <xdr:sp macro="" textlink="">
      <xdr:nvSpPr>
        <xdr:cNvPr id="60" name="Text Box 130"/>
        <xdr:cNvSpPr txBox="1">
          <a:spLocks noChangeArrowheads="1"/>
        </xdr:cNvSpPr>
      </xdr:nvSpPr>
      <xdr:spPr bwMode="auto">
        <a:xfrm>
          <a:off x="9191625" y="4586028"/>
          <a:ext cx="396959" cy="17647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Croydon</a:t>
          </a:r>
        </a:p>
      </xdr:txBody>
    </xdr:sp>
    <xdr:clientData/>
  </xdr:twoCellAnchor>
  <xdr:twoCellAnchor>
    <xdr:from>
      <xdr:col>9</xdr:col>
      <xdr:colOff>371475</xdr:colOff>
      <xdr:row>25</xdr:row>
      <xdr:rowOff>156904</xdr:rowOff>
    </xdr:from>
    <xdr:to>
      <xdr:col>10</xdr:col>
      <xdr:colOff>198906</xdr:colOff>
      <xdr:row>26</xdr:row>
      <xdr:rowOff>142875</xdr:rowOff>
    </xdr:to>
    <xdr:sp macro="" textlink="">
      <xdr:nvSpPr>
        <xdr:cNvPr id="61" name="Text Box 131"/>
        <xdr:cNvSpPr txBox="1">
          <a:spLocks noChangeArrowheads="1"/>
        </xdr:cNvSpPr>
      </xdr:nvSpPr>
      <xdr:spPr bwMode="auto">
        <a:xfrm>
          <a:off x="9944100" y="4405054"/>
          <a:ext cx="437031" cy="1478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Bromley</a:t>
          </a:r>
        </a:p>
      </xdr:txBody>
    </xdr:sp>
    <xdr:clientData/>
  </xdr:twoCellAnchor>
  <xdr:twoCellAnchor>
    <xdr:from>
      <xdr:col>10</xdr:col>
      <xdr:colOff>345099</xdr:colOff>
      <xdr:row>20</xdr:row>
      <xdr:rowOff>80703</xdr:rowOff>
    </xdr:from>
    <xdr:to>
      <xdr:col>11</xdr:col>
      <xdr:colOff>142875</xdr:colOff>
      <xdr:row>21</xdr:row>
      <xdr:rowOff>95249</xdr:rowOff>
    </xdr:to>
    <xdr:sp macro="" textlink="">
      <xdr:nvSpPr>
        <xdr:cNvPr id="62" name="Text Box 132"/>
        <xdr:cNvSpPr txBox="1">
          <a:spLocks noChangeArrowheads="1"/>
        </xdr:cNvSpPr>
      </xdr:nvSpPr>
      <xdr:spPr bwMode="auto">
        <a:xfrm>
          <a:off x="10527324" y="3519228"/>
          <a:ext cx="407376" cy="17647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Bexley</a:t>
          </a:r>
        </a:p>
      </xdr:txBody>
    </xdr:sp>
    <xdr:clientData/>
  </xdr:twoCellAnchor>
  <xdr:twoCellAnchor>
    <xdr:from>
      <xdr:col>8</xdr:col>
      <xdr:colOff>419100</xdr:colOff>
      <xdr:row>16</xdr:row>
      <xdr:rowOff>99047</xdr:rowOff>
    </xdr:from>
    <xdr:to>
      <xdr:col>9</xdr:col>
      <xdr:colOff>233955</xdr:colOff>
      <xdr:row>18</xdr:row>
      <xdr:rowOff>123825</xdr:rowOff>
    </xdr:to>
    <xdr:sp macro="" textlink="">
      <xdr:nvSpPr>
        <xdr:cNvPr id="63" name="Text Box 133"/>
        <xdr:cNvSpPr txBox="1">
          <a:spLocks noChangeArrowheads="1"/>
        </xdr:cNvSpPr>
      </xdr:nvSpPr>
      <xdr:spPr bwMode="auto">
        <a:xfrm>
          <a:off x="9382125" y="2889872"/>
          <a:ext cx="424455" cy="3486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Tower Hamlets</a:t>
          </a:r>
        </a:p>
      </xdr:txBody>
    </xdr:sp>
    <xdr:clientData/>
  </xdr:twoCellAnchor>
  <xdr:twoCellAnchor>
    <xdr:from>
      <xdr:col>9</xdr:col>
      <xdr:colOff>277343</xdr:colOff>
      <xdr:row>16</xdr:row>
      <xdr:rowOff>33078</xdr:rowOff>
    </xdr:from>
    <xdr:to>
      <xdr:col>10</xdr:col>
      <xdr:colOff>85724</xdr:colOff>
      <xdr:row>17</xdr:row>
      <xdr:rowOff>28574</xdr:rowOff>
    </xdr:to>
    <xdr:sp macro="" textlink="">
      <xdr:nvSpPr>
        <xdr:cNvPr id="64" name="Text Box 134"/>
        <xdr:cNvSpPr txBox="1">
          <a:spLocks noChangeArrowheads="1"/>
        </xdr:cNvSpPr>
      </xdr:nvSpPr>
      <xdr:spPr bwMode="auto">
        <a:xfrm>
          <a:off x="9849968" y="2823903"/>
          <a:ext cx="417981" cy="1574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Newham</a:t>
          </a:r>
        </a:p>
      </xdr:txBody>
    </xdr:sp>
    <xdr:clientData/>
  </xdr:twoCellAnchor>
  <xdr:twoCellAnchor>
    <xdr:from>
      <xdr:col>8</xdr:col>
      <xdr:colOff>183174</xdr:colOff>
      <xdr:row>18</xdr:row>
      <xdr:rowOff>42604</xdr:rowOff>
    </xdr:from>
    <xdr:to>
      <xdr:col>9</xdr:col>
      <xdr:colOff>38100</xdr:colOff>
      <xdr:row>19</xdr:row>
      <xdr:rowOff>19051</xdr:rowOff>
    </xdr:to>
    <xdr:sp macro="" textlink="">
      <xdr:nvSpPr>
        <xdr:cNvPr id="65" name="Text Box 135"/>
        <xdr:cNvSpPr txBox="1">
          <a:spLocks noChangeArrowheads="1"/>
        </xdr:cNvSpPr>
      </xdr:nvSpPr>
      <xdr:spPr bwMode="auto">
        <a:xfrm>
          <a:off x="9146199" y="3157279"/>
          <a:ext cx="464526" cy="138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Southwark</a:t>
          </a:r>
        </a:p>
      </xdr:txBody>
    </xdr:sp>
    <xdr:clientData/>
  </xdr:twoCellAnchor>
  <xdr:twoCellAnchor editAs="oneCell">
    <xdr:from>
      <xdr:col>8</xdr:col>
      <xdr:colOff>10372</xdr:colOff>
      <xdr:row>14</xdr:row>
      <xdr:rowOff>138008</xdr:rowOff>
    </xdr:from>
    <xdr:to>
      <xdr:col>8</xdr:col>
      <xdr:colOff>444481</xdr:colOff>
      <xdr:row>16</xdr:row>
      <xdr:rowOff>52668</xdr:rowOff>
    </xdr:to>
    <xdr:sp macro="" textlink="">
      <xdr:nvSpPr>
        <xdr:cNvPr id="66" name="Text Box 136"/>
        <xdr:cNvSpPr txBox="1">
          <a:spLocks noChangeArrowheads="1"/>
        </xdr:cNvSpPr>
      </xdr:nvSpPr>
      <xdr:spPr bwMode="auto">
        <a:xfrm>
          <a:off x="8963872" y="2558479"/>
          <a:ext cx="434109" cy="2093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horz" wrap="square" lIns="27432" tIns="18288" rIns="0" bIns="0" anchor="t" upright="1">
          <a:noAutofit/>
        </a:bodyPr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Islington</a:t>
          </a:r>
        </a:p>
      </xdr:txBody>
    </xdr:sp>
    <xdr:clientData/>
  </xdr:twoCellAnchor>
  <xdr:twoCellAnchor editAs="oneCell">
    <xdr:from>
      <xdr:col>5</xdr:col>
      <xdr:colOff>438150</xdr:colOff>
      <xdr:row>11</xdr:row>
      <xdr:rowOff>133350</xdr:rowOff>
    </xdr:from>
    <xdr:to>
      <xdr:col>12</xdr:col>
      <xdr:colOff>9525</xdr:colOff>
      <xdr:row>28</xdr:row>
      <xdr:rowOff>104775</xdr:rowOff>
    </xdr:to>
    <xdr:pic>
      <xdr:nvPicPr>
        <xdr:cNvPr id="848724" name="Picture 671" descr="thames in london-transparent.pn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2800" y="2047875"/>
          <a:ext cx="3838575" cy="2562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</xdr:colOff>
      <xdr:row>2</xdr:row>
      <xdr:rowOff>190500</xdr:rowOff>
    </xdr:from>
    <xdr:to>
      <xdr:col>3</xdr:col>
      <xdr:colOff>1143000</xdr:colOff>
      <xdr:row>2</xdr:row>
      <xdr:rowOff>428625</xdr:rowOff>
    </xdr:to>
    <xdr:sp macro="" textlink="">
      <xdr:nvSpPr>
        <xdr:cNvPr id="848725" name="Right Arrow 68"/>
        <xdr:cNvSpPr>
          <a:spLocks noChangeArrowheads="1"/>
        </xdr:cNvSpPr>
      </xdr:nvSpPr>
      <xdr:spPr bwMode="auto">
        <a:xfrm rot="10800000">
          <a:off x="2590800" y="323850"/>
          <a:ext cx="1095375" cy="238125"/>
        </a:xfrm>
        <a:prstGeom prst="rightArrow">
          <a:avLst>
            <a:gd name="adj1" fmla="val 50000"/>
            <a:gd name="adj2" fmla="val 93235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171450</xdr:colOff>
      <xdr:row>17</xdr:row>
      <xdr:rowOff>19050</xdr:rowOff>
    </xdr:from>
    <xdr:to>
      <xdr:col>8</xdr:col>
      <xdr:colOff>409575</xdr:colOff>
      <xdr:row>17</xdr:row>
      <xdr:rowOff>161925</xdr:rowOff>
    </xdr:to>
    <xdr:sp macro="" textlink="">
      <xdr:nvSpPr>
        <xdr:cNvPr id="848726" name="Freeform 1674"/>
        <xdr:cNvSpPr>
          <a:spLocks/>
        </xdr:cNvSpPr>
      </xdr:nvSpPr>
      <xdr:spPr bwMode="auto">
        <a:xfrm>
          <a:off x="8724900" y="2847975"/>
          <a:ext cx="238125" cy="133350"/>
        </a:xfrm>
        <a:custGeom>
          <a:avLst/>
          <a:gdLst>
            <a:gd name="T0" fmla="*/ 2147483647 w 24"/>
            <a:gd name="T1" fmla="*/ 2147483647 h 14"/>
            <a:gd name="T2" fmla="*/ 2147483647 w 24"/>
            <a:gd name="T3" fmla="*/ 2147483647 h 14"/>
            <a:gd name="T4" fmla="*/ 2147483647 w 24"/>
            <a:gd name="T5" fmla="*/ 2147483647 h 14"/>
            <a:gd name="T6" fmla="*/ 2147483647 w 24"/>
            <a:gd name="T7" fmla="*/ 0 h 14"/>
            <a:gd name="T8" fmla="*/ 2147483647 w 24"/>
            <a:gd name="T9" fmla="*/ 2147483647 h 14"/>
            <a:gd name="T10" fmla="*/ 2147483647 w 24"/>
            <a:gd name="T11" fmla="*/ 2147483647 h 14"/>
            <a:gd name="T12" fmla="*/ 2147483647 w 24"/>
            <a:gd name="T13" fmla="*/ 2147483647 h 14"/>
            <a:gd name="T14" fmla="*/ 2147483647 w 24"/>
            <a:gd name="T15" fmla="*/ 2147483647 h 14"/>
            <a:gd name="T16" fmla="*/ 2147483647 w 24"/>
            <a:gd name="T17" fmla="*/ 2147483647 h 14"/>
            <a:gd name="T18" fmla="*/ 2147483647 w 24"/>
            <a:gd name="T19" fmla="*/ 2147483647 h 14"/>
            <a:gd name="T20" fmla="*/ 2147483647 w 24"/>
            <a:gd name="T21" fmla="*/ 2147483647 h 14"/>
            <a:gd name="T22" fmla="*/ 2147483647 w 24"/>
            <a:gd name="T23" fmla="*/ 2147483647 h 14"/>
            <a:gd name="T24" fmla="*/ 2147483647 w 24"/>
            <a:gd name="T25" fmla="*/ 2147483647 h 14"/>
            <a:gd name="T26" fmla="*/ 2147483647 w 24"/>
            <a:gd name="T27" fmla="*/ 2147483647 h 14"/>
            <a:gd name="T28" fmla="*/ 2147483647 w 24"/>
            <a:gd name="T29" fmla="*/ 2147483647 h 14"/>
            <a:gd name="T30" fmla="*/ 2147483647 w 24"/>
            <a:gd name="T31" fmla="*/ 2147483647 h 14"/>
            <a:gd name="T32" fmla="*/ 2147483647 w 24"/>
            <a:gd name="T33" fmla="*/ 2147483647 h 14"/>
            <a:gd name="T34" fmla="*/ 2147483647 w 24"/>
            <a:gd name="T35" fmla="*/ 2147483647 h 14"/>
            <a:gd name="T36" fmla="*/ 2147483647 w 24"/>
            <a:gd name="T37" fmla="*/ 2147483647 h 14"/>
            <a:gd name="T38" fmla="*/ 2147483647 w 24"/>
            <a:gd name="T39" fmla="*/ 2147483647 h 14"/>
            <a:gd name="T40" fmla="*/ 2147483647 w 24"/>
            <a:gd name="T41" fmla="*/ 2147483647 h 14"/>
            <a:gd name="T42" fmla="*/ 2147483647 w 24"/>
            <a:gd name="T43" fmla="*/ 2147483647 h 14"/>
            <a:gd name="T44" fmla="*/ 2147483647 w 24"/>
            <a:gd name="T45" fmla="*/ 2147483647 h 14"/>
            <a:gd name="T46" fmla="*/ 2147483647 w 24"/>
            <a:gd name="T47" fmla="*/ 2147483647 h 14"/>
            <a:gd name="T48" fmla="*/ 2147483647 w 24"/>
            <a:gd name="T49" fmla="*/ 2147483647 h 14"/>
            <a:gd name="T50" fmla="*/ 0 w 24"/>
            <a:gd name="T51" fmla="*/ 2147483647 h 14"/>
            <a:gd name="T52" fmla="*/ 2147483647 w 24"/>
            <a:gd name="T53" fmla="*/ 2147483647 h 14"/>
            <a:gd name="T54" fmla="*/ 2147483647 w 24"/>
            <a:gd name="T55" fmla="*/ 2147483647 h 14"/>
            <a:gd name="T56" fmla="*/ 0 60000 65536"/>
            <a:gd name="T57" fmla="*/ 0 60000 65536"/>
            <a:gd name="T58" fmla="*/ 0 60000 65536"/>
            <a:gd name="T59" fmla="*/ 0 60000 65536"/>
            <a:gd name="T60" fmla="*/ 0 60000 65536"/>
            <a:gd name="T61" fmla="*/ 0 60000 65536"/>
            <a:gd name="T62" fmla="*/ 0 60000 65536"/>
            <a:gd name="T63" fmla="*/ 0 60000 65536"/>
            <a:gd name="T64" fmla="*/ 0 60000 65536"/>
            <a:gd name="T65" fmla="*/ 0 60000 65536"/>
            <a:gd name="T66" fmla="*/ 0 60000 65536"/>
            <a:gd name="T67" fmla="*/ 0 60000 65536"/>
            <a:gd name="T68" fmla="*/ 0 60000 65536"/>
            <a:gd name="T69" fmla="*/ 0 60000 65536"/>
            <a:gd name="T70" fmla="*/ 0 60000 65536"/>
            <a:gd name="T71" fmla="*/ 0 60000 65536"/>
            <a:gd name="T72" fmla="*/ 0 60000 65536"/>
            <a:gd name="T73" fmla="*/ 0 60000 65536"/>
            <a:gd name="T74" fmla="*/ 0 60000 65536"/>
            <a:gd name="T75" fmla="*/ 0 60000 65536"/>
            <a:gd name="T76" fmla="*/ 0 60000 65536"/>
            <a:gd name="T77" fmla="*/ 0 60000 65536"/>
            <a:gd name="T78" fmla="*/ 0 60000 65536"/>
            <a:gd name="T79" fmla="*/ 0 60000 65536"/>
            <a:gd name="T80" fmla="*/ 0 60000 65536"/>
            <a:gd name="T81" fmla="*/ 0 60000 65536"/>
            <a:gd name="T82" fmla="*/ 0 60000 65536"/>
            <a:gd name="T83" fmla="*/ 0 60000 65536"/>
            <a:gd name="T84" fmla="*/ 0 w 24"/>
            <a:gd name="T85" fmla="*/ 0 h 14"/>
            <a:gd name="T86" fmla="*/ 24 w 24"/>
            <a:gd name="T87" fmla="*/ 14 h 14"/>
          </a:gdLst>
          <a:ahLst/>
          <a:cxnLst>
            <a:cxn ang="T56">
              <a:pos x="T0" y="T1"/>
            </a:cxn>
            <a:cxn ang="T57">
              <a:pos x="T2" y="T3"/>
            </a:cxn>
            <a:cxn ang="T58">
              <a:pos x="T4" y="T5"/>
            </a:cxn>
            <a:cxn ang="T59">
              <a:pos x="T6" y="T7"/>
            </a:cxn>
            <a:cxn ang="T60">
              <a:pos x="T8" y="T9"/>
            </a:cxn>
            <a:cxn ang="T61">
              <a:pos x="T10" y="T11"/>
            </a:cxn>
            <a:cxn ang="T62">
              <a:pos x="T12" y="T13"/>
            </a:cxn>
            <a:cxn ang="T63">
              <a:pos x="T14" y="T15"/>
            </a:cxn>
            <a:cxn ang="T64">
              <a:pos x="T16" y="T17"/>
            </a:cxn>
            <a:cxn ang="T65">
              <a:pos x="T18" y="T19"/>
            </a:cxn>
            <a:cxn ang="T66">
              <a:pos x="T20" y="T21"/>
            </a:cxn>
            <a:cxn ang="T67">
              <a:pos x="T22" y="T23"/>
            </a:cxn>
            <a:cxn ang="T68">
              <a:pos x="T24" y="T25"/>
            </a:cxn>
            <a:cxn ang="T69">
              <a:pos x="T26" y="T27"/>
            </a:cxn>
            <a:cxn ang="T70">
              <a:pos x="T28" y="T29"/>
            </a:cxn>
            <a:cxn ang="T71">
              <a:pos x="T30" y="T31"/>
            </a:cxn>
            <a:cxn ang="T72">
              <a:pos x="T32" y="T33"/>
            </a:cxn>
            <a:cxn ang="T73">
              <a:pos x="T34" y="T35"/>
            </a:cxn>
            <a:cxn ang="T74">
              <a:pos x="T36" y="T37"/>
            </a:cxn>
            <a:cxn ang="T75">
              <a:pos x="T38" y="T39"/>
            </a:cxn>
            <a:cxn ang="T76">
              <a:pos x="T40" y="T41"/>
            </a:cxn>
            <a:cxn ang="T77">
              <a:pos x="T42" y="T43"/>
            </a:cxn>
            <a:cxn ang="T78">
              <a:pos x="T44" y="T45"/>
            </a:cxn>
            <a:cxn ang="T79">
              <a:pos x="T46" y="T47"/>
            </a:cxn>
            <a:cxn ang="T80">
              <a:pos x="T48" y="T49"/>
            </a:cxn>
            <a:cxn ang="T81">
              <a:pos x="T50" y="T51"/>
            </a:cxn>
            <a:cxn ang="T82">
              <a:pos x="T52" y="T53"/>
            </a:cxn>
            <a:cxn ang="T83">
              <a:pos x="T54" y="T55"/>
            </a:cxn>
          </a:cxnLst>
          <a:rect l="T84" t="T85" r="T86" b="T87"/>
          <a:pathLst>
            <a:path w="24" h="14">
              <a:moveTo>
                <a:pt x="5" y="5"/>
              </a:moveTo>
              <a:lnTo>
                <a:pt x="7" y="3"/>
              </a:lnTo>
              <a:lnTo>
                <a:pt x="9" y="2"/>
              </a:lnTo>
              <a:lnTo>
                <a:pt x="11" y="0"/>
              </a:lnTo>
              <a:lnTo>
                <a:pt x="12" y="2"/>
              </a:lnTo>
              <a:lnTo>
                <a:pt x="14" y="3"/>
              </a:lnTo>
              <a:lnTo>
                <a:pt x="17" y="2"/>
              </a:lnTo>
              <a:lnTo>
                <a:pt x="20" y="1"/>
              </a:lnTo>
              <a:lnTo>
                <a:pt x="20" y="4"/>
              </a:lnTo>
              <a:lnTo>
                <a:pt x="22" y="6"/>
              </a:lnTo>
              <a:lnTo>
                <a:pt x="23" y="8"/>
              </a:lnTo>
              <a:lnTo>
                <a:pt x="24" y="11"/>
              </a:lnTo>
              <a:lnTo>
                <a:pt x="21" y="13"/>
              </a:lnTo>
              <a:lnTo>
                <a:pt x="20" y="14"/>
              </a:lnTo>
              <a:lnTo>
                <a:pt x="19" y="13"/>
              </a:lnTo>
              <a:lnTo>
                <a:pt x="17" y="13"/>
              </a:lnTo>
              <a:lnTo>
                <a:pt x="15" y="13"/>
              </a:lnTo>
              <a:lnTo>
                <a:pt x="14" y="13"/>
              </a:lnTo>
              <a:lnTo>
                <a:pt x="12" y="12"/>
              </a:lnTo>
              <a:lnTo>
                <a:pt x="9" y="12"/>
              </a:lnTo>
              <a:lnTo>
                <a:pt x="7" y="12"/>
              </a:lnTo>
              <a:lnTo>
                <a:pt x="6" y="12"/>
              </a:lnTo>
              <a:lnTo>
                <a:pt x="1" y="12"/>
              </a:lnTo>
              <a:lnTo>
                <a:pt x="1" y="10"/>
              </a:lnTo>
              <a:lnTo>
                <a:pt x="1" y="8"/>
              </a:lnTo>
              <a:lnTo>
                <a:pt x="0" y="5"/>
              </a:lnTo>
              <a:lnTo>
                <a:pt x="2" y="5"/>
              </a:lnTo>
              <a:lnTo>
                <a:pt x="5" y="5"/>
              </a:lnTo>
              <a:close/>
            </a:path>
          </a:pathLst>
        </a:custGeom>
        <a:solidFill>
          <a:srgbClr val="F8F8F8"/>
        </a:solidFill>
        <a:ln w="1905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8</xdr:col>
      <xdr:colOff>171450</xdr:colOff>
      <xdr:row>17</xdr:row>
      <xdr:rowOff>23554</xdr:rowOff>
    </xdr:from>
    <xdr:to>
      <xdr:col>8</xdr:col>
      <xdr:colOff>588538</xdr:colOff>
      <xdr:row>18</xdr:row>
      <xdr:rowOff>104775</xdr:rowOff>
    </xdr:to>
    <xdr:sp macro="" textlink="">
      <xdr:nvSpPr>
        <xdr:cNvPr id="70" name="Text Box 107"/>
        <xdr:cNvSpPr txBox="1">
          <a:spLocks noChangeArrowheads="1"/>
        </xdr:cNvSpPr>
      </xdr:nvSpPr>
      <xdr:spPr bwMode="auto">
        <a:xfrm>
          <a:off x="9134475" y="2976304"/>
          <a:ext cx="417088" cy="2431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City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ry829/Desktop/F:\MP\SWAUP2\Demography\BWRM5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ekl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data.london.gov.uk/dataset/workplace-employment-publicprivate-sector-borough" TargetMode="External"/><Relationship Id="rId14" Type="http://schemas.openxmlformats.org/officeDocument/2006/relationships/hyperlink" Target="http://data.london.gov.uk/dataset/land-use-ward" TargetMode="External"/><Relationship Id="rId15" Type="http://schemas.openxmlformats.org/officeDocument/2006/relationships/hyperlink" Target="http://data.london.gov.uk/labour-market-indicators/" TargetMode="External"/><Relationship Id="rId16" Type="http://schemas.openxmlformats.org/officeDocument/2006/relationships/hyperlink" Target="http://data.london.gov.uk/dataset/volunteering-work-among-adults-borough" TargetMode="External"/><Relationship Id="rId17" Type="http://schemas.openxmlformats.org/officeDocument/2006/relationships/hyperlink" Target="http://data.london.gov.uk/dataset/prevalence-childhood-obesity-borough" TargetMode="External"/><Relationship Id="rId18" Type="http://schemas.openxmlformats.org/officeDocument/2006/relationships/hyperlink" Target="http://data.london.gov.uk/dataset/subjective-personal-well-being-borough" TargetMode="External"/><Relationship Id="rId19" Type="http://schemas.openxmlformats.org/officeDocument/2006/relationships/hyperlink" Target="http://data.london.gov.uk/dataset/life-expectancy-birth-and-age-65-borough" TargetMode="External"/><Relationship Id="rId50" Type="http://schemas.openxmlformats.org/officeDocument/2006/relationships/hyperlink" Target="https://data.london.gov.uk/dataset/jobs-and-job-density-borough" TargetMode="External"/><Relationship Id="rId51" Type="http://schemas.openxmlformats.org/officeDocument/2006/relationships/hyperlink" Target="https://data.london.gov.uk/dataset/children-out-work-benefit-households-borough" TargetMode="External"/><Relationship Id="rId52" Type="http://schemas.openxmlformats.org/officeDocument/2006/relationships/hyperlink" Target="http://data.london.gov.uk/dataset/monthly-ambulance-service-incidents-borough" TargetMode="External"/><Relationship Id="rId53" Type="http://schemas.openxmlformats.org/officeDocument/2006/relationships/printerSettings" Target="../printerSettings/printerSettings1.bin"/><Relationship Id="rId54" Type="http://schemas.openxmlformats.org/officeDocument/2006/relationships/drawing" Target="../drawings/drawing1.xml"/><Relationship Id="rId55" Type="http://schemas.openxmlformats.org/officeDocument/2006/relationships/vmlDrawing" Target="../drawings/vmlDrawing1.vml"/><Relationship Id="rId56" Type="http://schemas.openxmlformats.org/officeDocument/2006/relationships/comments" Target="../comments1.xml"/><Relationship Id="rId40" Type="http://schemas.openxmlformats.org/officeDocument/2006/relationships/hyperlink" Target="http://data.london.gov.uk/dataset/housing-tenure-households-borough" TargetMode="External"/><Relationship Id="rId41" Type="http://schemas.openxmlformats.org/officeDocument/2006/relationships/hyperlink" Target="http://data.london.gov.uk/dataset/business-demographics-and-survival-rates-borough" TargetMode="External"/><Relationship Id="rId42" Type="http://schemas.openxmlformats.org/officeDocument/2006/relationships/hyperlink" Target="http://data.london.gov.uk/dataset/crime-rates-borough" TargetMode="External"/><Relationship Id="rId43" Type="http://schemas.openxmlformats.org/officeDocument/2006/relationships/hyperlink" Target="http://data.london.gov.uk/dataset/fire-and-rescue-services-incidents-attended-borough" TargetMode="External"/><Relationship Id="rId44" Type="http://schemas.openxmlformats.org/officeDocument/2006/relationships/hyperlink" Target="http://data.london.gov.uk/dataset/2013-round-population-projections" TargetMode="External"/><Relationship Id="rId45" Type="http://schemas.openxmlformats.org/officeDocument/2006/relationships/hyperlink" Target="http://data.london.gov.uk/dataset/life-expectancy-birth-and-age-65-borough" TargetMode="External"/><Relationship Id="rId46" Type="http://schemas.openxmlformats.org/officeDocument/2006/relationships/hyperlink" Target="http://data.london.gov.uk/dataset/land-area-and-population-density-ward-and-borough" TargetMode="External"/><Relationship Id="rId47" Type="http://schemas.openxmlformats.org/officeDocument/2006/relationships/hyperlink" Target="http://data.london.gov.uk/elections/" TargetMode="External"/><Relationship Id="rId48" Type="http://schemas.openxmlformats.org/officeDocument/2006/relationships/hyperlink" Target="http://data.london.gov.uk/dataset/subjective-personal-well-being-borough" TargetMode="External"/><Relationship Id="rId49" Type="http://schemas.openxmlformats.org/officeDocument/2006/relationships/hyperlink" Target="http://data.london.gov.uk/dataset/national-insurance-number-registrations-overseas-nationals-borough" TargetMode="External"/><Relationship Id="rId1" Type="http://schemas.openxmlformats.org/officeDocument/2006/relationships/hyperlink" Target="http://data.london.gov.uk/dataset/land-area-and-population-density-ward-and-borough" TargetMode="External"/><Relationship Id="rId2" Type="http://schemas.openxmlformats.org/officeDocument/2006/relationships/hyperlink" Target="http://data.london.gov.uk/dataset/workplace-employment-sex-and-status-borough" TargetMode="External"/><Relationship Id="rId3" Type="http://schemas.openxmlformats.org/officeDocument/2006/relationships/hyperlink" Target="http://data.london.gov.uk/dataset/percentage-pupils-first-language-borough" TargetMode="External"/><Relationship Id="rId4" Type="http://schemas.openxmlformats.org/officeDocument/2006/relationships/hyperlink" Target="http://data.london.gov.uk/dataset/teenage-conceptions-borough" TargetMode="External"/><Relationship Id="rId5" Type="http://schemas.openxmlformats.org/officeDocument/2006/relationships/hyperlink" Target="http://data.london.gov.uk/elections/" TargetMode="External"/><Relationship Id="rId6" Type="http://schemas.openxmlformats.org/officeDocument/2006/relationships/hyperlink" Target="http://data.london.gov.uk/dataset/working-age-employment-and-disability-borough" TargetMode="External"/><Relationship Id="rId7" Type="http://schemas.openxmlformats.org/officeDocument/2006/relationships/hyperlink" Target="http://data.london.gov.uk/dataset/gla-claimant-count-model-output" TargetMode="External"/><Relationship Id="rId8" Type="http://schemas.openxmlformats.org/officeDocument/2006/relationships/hyperlink" Target="http://data.london.gov.uk/demography/" TargetMode="External"/><Relationship Id="rId9" Type="http://schemas.openxmlformats.org/officeDocument/2006/relationships/hyperlink" Target="http://data.london.gov.uk/demography/" TargetMode="External"/><Relationship Id="rId30" Type="http://schemas.openxmlformats.org/officeDocument/2006/relationships/hyperlink" Target="https://data.london.gov.uk/dataset/country-of-birth" TargetMode="External"/><Relationship Id="rId31" Type="http://schemas.openxmlformats.org/officeDocument/2006/relationships/hyperlink" Target="http://data.london.gov.uk/dataset/earnings-place-residence-borough" TargetMode="External"/><Relationship Id="rId32" Type="http://schemas.openxmlformats.org/officeDocument/2006/relationships/hyperlink" Target="http://data.london.gov.uk/dataset/household-income-estimates-small-areas" TargetMode="External"/><Relationship Id="rId33" Type="http://schemas.openxmlformats.org/officeDocument/2006/relationships/hyperlink" Target="http://data.london.gov.uk/dataset/public-health-outcomes-framework-indicators" TargetMode="External"/><Relationship Id="rId34" Type="http://schemas.openxmlformats.org/officeDocument/2006/relationships/hyperlink" Target="http://data.london.gov.uk/dataset/carbon-dioxide-emissions-borough" TargetMode="External"/><Relationship Id="rId35" Type="http://schemas.openxmlformats.org/officeDocument/2006/relationships/hyperlink" Target="http://data.london.gov.uk/dataset/household-waste-recycling-rates-borough" TargetMode="External"/><Relationship Id="rId36" Type="http://schemas.openxmlformats.org/officeDocument/2006/relationships/hyperlink" Target="http://data.london.gov.uk/dataset/walking-and-cycling-borough" TargetMode="External"/><Relationship Id="rId37" Type="http://schemas.openxmlformats.org/officeDocument/2006/relationships/hyperlink" Target="http://data.london.gov.uk/dataset/housing-tenure-households-borough" TargetMode="External"/><Relationship Id="rId38" Type="http://schemas.openxmlformats.org/officeDocument/2006/relationships/hyperlink" Target="http://data.london.gov.uk/dataset/public-transport-accessibility-levels" TargetMode="External"/><Relationship Id="rId39" Type="http://schemas.openxmlformats.org/officeDocument/2006/relationships/hyperlink" Target="http://data.london.gov.uk/dataset/young-people-not-employment-education-or-training-borough" TargetMode="External"/><Relationship Id="rId20" Type="http://schemas.openxmlformats.org/officeDocument/2006/relationships/hyperlink" Target="http://data.london.gov.uk/dataset/average-house-prices-borough" TargetMode="External"/><Relationship Id="rId21" Type="http://schemas.openxmlformats.org/officeDocument/2006/relationships/hyperlink" Target="http://data.london.gov.uk/dataset/council-tax-charges-bands-borough" TargetMode="External"/><Relationship Id="rId22" Type="http://schemas.openxmlformats.org/officeDocument/2006/relationships/hyperlink" Target="http://data.london.gov.uk/dataset/net-additional-dwellings-borough" TargetMode="External"/><Relationship Id="rId23" Type="http://schemas.openxmlformats.org/officeDocument/2006/relationships/hyperlink" Target="http://data.london.gov.uk/dataset/subjective-personal-well-being-borough" TargetMode="External"/><Relationship Id="rId24" Type="http://schemas.openxmlformats.org/officeDocument/2006/relationships/hyperlink" Target="http://data.london.gov.uk/dataset/gcse-results-location-pupil-residence-borough" TargetMode="External"/><Relationship Id="rId25" Type="http://schemas.openxmlformats.org/officeDocument/2006/relationships/hyperlink" Target="http://data.london.gov.uk/dataset/children-looked-after-borough" TargetMode="External"/><Relationship Id="rId26" Type="http://schemas.openxmlformats.org/officeDocument/2006/relationships/hyperlink" Target="http://data.london.gov.uk/dataset/business-demographics-and-survival-rates-borough" TargetMode="External"/><Relationship Id="rId27" Type="http://schemas.openxmlformats.org/officeDocument/2006/relationships/hyperlink" Target="http://data.london.gov.uk/dataset/household-estimates-borough" TargetMode="External"/><Relationship Id="rId28" Type="http://schemas.openxmlformats.org/officeDocument/2006/relationships/hyperlink" Target="http://data.london.gov.uk/dataset/ons-mid-year-population-estimates-custom-age-tables" TargetMode="External"/><Relationship Id="rId29" Type="http://schemas.openxmlformats.org/officeDocument/2006/relationships/hyperlink" Target="http://data.london.gov.uk/dataset/net-migration-and-natural-change-region" TargetMode="External"/><Relationship Id="rId10" Type="http://schemas.openxmlformats.org/officeDocument/2006/relationships/hyperlink" Target="http://data.london.gov.uk/demography/" TargetMode="External"/><Relationship Id="rId11" Type="http://schemas.openxmlformats.org/officeDocument/2006/relationships/hyperlink" Target="http://data.london.gov.uk/demography/" TargetMode="External"/><Relationship Id="rId12" Type="http://schemas.openxmlformats.org/officeDocument/2006/relationships/hyperlink" Target="http://data.london.gov.uk/dataset/national-insurance-number-registrations-overseas-nationals-borough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2" Type="http://schemas.openxmlformats.org/officeDocument/2006/relationships/vmlDrawing" Target="../drawings/vmlDrawing5.vml"/><Relationship Id="rId3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/>
  <dimension ref="A1:Q87"/>
  <sheetViews>
    <sheetView showGridLines="0" zoomScale="144" workbookViewId="0">
      <pane xSplit="2" ySplit="6" topLeftCell="C47" activePane="bottomRight" state="frozen"/>
      <selection pane="topRight" activeCell="C1" sqref="C1"/>
      <selection pane="bottomLeft" activeCell="A31" sqref="A31"/>
      <selection pane="bottomRight" activeCell="Q72" sqref="Q72"/>
    </sheetView>
  </sheetViews>
  <sheetFormatPr baseColWidth="10" defaultColWidth="8.83203125" defaultRowHeight="13" x14ac:dyDescent="0.15"/>
  <cols>
    <col min="1" max="1" width="15.83203125" style="233" customWidth="1"/>
    <col min="2" max="2" width="58.33203125" style="1" customWidth="1"/>
    <col min="3" max="3" width="14.6640625" style="2" customWidth="1"/>
    <col min="4" max="6" width="12.83203125" style="2" customWidth="1"/>
    <col min="7" max="7" width="2" style="3" customWidth="1"/>
    <col min="8" max="8" width="9.83203125" style="3" customWidth="1"/>
    <col min="9" max="9" width="19.6640625" style="4" customWidth="1"/>
    <col min="10" max="10" width="19.6640625" style="339" customWidth="1"/>
    <col min="11" max="16384" width="8.83203125" style="1"/>
  </cols>
  <sheetData>
    <row r="1" spans="1:17" s="10" customFormat="1" ht="27.75" customHeight="1" x14ac:dyDescent="0.15">
      <c r="A1" s="238"/>
      <c r="B1" s="5"/>
      <c r="C1" s="6" t="s">
        <v>0</v>
      </c>
      <c r="D1" s="7"/>
      <c r="E1" s="7"/>
      <c r="F1" s="7"/>
      <c r="G1" s="8"/>
      <c r="H1" s="8"/>
      <c r="I1" s="9"/>
      <c r="J1" s="339"/>
      <c r="Q1" s="10" t="s">
        <v>520</v>
      </c>
    </row>
    <row r="2" spans="1:17" s="10" customFormat="1" ht="5.25" customHeight="1" x14ac:dyDescent="0.15">
      <c r="A2" s="238"/>
      <c r="B2" s="5"/>
      <c r="C2" s="7"/>
      <c r="D2" s="11"/>
      <c r="E2" s="11"/>
      <c r="F2" s="11"/>
      <c r="G2" s="8"/>
      <c r="H2" s="8"/>
      <c r="I2" s="9"/>
      <c r="J2" s="339"/>
    </row>
    <row r="3" spans="1:17" s="10" customFormat="1" ht="16" x14ac:dyDescent="0.15">
      <c r="A3" s="238"/>
      <c r="B3" s="12" t="s">
        <v>1</v>
      </c>
      <c r="C3" s="13"/>
      <c r="D3" s="341" t="s">
        <v>2</v>
      </c>
      <c r="E3" s="341"/>
      <c r="F3" s="341"/>
      <c r="G3" s="14"/>
      <c r="H3" s="14"/>
      <c r="I3" s="9"/>
      <c r="J3" s="339"/>
    </row>
    <row r="4" spans="1:17" s="10" customFormat="1" ht="4.5" customHeight="1" x14ac:dyDescent="0.15">
      <c r="A4" s="238"/>
      <c r="B4" s="5"/>
      <c r="C4" s="7"/>
      <c r="D4" s="11"/>
      <c r="E4" s="11"/>
      <c r="F4" s="11"/>
      <c r="G4" s="15"/>
      <c r="I4" s="9"/>
      <c r="J4" s="339"/>
    </row>
    <row r="5" spans="1:17" ht="5.25" customHeight="1" x14ac:dyDescent="0.15">
      <c r="G5" s="15"/>
      <c r="H5" s="16"/>
    </row>
    <row r="6" spans="1:17" ht="32.25" customHeight="1" x14ac:dyDescent="0.15">
      <c r="A6" s="239" t="s">
        <v>3</v>
      </c>
      <c r="B6" s="17" t="s">
        <v>4</v>
      </c>
      <c r="C6" s="18" t="str">
        <f>D3</f>
        <v>Barking and Dagenham</v>
      </c>
      <c r="D6" s="18" t="str">
        <f>VLOOKUP(C6,Data!C:D,2,FALSE)</f>
        <v>Outer London</v>
      </c>
      <c r="E6" s="18" t="s">
        <v>5</v>
      </c>
      <c r="F6" s="18" t="s">
        <v>6</v>
      </c>
      <c r="G6" s="15"/>
      <c r="H6" s="19" t="s">
        <v>7</v>
      </c>
      <c r="I6" s="16" t="s">
        <v>8</v>
      </c>
      <c r="J6" s="339" t="s">
        <v>9</v>
      </c>
    </row>
    <row r="7" spans="1:17" ht="15.25" customHeight="1" x14ac:dyDescent="0.15">
      <c r="A7" s="342" t="s">
        <v>10</v>
      </c>
      <c r="B7" s="137" t="s">
        <v>521</v>
      </c>
      <c r="C7" s="28">
        <f>VLOOKUP(C$6,Data!$C:CG,lookup!$A1,FALSE)</f>
        <v>209000</v>
      </c>
      <c r="D7" s="28">
        <f>VLOOKUP(D$6,Data!$C:CG,lookup!$A1,FALSE)</f>
        <v>5299800</v>
      </c>
      <c r="E7" s="28">
        <f>VLOOKUP(E$6,Data!$C:CG,lookup!$A1,FALSE)</f>
        <v>8835500</v>
      </c>
      <c r="F7" s="28">
        <f>VLOOKUP(F$6,Data!$C:CG,lookup!$A1,FALSE)</f>
        <v>55609600</v>
      </c>
      <c r="G7" s="28"/>
      <c r="H7" s="21" t="s">
        <v>11</v>
      </c>
      <c r="I7" s="4" t="s">
        <v>12</v>
      </c>
      <c r="J7" s="338" t="s">
        <v>357</v>
      </c>
    </row>
    <row r="8" spans="1:17" ht="15.25" customHeight="1" x14ac:dyDescent="0.15">
      <c r="A8" s="342"/>
      <c r="B8" s="137" t="s">
        <v>458</v>
      </c>
      <c r="C8" s="114">
        <f>VLOOKUP(C$6,Data!$C:CG,lookup!$A2,FALSE)</f>
        <v>78188.37672333236</v>
      </c>
      <c r="D8" s="114">
        <f>VLOOKUP(D$6,Data!$C:CG,lookup!$A2,FALSE)</f>
        <v>2079422</v>
      </c>
      <c r="E8" s="114">
        <f>VLOOKUP(E$6,Data!$C:CG,lookup!$A2,FALSE)</f>
        <v>3601962.5855403538</v>
      </c>
      <c r="F8" s="114" t="str">
        <f>VLOOKUP(F$6,Data!$C:CG,lookup!$A2,FALSE)</f>
        <v>.</v>
      </c>
      <c r="G8" s="115"/>
      <c r="H8" s="21" t="s">
        <v>11</v>
      </c>
      <c r="I8" s="4" t="s">
        <v>12</v>
      </c>
      <c r="J8" s="338" t="s">
        <v>282</v>
      </c>
    </row>
    <row r="9" spans="1:17" ht="15.25" customHeight="1" x14ac:dyDescent="0.15">
      <c r="A9" s="342"/>
      <c r="B9" s="137" t="s">
        <v>317</v>
      </c>
      <c r="C9" s="22">
        <f>VLOOKUP(C$6,Data!$C:CG,lookup!$A3,FALSE)</f>
        <v>3610.7817000000005</v>
      </c>
      <c r="D9" s="22">
        <f>VLOOKUP(D$6,Data!$C:CG,lookup!$A3,FALSE)</f>
        <v>125423.59500000002</v>
      </c>
      <c r="E9" s="22">
        <f>VLOOKUP(E$6,Data!$C:CG,lookup!$A3,FALSE)</f>
        <v>157214.71459999995</v>
      </c>
      <c r="F9" s="22">
        <f>VLOOKUP(F$6,Data!$C:CG,lookup!$A3,FALSE)</f>
        <v>13025966.6656</v>
      </c>
      <c r="G9" s="22"/>
      <c r="H9" s="21" t="s">
        <v>11</v>
      </c>
      <c r="I9" s="4" t="s">
        <v>12</v>
      </c>
      <c r="J9" s="339" t="s">
        <v>280</v>
      </c>
    </row>
    <row r="10" spans="1:17" ht="15.25" customHeight="1" x14ac:dyDescent="0.15">
      <c r="A10" s="342"/>
      <c r="B10" s="137" t="s">
        <v>459</v>
      </c>
      <c r="C10" s="23">
        <f>VLOOKUP(C$6,Data!$C:CG,lookup!$A4,FALSE)</f>
        <v>57.882203180546739</v>
      </c>
      <c r="D10" s="23">
        <f>VLOOKUP(D$6,Data!$C:CG,lookup!$A4,FALSE)</f>
        <v>42.255207243900202</v>
      </c>
      <c r="E10" s="23">
        <f>VLOOKUP(E$6,Data!$C:CG,lookup!$A4,FALSE)</f>
        <v>56.200210155137697</v>
      </c>
      <c r="F10" s="23" t="str">
        <f>VLOOKUP(F$6,Data!$C:CG,lookup!$A4,FALSE)</f>
        <v>.</v>
      </c>
      <c r="G10" s="23"/>
      <c r="H10" s="21" t="s">
        <v>11</v>
      </c>
      <c r="I10" s="4" t="s">
        <v>12</v>
      </c>
      <c r="J10" s="338" t="s">
        <v>280</v>
      </c>
    </row>
    <row r="11" spans="1:17" ht="15.25" customHeight="1" x14ac:dyDescent="0.15">
      <c r="A11" s="342"/>
      <c r="B11" s="137" t="s">
        <v>481</v>
      </c>
      <c r="C11" s="25">
        <f>VLOOKUP(C$6,Data!$C:CG,lookup!$A5,FALSE)</f>
        <v>32.9</v>
      </c>
      <c r="D11" s="25">
        <f>VLOOKUP(D$6,Data!$C:CG,lookup!$A5,FALSE)</f>
        <v>36.9</v>
      </c>
      <c r="E11" s="25">
        <f>VLOOKUP(E$6,Data!$C:CG,lookup!$A5,FALSE)</f>
        <v>36</v>
      </c>
      <c r="F11" s="25">
        <f>VLOOKUP(F$6,Data!$C:CG,lookup!$A5,FALSE)</f>
        <v>40.1</v>
      </c>
      <c r="G11" s="25"/>
      <c r="H11" s="21" t="s">
        <v>13</v>
      </c>
      <c r="I11" s="4" t="s">
        <v>12</v>
      </c>
      <c r="J11" s="338" t="s">
        <v>298</v>
      </c>
    </row>
    <row r="12" spans="1:17" ht="15.25" customHeight="1" x14ac:dyDescent="0.15">
      <c r="A12" s="342"/>
      <c r="B12" s="137" t="s">
        <v>319</v>
      </c>
      <c r="C12" s="23">
        <f>VLOOKUP(C$6,Data!$C:CG,lookup!$A6,FALSE)</f>
        <v>27.2</v>
      </c>
      <c r="D12" s="23">
        <f>VLOOKUP(D$6,Data!$C:CG,lookup!$A6,FALSE)</f>
        <v>13.8</v>
      </c>
      <c r="E12" s="23">
        <f>VLOOKUP(E$6,Data!$C:CG,lookup!$A6,FALSE)</f>
        <v>13.9</v>
      </c>
      <c r="F12" s="23">
        <f>VLOOKUP(F$6,Data!$C:CG,lookup!$A6,FALSE)</f>
        <v>19</v>
      </c>
      <c r="G12" s="23"/>
      <c r="H12" s="24" t="s">
        <v>11</v>
      </c>
      <c r="I12" s="4" t="s">
        <v>37</v>
      </c>
      <c r="J12" s="338" t="s">
        <v>357</v>
      </c>
    </row>
    <row r="13" spans="1:17" ht="15.25" customHeight="1" x14ac:dyDescent="0.15">
      <c r="A13" s="342"/>
      <c r="B13" s="137" t="s">
        <v>320</v>
      </c>
      <c r="C13" s="25">
        <f>VLOOKUP(C$6,Data!$C:CG,lookup!$A7,FALSE)</f>
        <v>63.1</v>
      </c>
      <c r="D13" s="25">
        <f>VLOOKUP(D$6,Data!$C:CG,lookup!$A7,FALSE)</f>
        <v>71.7</v>
      </c>
      <c r="E13" s="25">
        <f>VLOOKUP(E$6,Data!$C:CG,lookup!$A7,FALSE)</f>
        <v>73.599999999999994</v>
      </c>
      <c r="F13" s="25">
        <f>VLOOKUP(F$6,Data!$C:CG,lookup!$A7,FALSE)</f>
        <v>63.3</v>
      </c>
      <c r="G13" s="25"/>
      <c r="H13" s="24" t="s">
        <v>11</v>
      </c>
      <c r="I13" s="4" t="s">
        <v>37</v>
      </c>
      <c r="J13" s="339" t="s">
        <v>357</v>
      </c>
    </row>
    <row r="14" spans="1:17" ht="15.25" customHeight="1" x14ac:dyDescent="0.15">
      <c r="A14" s="342"/>
      <c r="B14" s="137" t="s">
        <v>321</v>
      </c>
      <c r="C14" s="23">
        <f>VLOOKUP(C$6,Data!$C:CG,lookup!$A8,FALSE)</f>
        <v>9.6999999999999993</v>
      </c>
      <c r="D14" s="23">
        <f>VLOOKUP(D$6,Data!$C:CG,lookup!$A8,FALSE)</f>
        <v>14.5</v>
      </c>
      <c r="E14" s="23">
        <f>VLOOKUP(E$6,Data!$C:CG,lookup!$A8,FALSE)</f>
        <v>12.5</v>
      </c>
      <c r="F14" s="23">
        <f>VLOOKUP(F$6,Data!$C:CG,lookup!$A8,FALSE)</f>
        <v>17.7</v>
      </c>
      <c r="G14" s="23"/>
      <c r="H14" s="24" t="s">
        <v>11</v>
      </c>
      <c r="I14" s="4" t="s">
        <v>37</v>
      </c>
      <c r="J14" s="339" t="s">
        <v>357</v>
      </c>
    </row>
    <row r="15" spans="1:17" ht="15.25" customHeight="1" x14ac:dyDescent="0.15">
      <c r="A15" s="342"/>
      <c r="B15" s="137" t="s">
        <v>460</v>
      </c>
      <c r="C15" s="20">
        <f>VLOOKUP(C$6,Data!$C:CG,lookup!$A9,FALSE)</f>
        <v>-1176</v>
      </c>
      <c r="D15" s="20">
        <f>VLOOKUP(D$6,Data!$C:CG,lookup!$A9,FALSE)</f>
        <v>-44178</v>
      </c>
      <c r="E15" s="20">
        <f>VLOOKUP(E$6,Data!$C:CG,lookup!$A9,FALSE)</f>
        <v>-77535</v>
      </c>
      <c r="F15" s="20">
        <f>VLOOKUP(F$6,Data!$C:CG,lookup!$A9,FALSE)</f>
        <v>-7596</v>
      </c>
      <c r="G15" s="25"/>
      <c r="H15" s="24" t="s">
        <v>11</v>
      </c>
      <c r="I15" s="4" t="s">
        <v>37</v>
      </c>
      <c r="J15" s="338" t="s">
        <v>402</v>
      </c>
    </row>
    <row r="16" spans="1:17" ht="15.25" customHeight="1" x14ac:dyDescent="0.15">
      <c r="A16" s="342"/>
      <c r="B16" s="137" t="s">
        <v>461</v>
      </c>
      <c r="C16" s="20">
        <f>VLOOKUP(C$6,Data!$C:CG,lookup!$A10,FALSE)</f>
        <v>2509</v>
      </c>
      <c r="D16" s="20">
        <f>VLOOKUP(D$6,Data!$C:CG,lookup!$A10,FALSE)</f>
        <v>82685</v>
      </c>
      <c r="E16" s="20">
        <f>VLOOKUP(E$6,Data!$C:CG,lookup!$A10,FALSE)</f>
        <v>133901</v>
      </c>
      <c r="F16" s="20">
        <f>VLOOKUP(F$6,Data!$C:CG,lookup!$A10,FALSE)</f>
        <v>313240</v>
      </c>
      <c r="G16" s="25"/>
      <c r="H16" s="24" t="s">
        <v>11</v>
      </c>
      <c r="I16" s="4" t="s">
        <v>37</v>
      </c>
      <c r="J16" s="339" t="s">
        <v>402</v>
      </c>
    </row>
    <row r="17" spans="1:10" ht="15.25" customHeight="1" x14ac:dyDescent="0.15">
      <c r="A17" s="342"/>
      <c r="B17" s="137" t="s">
        <v>462</v>
      </c>
      <c r="C17" s="20">
        <f>VLOOKUP(C$6,Data!$C:CG,lookup!$A11,FALSE)</f>
        <v>2356</v>
      </c>
      <c r="D17" s="20">
        <f>VLOOKUP(D$6,Data!$C:CG,lookup!$A11,FALSE)</f>
        <v>45788</v>
      </c>
      <c r="E17" s="20">
        <f>VLOOKUP(E$6,Data!$C:CG,lookup!$A11,FALSE)</f>
        <v>78370</v>
      </c>
      <c r="F17" s="20">
        <f>VLOOKUP(F$6,Data!$C:CG,lookup!$A11,FALSE)</f>
        <v>165096</v>
      </c>
      <c r="G17" s="25"/>
      <c r="H17" s="24" t="s">
        <v>11</v>
      </c>
      <c r="I17" s="4" t="s">
        <v>37</v>
      </c>
      <c r="J17" s="339" t="s">
        <v>402</v>
      </c>
    </row>
    <row r="18" spans="1:10" ht="15.25" customHeight="1" x14ac:dyDescent="0.15">
      <c r="A18" s="342" t="s">
        <v>388</v>
      </c>
      <c r="B18" s="232" t="s">
        <v>457</v>
      </c>
      <c r="C18" s="23">
        <f>VLOOKUP(C$6,Data!$C:CG,lookup!$A12,FALSE)</f>
        <v>37.799999999999997</v>
      </c>
      <c r="D18" s="23">
        <f>VLOOKUP(D$6,Data!$C:CG,lookup!$A12,FALSE)</f>
        <v>34.200000000000003</v>
      </c>
      <c r="E18" s="23">
        <f>VLOOKUP(E$6,Data!$C:CG,lookup!$A12,FALSE)</f>
        <v>36.6</v>
      </c>
      <c r="F18" s="23">
        <f>VLOOKUP(F$6,Data!$C:CG,lookup!$A12,FALSE)</f>
        <v>13.3</v>
      </c>
      <c r="G18" s="25"/>
      <c r="H18" s="21" t="s">
        <v>13</v>
      </c>
      <c r="I18" s="118" t="s">
        <v>37</v>
      </c>
      <c r="J18" s="338" t="s">
        <v>456</v>
      </c>
    </row>
    <row r="19" spans="1:10" ht="15.25" customHeight="1" x14ac:dyDescent="0.15">
      <c r="A19" s="342"/>
      <c r="B19" s="232" t="s">
        <v>323</v>
      </c>
      <c r="C19" s="23" t="str">
        <f>VLOOKUP(C$6,Data!$C:CG,lookup!$A13,FALSE)</f>
        <v>Nigeria</v>
      </c>
      <c r="D19" s="23" t="str">
        <f>VLOOKUP(D$6,Data!$C:CG,lookup!$A13,FALSE)</f>
        <v>India</v>
      </c>
      <c r="E19" s="23" t="str">
        <f>VLOOKUP(E$6,Data!$C:CG,lookup!$A13,FALSE)</f>
        <v>India</v>
      </c>
      <c r="F19" s="23" t="str">
        <f>VLOOKUP(F$6,Data!$C:CG,lookup!$A13,FALSE)</f>
        <v>India</v>
      </c>
      <c r="G19" s="20"/>
      <c r="H19" s="24" t="s">
        <v>13</v>
      </c>
      <c r="I19" s="26" t="s">
        <v>239</v>
      </c>
      <c r="J19" s="339" t="s">
        <v>279</v>
      </c>
    </row>
    <row r="20" spans="1:10" ht="15.25" customHeight="1" x14ac:dyDescent="0.15">
      <c r="A20" s="342"/>
      <c r="B20" s="232" t="s">
        <v>324</v>
      </c>
      <c r="C20" s="23">
        <f>VLOOKUP(C$6,Data!$C:CG,lookup!$A14,FALSE)</f>
        <v>4.6769690873590051</v>
      </c>
      <c r="D20" s="23">
        <f>VLOOKUP(D$6,Data!$C:CG,lookup!$A14,FALSE)</f>
        <v>4.1078582933363545</v>
      </c>
      <c r="E20" s="23">
        <f>VLOOKUP(E$6,Data!$C:CG,lookup!$A14,FALSE)</f>
        <v>3.2083299842756388</v>
      </c>
      <c r="F20" s="23">
        <f>VLOOKUP(F$6,Data!$C:CG,lookup!$A14,FALSE)</f>
        <v>1.2870069630427989</v>
      </c>
      <c r="G20" s="25"/>
      <c r="H20" s="21" t="s">
        <v>13</v>
      </c>
      <c r="I20" s="26" t="s">
        <v>239</v>
      </c>
      <c r="J20" s="339" t="s">
        <v>279</v>
      </c>
    </row>
    <row r="21" spans="1:10" ht="15.25" customHeight="1" x14ac:dyDescent="0.15">
      <c r="A21" s="342"/>
      <c r="B21" s="232" t="s">
        <v>325</v>
      </c>
      <c r="C21" s="23" t="str">
        <f>VLOOKUP(C$6,Data!$C:CG,lookup!$A15,FALSE)</f>
        <v>India</v>
      </c>
      <c r="D21" s="23" t="str">
        <f>VLOOKUP(D$6,Data!$C:CG,lookup!$A15,FALSE)</f>
        <v>Poland</v>
      </c>
      <c r="E21" s="23" t="str">
        <f>VLOOKUP(E$6,Data!$C:CG,lookup!$A15,FALSE)</f>
        <v>Poland</v>
      </c>
      <c r="F21" s="23" t="str">
        <f>VLOOKUP(F$6,Data!$C:CG,lookup!$A15,FALSE)</f>
        <v>Poland</v>
      </c>
      <c r="G21" s="20"/>
      <c r="H21" s="24" t="s">
        <v>13</v>
      </c>
      <c r="I21" s="26" t="s">
        <v>239</v>
      </c>
      <c r="J21" s="339" t="s">
        <v>279</v>
      </c>
    </row>
    <row r="22" spans="1:10" ht="15.25" customHeight="1" x14ac:dyDescent="0.15">
      <c r="A22" s="342"/>
      <c r="B22" s="232" t="s">
        <v>326</v>
      </c>
      <c r="C22" s="23">
        <f>VLOOKUP(C$6,Data!$C:CG,lookup!$A16,FALSE)</f>
        <v>2.3473597581638526</v>
      </c>
      <c r="D22" s="23">
        <f>VLOOKUP(D$6,Data!$C:CG,lookup!$A16,FALSE)</f>
        <v>2.0728686938996854</v>
      </c>
      <c r="E22" s="23">
        <f>VLOOKUP(E$6,Data!$C:CG,lookup!$A16,FALSE)</f>
        <v>1.9366423124414527</v>
      </c>
      <c r="F22" s="23">
        <f>VLOOKUP(F$6,Data!$C:CG,lookup!$A16,FALSE)</f>
        <v>1.0584267214482574</v>
      </c>
      <c r="G22" s="25"/>
      <c r="H22" s="21" t="s">
        <v>13</v>
      </c>
      <c r="I22" s="26" t="s">
        <v>239</v>
      </c>
      <c r="J22" s="339" t="s">
        <v>279</v>
      </c>
    </row>
    <row r="23" spans="1:10" ht="15.25" customHeight="1" x14ac:dyDescent="0.15">
      <c r="A23" s="342"/>
      <c r="B23" s="232" t="s">
        <v>327</v>
      </c>
      <c r="C23" s="23" t="str">
        <f>VLOOKUP(C$6,Data!$C:CG,lookup!$A17,FALSE)</f>
        <v>Pakistan</v>
      </c>
      <c r="D23" s="23" t="str">
        <f>VLOOKUP(D$6,Data!$C:CG,lookup!$A17,FALSE)</f>
        <v>Pakistan</v>
      </c>
      <c r="E23" s="23" t="str">
        <f>VLOOKUP(E$6,Data!$C:CG,lookup!$A17,FALSE)</f>
        <v>Ireland</v>
      </c>
      <c r="F23" s="23" t="str">
        <f>VLOOKUP(F$6,Data!$C:CG,lookup!$A17,FALSE)</f>
        <v>Pakistan</v>
      </c>
      <c r="G23" s="23"/>
      <c r="H23" s="24" t="s">
        <v>13</v>
      </c>
      <c r="I23" s="26" t="s">
        <v>239</v>
      </c>
      <c r="J23" s="339" t="s">
        <v>279</v>
      </c>
    </row>
    <row r="24" spans="1:10" ht="15.25" customHeight="1" x14ac:dyDescent="0.15">
      <c r="A24" s="342"/>
      <c r="B24" s="232" t="s">
        <v>328</v>
      </c>
      <c r="C24" s="23">
        <f>VLOOKUP(C$6,Data!$C:CG,lookup!$A18,FALSE)</f>
        <v>2.3328366799167344</v>
      </c>
      <c r="D24" s="23">
        <f>VLOOKUP(D$6,Data!$C:CG,lookup!$A18,FALSE)</f>
        <v>1.6363283178606407</v>
      </c>
      <c r="E24" s="23">
        <f>VLOOKUP(E$6,Data!$C:CG,lookup!$A18,FALSE)</f>
        <v>1.5878754201920469</v>
      </c>
      <c r="F24" s="23">
        <f>VLOOKUP(F$6,Data!$C:CG,lookup!$A18,FALSE)</f>
        <v>0.89919244639410789</v>
      </c>
      <c r="G24" s="25"/>
      <c r="H24" s="21" t="s">
        <v>13</v>
      </c>
      <c r="I24" s="26" t="s">
        <v>239</v>
      </c>
      <c r="J24" s="339" t="s">
        <v>279</v>
      </c>
    </row>
    <row r="25" spans="1:10" ht="15.25" customHeight="1" x14ac:dyDescent="0.15">
      <c r="A25" s="342"/>
      <c r="B25" s="232" t="s">
        <v>259</v>
      </c>
      <c r="C25" s="23">
        <f>VLOOKUP(C$6,Data!$C:CG,lookup!$A19,FALSE)</f>
        <v>49.531763372342084</v>
      </c>
      <c r="D25" s="23">
        <f>VLOOKUP(D$6,Data!$C:CG,lookup!$A19,FALSE)</f>
        <v>42.123822692126502</v>
      </c>
      <c r="E25" s="23">
        <f>VLOOKUP(E$6,Data!$C:CG,lookup!$A19,FALSE)</f>
        <v>42.504365052927398</v>
      </c>
      <c r="F25" s="23" t="str">
        <f>VLOOKUP(F$6,Data!$C:CG,lookup!$A19,FALSE)</f>
        <v>.</v>
      </c>
      <c r="G25" s="23"/>
      <c r="H25" s="21" t="s">
        <v>11</v>
      </c>
      <c r="I25" s="4" t="s">
        <v>12</v>
      </c>
      <c r="J25" s="338" t="s">
        <v>299</v>
      </c>
    </row>
    <row r="26" spans="1:10" ht="15.25" customHeight="1" x14ac:dyDescent="0.15">
      <c r="A26" s="342"/>
      <c r="B26" s="232" t="s">
        <v>246</v>
      </c>
      <c r="C26" s="23">
        <f>VLOOKUP(C$6,Data!$C:CG,lookup!$A20,FALSE)</f>
        <v>18.724200908013533</v>
      </c>
      <c r="D26" s="23">
        <f>VLOOKUP(D$6,Data!$C:CG,lookup!$A20,FALSE)</f>
        <v>20.103413782048769</v>
      </c>
      <c r="E26" s="23">
        <f>VLOOKUP(E$6,Data!$C:CG,lookup!$A20,FALSE)</f>
        <v>22.106719870646927</v>
      </c>
      <c r="F26" s="23">
        <f>VLOOKUP(F$6,Data!$C:CG,lookup!$A20,FALSE)</f>
        <v>7.9772205449557418</v>
      </c>
      <c r="G26" s="25"/>
      <c r="H26" s="21" t="s">
        <v>11</v>
      </c>
      <c r="I26" s="118" t="s">
        <v>239</v>
      </c>
      <c r="J26" s="339" t="s">
        <v>296</v>
      </c>
    </row>
    <row r="27" spans="1:10" ht="15.25" customHeight="1" x14ac:dyDescent="0.15">
      <c r="A27" s="342"/>
      <c r="B27" s="232" t="s">
        <v>463</v>
      </c>
      <c r="C27" s="20">
        <f>VLOOKUP(C$6,Data!$C:CG,lookup!$A21,FALSE)</f>
        <v>7538</v>
      </c>
      <c r="D27" s="20">
        <f>VLOOKUP(D$6,Data!$C:CG,lookup!$A21,FALSE)</f>
        <v>158973</v>
      </c>
      <c r="E27" s="20">
        <f>VLOOKUP(E$6,Data!$C:CG,lookup!$A21,FALSE)</f>
        <v>318543</v>
      </c>
      <c r="F27" s="20">
        <f>VLOOKUP(F$6,Data!$C:CG,lookup!$A21,FALSE)</f>
        <v>823384</v>
      </c>
      <c r="G27" s="20"/>
      <c r="H27" s="21" t="s">
        <v>13</v>
      </c>
      <c r="I27" s="4" t="s">
        <v>14</v>
      </c>
      <c r="J27" s="339" t="s">
        <v>283</v>
      </c>
    </row>
    <row r="28" spans="1:10" ht="15.25" customHeight="1" x14ac:dyDescent="0.15">
      <c r="A28" s="342"/>
      <c r="B28" s="232" t="s">
        <v>464</v>
      </c>
      <c r="C28" s="23">
        <f>VLOOKUP(C$6,Data!$C:CG,lookup!$A22,FALSE)</f>
        <v>59.139658405316133</v>
      </c>
      <c r="D28" s="23">
        <f>VLOOKUP(D$6,Data!$C:CG,lookup!$A22,FALSE)</f>
        <v>46.7669158776228</v>
      </c>
      <c r="E28" s="23">
        <f>VLOOKUP(E$6,Data!$C:CG,lookup!$A22,FALSE)</f>
        <v>53.919402982042897</v>
      </c>
      <c r="F28" s="23">
        <f>VLOOKUP(F$6,Data!$C:CG,lookup!$A22,FALSE)</f>
        <v>19.965179313538499</v>
      </c>
      <c r="G28" s="25"/>
      <c r="H28" s="24" t="s">
        <v>13</v>
      </c>
      <c r="I28" s="4" t="s">
        <v>14</v>
      </c>
      <c r="J28" s="338" t="s">
        <v>283</v>
      </c>
    </row>
    <row r="29" spans="1:10" ht="15.25" customHeight="1" x14ac:dyDescent="0.15">
      <c r="A29" s="342"/>
      <c r="B29" s="232" t="s">
        <v>465</v>
      </c>
      <c r="C29" s="23" t="str">
        <f>VLOOKUP(C$6,Data!$C:CG,lookup!$A23,FALSE)</f>
        <v>Romania</v>
      </c>
      <c r="D29" s="23" t="str">
        <f>VLOOKUP(D$6,Data!$C:CG,lookup!$A23,FALSE)</f>
        <v>Romania</v>
      </c>
      <c r="E29" s="23" t="str">
        <f>VLOOKUP(E$6,Data!$C:CG,lookup!$A23,FALSE)</f>
        <v>Romania</v>
      </c>
      <c r="F29" s="23" t="str">
        <f>VLOOKUP(F$6,Data!$C:CG,lookup!$A23,FALSE)</f>
        <v>Romania</v>
      </c>
      <c r="G29" s="25"/>
      <c r="H29" s="24" t="s">
        <v>13</v>
      </c>
      <c r="I29" s="4" t="s">
        <v>14</v>
      </c>
      <c r="J29" s="339" t="s">
        <v>283</v>
      </c>
    </row>
    <row r="30" spans="1:10" ht="15.25" customHeight="1" x14ac:dyDescent="0.15">
      <c r="A30" s="342"/>
      <c r="B30" s="232" t="s">
        <v>466</v>
      </c>
      <c r="C30" s="23" t="str">
        <f>VLOOKUP(C$6,Data!$C:CG,lookup!$A24,FALSE)</f>
        <v>Bulgaria</v>
      </c>
      <c r="D30" s="23" t="str">
        <f>VLOOKUP(D$6,Data!$C:CG,lookup!$A24,FALSE)</f>
        <v>Poland</v>
      </c>
      <c r="E30" s="23" t="str">
        <f>VLOOKUP(E$6,Data!$C:CG,lookup!$A24,FALSE)</f>
        <v>Italy</v>
      </c>
      <c r="F30" s="23" t="str">
        <f>VLOOKUP(F$6,Data!$C:CG,lookup!$A24,FALSE)</f>
        <v>Poland</v>
      </c>
      <c r="G30" s="25"/>
      <c r="H30" s="24" t="s">
        <v>13</v>
      </c>
      <c r="I30" s="4" t="s">
        <v>14</v>
      </c>
      <c r="J30" s="339" t="s">
        <v>283</v>
      </c>
    </row>
    <row r="31" spans="1:10" ht="15.25" customHeight="1" x14ac:dyDescent="0.15">
      <c r="A31" s="342"/>
      <c r="B31" s="232" t="s">
        <v>467</v>
      </c>
      <c r="C31" s="23" t="str">
        <f>VLOOKUP(C$6,Data!$C:CG,lookup!$A25,FALSE)</f>
        <v>Lithuania</v>
      </c>
      <c r="D31" s="23" t="str">
        <f>VLOOKUP(D$6,Data!$C:CG,lookup!$A25,FALSE)</f>
        <v>Italy</v>
      </c>
      <c r="E31" s="23" t="str">
        <f>VLOOKUP(E$6,Data!$C:CG,lookup!$A25,FALSE)</f>
        <v>Spain</v>
      </c>
      <c r="F31" s="23" t="str">
        <f>VLOOKUP(F$6,Data!$C:CG,lookup!$A25,FALSE)</f>
        <v>Italy</v>
      </c>
      <c r="G31" s="25"/>
      <c r="H31" s="24" t="s">
        <v>13</v>
      </c>
      <c r="I31" s="4" t="s">
        <v>14</v>
      </c>
      <c r="J31" s="339" t="s">
        <v>283</v>
      </c>
    </row>
    <row r="32" spans="1:10" ht="15.25" customHeight="1" x14ac:dyDescent="0.15">
      <c r="A32" s="342" t="s">
        <v>15</v>
      </c>
      <c r="B32" s="139" t="s">
        <v>423</v>
      </c>
      <c r="C32" s="25">
        <f>VLOOKUP(C$6,Data!$C:CG,lookup!$A26,FALSE)</f>
        <v>65.8</v>
      </c>
      <c r="D32" s="25">
        <f>VLOOKUP(D$6,Data!$C:CG,lookup!$A26,FALSE)</f>
        <v>73.3</v>
      </c>
      <c r="E32" s="25">
        <f>VLOOKUP(E$6,Data!$C:CG,lookup!$A26,FALSE)</f>
        <v>72.900000000000006</v>
      </c>
      <c r="F32" s="25">
        <f>VLOOKUP(F$6,Data!$C:CG,lookup!$A26,FALSE)</f>
        <v>73.900000000000006</v>
      </c>
      <c r="G32" s="23"/>
      <c r="H32" s="21" t="s">
        <v>11</v>
      </c>
      <c r="I32" s="26" t="s">
        <v>16</v>
      </c>
      <c r="J32" s="338" t="s">
        <v>362</v>
      </c>
    </row>
    <row r="33" spans="1:10" ht="15.25" customHeight="1" x14ac:dyDescent="0.15">
      <c r="A33" s="342"/>
      <c r="B33" s="139" t="s">
        <v>424</v>
      </c>
      <c r="C33" s="25">
        <f>VLOOKUP(C$6,Data!$C:CG,lookup!$A27,FALSE)</f>
        <v>75.599999999999994</v>
      </c>
      <c r="D33" s="25">
        <f>VLOOKUP(D$6,Data!$C:CG,lookup!$A27,FALSE)</f>
        <v>80.3</v>
      </c>
      <c r="E33" s="25">
        <f>VLOOKUP(E$6,Data!$C:CG,lookup!$A27,FALSE)</f>
        <v>79.3</v>
      </c>
      <c r="F33" s="25">
        <f>VLOOKUP(F$6,Data!$C:CG,lookup!$A27,FALSE)</f>
        <v>79.099999999999994</v>
      </c>
      <c r="G33" s="25"/>
      <c r="H33" s="21" t="s">
        <v>11</v>
      </c>
      <c r="I33" s="26" t="s">
        <v>16</v>
      </c>
      <c r="J33" s="339" t="s">
        <v>362</v>
      </c>
    </row>
    <row r="34" spans="1:10" ht="15.25" customHeight="1" x14ac:dyDescent="0.15">
      <c r="A34" s="342"/>
      <c r="B34" s="139" t="s">
        <v>425</v>
      </c>
      <c r="C34" s="25">
        <f>VLOOKUP(C$6,Data!$C:CG,lookup!$A28,FALSE)</f>
        <v>56.5</v>
      </c>
      <c r="D34" s="25">
        <f>VLOOKUP(D$6,Data!$C:CG,lookup!$A28,FALSE)</f>
        <v>66.400000000000006</v>
      </c>
      <c r="E34" s="25">
        <f>VLOOKUP(E$6,Data!$C:CG,lookup!$A28,FALSE)</f>
        <v>66.5</v>
      </c>
      <c r="F34" s="25">
        <f>VLOOKUP(F$6,Data!$C:CG,lookup!$A28,FALSE)</f>
        <v>68.599999999999994</v>
      </c>
      <c r="G34" s="23"/>
      <c r="H34" s="21" t="s">
        <v>11</v>
      </c>
      <c r="I34" s="26" t="s">
        <v>16</v>
      </c>
      <c r="J34" s="339" t="s">
        <v>362</v>
      </c>
    </row>
    <row r="35" spans="1:10" ht="15.25" customHeight="1" x14ac:dyDescent="0.15">
      <c r="A35" s="342"/>
      <c r="B35" s="139" t="s">
        <v>419</v>
      </c>
      <c r="C35" s="25">
        <f>VLOOKUP(C$6,Data!$C:CG,lookup!$A29,FALSE)</f>
        <v>11</v>
      </c>
      <c r="D35" s="25">
        <f>VLOOKUP(D$6,Data!$C:CG,lookup!$A29,FALSE)</f>
        <v>5.9</v>
      </c>
      <c r="E35" s="25">
        <f>VLOOKUP(E$6,Data!$C:CG,lookup!$A29,FALSE)</f>
        <v>6.1</v>
      </c>
      <c r="F35" s="25">
        <f>VLOOKUP(F$6,Data!$C:CG,lookup!$A29,FALSE)</f>
        <v>5.0999999999999996</v>
      </c>
      <c r="G35" s="25"/>
      <c r="H35" s="21" t="s">
        <v>11</v>
      </c>
      <c r="I35" s="26" t="s">
        <v>16</v>
      </c>
      <c r="J35" s="339" t="s">
        <v>362</v>
      </c>
    </row>
    <row r="36" spans="1:10" ht="15.25" customHeight="1" x14ac:dyDescent="0.15">
      <c r="A36" s="342"/>
      <c r="B36" s="139" t="s">
        <v>468</v>
      </c>
      <c r="C36" s="25">
        <f>VLOOKUP(C$6,Data!$C:CG,lookup!$A30,FALSE)</f>
        <v>4.4966637655932695</v>
      </c>
      <c r="D36" s="25">
        <f>VLOOKUP(D$6,Data!$C:CG,lookup!$A30,FALSE)</f>
        <v>3.2271751288941499</v>
      </c>
      <c r="E36" s="25">
        <f>VLOOKUP(E$6,Data!$C:CG,lookup!$A30,FALSE)</f>
        <v>3.574337276402173</v>
      </c>
      <c r="F36" s="25">
        <f>VLOOKUP(F$6,Data!$C:CG,lookup!$A30,FALSE)</f>
        <v>3.0747754472276942</v>
      </c>
      <c r="G36" s="25"/>
      <c r="H36" s="21" t="s">
        <v>24</v>
      </c>
      <c r="I36" s="26" t="s">
        <v>356</v>
      </c>
      <c r="J36" s="338" t="s">
        <v>301</v>
      </c>
    </row>
    <row r="37" spans="1:10" ht="15.25" customHeight="1" x14ac:dyDescent="0.15">
      <c r="A37" s="342"/>
      <c r="B37" s="139" t="s">
        <v>333</v>
      </c>
      <c r="C37" s="25">
        <f>VLOOKUP(C$6,Data!$C:CG,lookup!$A31,FALSE)</f>
        <v>5.7</v>
      </c>
      <c r="D37" s="25">
        <f>VLOOKUP(D$6,Data!$C:CG,lookup!$A31,FALSE)</f>
        <v>3.4</v>
      </c>
      <c r="E37" s="25">
        <f>VLOOKUP(E$6,Data!$C:CG,lookup!$A31,FALSE)</f>
        <v>3.4000000000000004</v>
      </c>
      <c r="F37" s="25">
        <f>VLOOKUP(F$6,Data!$C:CG,lookup!$A31,FALSE)</f>
        <v>4.7</v>
      </c>
      <c r="G37" s="23"/>
      <c r="H37" s="24" t="s">
        <v>11</v>
      </c>
      <c r="I37" s="4" t="s">
        <v>17</v>
      </c>
      <c r="J37" s="338" t="s">
        <v>284</v>
      </c>
    </row>
    <row r="38" spans="1:10" ht="15.25" customHeight="1" x14ac:dyDescent="0.15">
      <c r="A38" s="342"/>
      <c r="B38" s="139" t="s">
        <v>469</v>
      </c>
      <c r="C38" s="25">
        <f>VLOOKUP(C$6,Data!$C:CG,lookup!$A32,FALSE)</f>
        <v>10.528710742893905</v>
      </c>
      <c r="D38" s="25">
        <f>VLOOKUP(D$6,Data!$C:CG,lookup!$A32,FALSE)</f>
        <v>7.0253484432797499</v>
      </c>
      <c r="E38" s="25">
        <f>VLOOKUP(E$6,Data!$C:CG,lookup!$A32,FALSE)</f>
        <v>7.7123959969951397</v>
      </c>
      <c r="F38" s="25">
        <f>VLOOKUP(F$6,Data!$C:CG,lookup!$A32,FALSE)</f>
        <v>8.7425362969300586</v>
      </c>
      <c r="G38" s="23"/>
      <c r="H38" s="24" t="s">
        <v>13</v>
      </c>
      <c r="I38" s="4" t="s">
        <v>18</v>
      </c>
      <c r="J38" s="339" t="s">
        <v>449</v>
      </c>
    </row>
    <row r="39" spans="1:10" ht="15.25" customHeight="1" x14ac:dyDescent="0.15">
      <c r="A39" s="342"/>
      <c r="B39" s="139" t="s">
        <v>414</v>
      </c>
      <c r="C39" s="25">
        <f>VLOOKUP(C$6,Data!$C:CG,lookup!$A33,FALSE)</f>
        <v>17.2</v>
      </c>
      <c r="D39" s="25">
        <f>VLOOKUP(D$6,Data!$C:CG,lookup!$A33,FALSE)</f>
        <v>16.399999999999999</v>
      </c>
      <c r="E39" s="25">
        <f>VLOOKUP(E$6,Data!$C:CG,lookup!$A33,FALSE)</f>
        <v>16.100000000000001</v>
      </c>
      <c r="F39" s="25">
        <f>VLOOKUP(F$6,Data!$C:CG,lookup!$A33,FALSE)</f>
        <v>19.2</v>
      </c>
      <c r="G39" s="51"/>
      <c r="H39" s="24" t="s">
        <v>11</v>
      </c>
      <c r="I39" s="4" t="s">
        <v>237</v>
      </c>
      <c r="J39" s="339" t="s">
        <v>336</v>
      </c>
    </row>
    <row r="40" spans="1:10" ht="15.25" customHeight="1" x14ac:dyDescent="0.15">
      <c r="A40" s="342"/>
      <c r="B40" s="139" t="s">
        <v>428</v>
      </c>
      <c r="C40" s="25">
        <f>VLOOKUP(C$6,Data!$C:CG,lookup!$A34,FALSE)</f>
        <v>11.3</v>
      </c>
      <c r="D40" s="25">
        <f>VLOOKUP(D$6,Data!$C:CG,lookup!$A34,FALSE)</f>
        <v>7.3</v>
      </c>
      <c r="E40" s="25">
        <f>VLOOKUP(E$6,Data!$C:CG,lookup!$A34,FALSE)</f>
        <v>7.3</v>
      </c>
      <c r="F40" s="25">
        <f>VLOOKUP(F$6,Data!$C:CG,lookup!$A34,FALSE)</f>
        <v>8.8000000000000007</v>
      </c>
      <c r="G40" s="23"/>
      <c r="H40" s="24" t="s">
        <v>13</v>
      </c>
      <c r="I40" s="118" t="s">
        <v>237</v>
      </c>
      <c r="J40" s="339" t="s">
        <v>448</v>
      </c>
    </row>
    <row r="41" spans="1:10" ht="15.25" customHeight="1" x14ac:dyDescent="0.15">
      <c r="A41" s="342"/>
      <c r="B41" s="139" t="s">
        <v>429</v>
      </c>
      <c r="C41" s="25">
        <f>VLOOKUP(C$6,Data!$C:CG,lookup!$A35,FALSE)</f>
        <v>32.200000000000003</v>
      </c>
      <c r="D41" s="25">
        <f>VLOOKUP(D$6,Data!$C:CG,lookup!$A35,FALSE)</f>
        <v>44.7</v>
      </c>
      <c r="E41" s="25">
        <f>VLOOKUP(E$6,Data!$C:CG,lookup!$A35,FALSE)</f>
        <v>49.9</v>
      </c>
      <c r="F41" s="25">
        <f>VLOOKUP(F$6,Data!$C:CG,lookup!$A35,FALSE)</f>
        <v>36.9</v>
      </c>
      <c r="G41" s="51"/>
      <c r="H41" s="21" t="s">
        <v>13</v>
      </c>
      <c r="I41" s="118" t="s">
        <v>237</v>
      </c>
      <c r="J41" s="339" t="s">
        <v>448</v>
      </c>
    </row>
    <row r="42" spans="1:10" ht="15.25" customHeight="1" x14ac:dyDescent="0.15">
      <c r="A42" s="342"/>
      <c r="B42" s="139" t="s">
        <v>470</v>
      </c>
      <c r="C42" s="240">
        <f>VLOOKUP(C$6,Data!$C:CG,lookup!$A36,FALSE)</f>
        <v>27886</v>
      </c>
      <c r="D42" s="240" t="str">
        <f>VLOOKUP(D$6,Data!$C:CG,lookup!$A36,FALSE)</f>
        <v>.</v>
      </c>
      <c r="E42" s="240">
        <f>VLOOKUP(E$6,Data!$C:CG,lookup!$A36,FALSE)</f>
        <v>33776</v>
      </c>
      <c r="F42" s="240">
        <f>VLOOKUP(F$6,Data!$C:CG,lookup!$A36,FALSE)</f>
        <v>28503</v>
      </c>
      <c r="G42" s="20"/>
      <c r="H42" s="21" t="s">
        <v>11</v>
      </c>
      <c r="I42" s="4" t="s">
        <v>19</v>
      </c>
      <c r="J42" s="338" t="s">
        <v>361</v>
      </c>
    </row>
    <row r="43" spans="1:10" ht="15.25" customHeight="1" x14ac:dyDescent="0.15">
      <c r="A43" s="342"/>
      <c r="B43" s="139" t="s">
        <v>471</v>
      </c>
      <c r="C43" s="240">
        <f>VLOOKUP(C$6,Data!$C:CG,lookup!$A37,FALSE)</f>
        <v>30104</v>
      </c>
      <c r="D43" s="240" t="str">
        <f>VLOOKUP(D$6,Data!$C:CG,lookup!$A37,FALSE)</f>
        <v>.</v>
      </c>
      <c r="E43" s="240">
        <f>VLOOKUP(E$6,Data!$C:CG,lookup!$A37,FALSE)</f>
        <v>36697</v>
      </c>
      <c r="F43" s="240">
        <f>VLOOKUP(F$6,Data!$C:CG,lookup!$A37,FALSE)</f>
        <v>30943</v>
      </c>
      <c r="G43" s="28"/>
      <c r="H43" s="21" t="s">
        <v>11</v>
      </c>
      <c r="I43" s="4" t="s">
        <v>19</v>
      </c>
      <c r="J43" s="339" t="s">
        <v>361</v>
      </c>
    </row>
    <row r="44" spans="1:10" ht="15.25" customHeight="1" x14ac:dyDescent="0.15">
      <c r="A44" s="342"/>
      <c r="B44" s="139" t="s">
        <v>472</v>
      </c>
      <c r="C44" s="240">
        <f>VLOOKUP(C$6,Data!$C:CG,lookup!$A38,FALSE)</f>
        <v>24602</v>
      </c>
      <c r="D44" s="240" t="str">
        <f>VLOOKUP(D$6,Data!$C:CG,lookup!$A38,FALSE)</f>
        <v>.</v>
      </c>
      <c r="E44" s="240">
        <f>VLOOKUP(E$6,Data!$C:CG,lookup!$A38,FALSE)</f>
        <v>30979</v>
      </c>
      <c r="F44" s="240">
        <f>VLOOKUP(F$6,Data!$C:CG,lookup!$A38,FALSE)</f>
        <v>24965</v>
      </c>
      <c r="G44" s="20"/>
      <c r="H44" s="21" t="s">
        <v>11</v>
      </c>
      <c r="I44" s="4" t="s">
        <v>19</v>
      </c>
      <c r="J44" s="339" t="s">
        <v>361</v>
      </c>
    </row>
    <row r="45" spans="1:10" ht="15.25" customHeight="1" x14ac:dyDescent="0.15">
      <c r="A45" s="342"/>
      <c r="B45" s="139" t="s">
        <v>409</v>
      </c>
      <c r="C45" s="240">
        <f>VLOOKUP(C$6,Data!$C:CG,lookup!$A39,FALSE)</f>
        <v>29420</v>
      </c>
      <c r="D45" s="240">
        <f>VLOOKUP(D$6,Data!$C:CG,lookup!$A39,FALSE)</f>
        <v>38360</v>
      </c>
      <c r="E45" s="240">
        <f>VLOOKUP(E$6,Data!$C:CG,lookup!$A39,FALSE)</f>
        <v>39110</v>
      </c>
      <c r="F45" s="240">
        <f>VLOOKUP(F$6,Data!$C:CG,lookup!$A39,FALSE)</f>
        <v>30600</v>
      </c>
      <c r="G45" s="20"/>
      <c r="H45" s="21" t="s">
        <v>13</v>
      </c>
      <c r="I45" s="4" t="s">
        <v>410</v>
      </c>
      <c r="J45" s="338" t="s">
        <v>411</v>
      </c>
    </row>
    <row r="46" spans="1:10" ht="15.25" customHeight="1" x14ac:dyDescent="0.15">
      <c r="A46" s="342"/>
      <c r="B46" s="139" t="s">
        <v>342</v>
      </c>
      <c r="C46" s="25">
        <f>VLOOKUP(C$6,Data!$C:CG,lookup!$A40,FALSE)</f>
        <v>20.529706026693358</v>
      </c>
      <c r="D46" s="25" t="str">
        <f>VLOOKUP(D$6,Data!$C:CG,lookup!$A40,FALSE)</f>
        <v>.</v>
      </c>
      <c r="E46" s="25">
        <f>VLOOKUP(E$6,Data!$C:CG,lookup!$A40,FALSE)</f>
        <v>25.678824455847391</v>
      </c>
      <c r="F46" s="25">
        <f>VLOOKUP(F$6,Data!$C:CG,lookup!$A40,FALSE)</f>
        <v>24.488793342660511</v>
      </c>
      <c r="G46" s="25"/>
      <c r="H46" s="21" t="s">
        <v>11</v>
      </c>
      <c r="I46" s="4" t="s">
        <v>236</v>
      </c>
      <c r="J46" s="339" t="s">
        <v>285</v>
      </c>
    </row>
    <row r="47" spans="1:10" ht="15.25" customHeight="1" x14ac:dyDescent="0.15">
      <c r="A47" s="342" t="s">
        <v>240</v>
      </c>
      <c r="B47" s="236" t="s">
        <v>426</v>
      </c>
      <c r="C47" s="22">
        <f>VLOOKUP(C$6,Data!$C:CG,lookup!$A41,FALSE)</f>
        <v>58900</v>
      </c>
      <c r="D47" s="22">
        <f>VLOOKUP(D$6,Data!$C:CG,lookup!$A41,FALSE)</f>
        <v>2190400</v>
      </c>
      <c r="E47" s="22">
        <f>VLOOKUP(E$6,Data!$C:CG,lookup!$A41,FALSE)</f>
        <v>5633400</v>
      </c>
      <c r="F47" s="22">
        <f>VLOOKUP(F$6,Data!$C:CG,lookup!$A41,FALSE)</f>
        <v>28556100</v>
      </c>
      <c r="G47" s="25"/>
      <c r="H47" s="21" t="s">
        <v>11</v>
      </c>
      <c r="I47" s="4" t="s">
        <v>20</v>
      </c>
      <c r="J47" s="339" t="s">
        <v>286</v>
      </c>
    </row>
    <row r="48" spans="1:10" ht="15.25" customHeight="1" x14ac:dyDescent="0.15">
      <c r="A48" s="342"/>
      <c r="B48" s="236" t="s">
        <v>420</v>
      </c>
      <c r="C48" s="25">
        <f>VLOOKUP(C$6,Data!$C:CG,lookup!$A42,FALSE)</f>
        <v>21.104536489151869</v>
      </c>
      <c r="D48" s="25">
        <f>VLOOKUP(D$6,Data!$C:CG,lookup!$A42,FALSE)</f>
        <v>16.813823736525652</v>
      </c>
      <c r="E48" s="25">
        <f>VLOOKUP(E$6,Data!$C:CG,lookup!$A42,FALSE)</f>
        <v>15.324707433657489</v>
      </c>
      <c r="F48" s="25">
        <f>VLOOKUP(F$6,Data!$C:CG,lookup!$A42,FALSE)</f>
        <v>16.758643722764717</v>
      </c>
      <c r="G48" s="25"/>
      <c r="H48" s="21" t="s">
        <v>11</v>
      </c>
      <c r="I48" s="4" t="s">
        <v>20</v>
      </c>
      <c r="J48" s="338" t="s">
        <v>358</v>
      </c>
    </row>
    <row r="49" spans="1:10" ht="15.25" customHeight="1" x14ac:dyDescent="0.15">
      <c r="A49" s="342"/>
      <c r="B49" s="236" t="s">
        <v>478</v>
      </c>
      <c r="C49" s="25">
        <f>VLOOKUP(C$6,Data!$C:CG,lookup!$A43,FALSE)</f>
        <v>0.48</v>
      </c>
      <c r="D49" s="25">
        <f>VLOOKUP(D$6,Data!$C:CG,lookup!$A43,FALSE)</f>
        <v>0.65</v>
      </c>
      <c r="E49" s="25">
        <f>VLOOKUP(E$6,Data!$C:CG,lookup!$A43,FALSE)</f>
        <v>0.98</v>
      </c>
      <c r="F49" s="25">
        <f>VLOOKUP(F$6,Data!$C:CG,lookup!$A43,FALSE)</f>
        <v>0.84</v>
      </c>
      <c r="G49" s="23"/>
      <c r="H49" s="21" t="s">
        <v>11</v>
      </c>
      <c r="I49" s="4" t="s">
        <v>21</v>
      </c>
      <c r="J49" s="338" t="s">
        <v>450</v>
      </c>
    </row>
    <row r="50" spans="1:10" ht="15.25" customHeight="1" x14ac:dyDescent="0.15">
      <c r="A50" s="342"/>
      <c r="B50" s="237" t="s">
        <v>442</v>
      </c>
      <c r="C50" s="22">
        <f>VLOOKUP(C$6,Data!$C:CG,lookup!$A44,FALSE)</f>
        <v>6560</v>
      </c>
      <c r="D50" s="22">
        <f>VLOOKUP(D$6,Data!$C:CG,lookup!$A44,FALSE)</f>
        <v>253725</v>
      </c>
      <c r="E50" s="22">
        <f>VLOOKUP(E$6,Data!$C:CG,lookup!$A44,FALSE)</f>
        <v>541310</v>
      </c>
      <c r="F50" s="22">
        <f>VLOOKUP(F$6,Data!$C:CG,lookup!$A44,FALSE)</f>
        <v>2348065</v>
      </c>
      <c r="G50" s="23"/>
      <c r="H50" s="21" t="s">
        <v>11</v>
      </c>
      <c r="I50" s="4" t="s">
        <v>247</v>
      </c>
      <c r="J50" s="338" t="s">
        <v>287</v>
      </c>
    </row>
    <row r="51" spans="1:10" ht="15.25" customHeight="1" x14ac:dyDescent="0.15">
      <c r="A51" s="342"/>
      <c r="B51" s="236" t="s">
        <v>480</v>
      </c>
      <c r="C51" s="22">
        <f>VLOOKUP(C$6,Data!$C:CG,lookup!$A45,FALSE)</f>
        <v>73</v>
      </c>
      <c r="D51" s="22">
        <f>VLOOKUP(D$6,Data!$C:CG,lookup!$A45,FALSE)</f>
        <v>75.2</v>
      </c>
      <c r="E51" s="22">
        <f>VLOOKUP(E$6,Data!$C:CG,lookup!$A45,FALSE)</f>
        <v>73</v>
      </c>
      <c r="F51" s="22">
        <f>VLOOKUP(F$6,Data!$C:CG,lookup!$A45,FALSE)</f>
        <v>75.099999999999994</v>
      </c>
      <c r="G51" s="25"/>
      <c r="H51" s="21" t="s">
        <v>11</v>
      </c>
      <c r="I51" s="4" t="s">
        <v>22</v>
      </c>
      <c r="J51" s="338" t="s">
        <v>287</v>
      </c>
    </row>
    <row r="52" spans="1:10" ht="15.25" customHeight="1" x14ac:dyDescent="0.15">
      <c r="A52" s="342" t="s">
        <v>23</v>
      </c>
      <c r="B52" s="145" t="s">
        <v>389</v>
      </c>
      <c r="C52" s="25">
        <f>VLOOKUP(C$6,Data!$C:CG,lookup!$A46,FALSE)</f>
        <v>83.359059850168762</v>
      </c>
      <c r="D52" s="25">
        <f>VLOOKUP(D$6,Data!$C:CG,lookup!$A46,FALSE)</f>
        <v>69.391314513381658</v>
      </c>
      <c r="E52" s="25">
        <f>VLOOKUP(E$6,Data!$C:CG,lookup!$A46,FALSE)</f>
        <v>84.044562281271325</v>
      </c>
      <c r="F52" s="25">
        <f>VLOOKUP(F$6,Data!$C:CG,lookup!$A46,FALSE)</f>
        <v>65.727198158669765</v>
      </c>
      <c r="G52" s="20"/>
      <c r="H52" s="21" t="s">
        <v>24</v>
      </c>
      <c r="I52" s="4" t="s">
        <v>25</v>
      </c>
      <c r="J52" s="338" t="s">
        <v>275</v>
      </c>
    </row>
    <row r="53" spans="1:10" ht="15.25" customHeight="1" x14ac:dyDescent="0.15">
      <c r="A53" s="342"/>
      <c r="B53" s="145" t="s">
        <v>346</v>
      </c>
      <c r="C53" s="25">
        <f>VLOOKUP(C$6,Data!$C:CG,lookup!$A47,FALSE)</f>
        <v>3.0301507537688441</v>
      </c>
      <c r="D53" s="25">
        <f>VLOOKUP(D$6,Data!$C:CG,lookup!$A47,FALSE)</f>
        <v>2.0916288275701476</v>
      </c>
      <c r="E53" s="25">
        <f>VLOOKUP(E$6,Data!$C:CG,lookup!$A47,FALSE)</f>
        <v>2.2962234783321045</v>
      </c>
      <c r="F53" s="25" t="str">
        <f>VLOOKUP(F$6,Data!$C:CG,lookup!$A47,FALSE)</f>
        <v>n/a</v>
      </c>
      <c r="G53" s="22"/>
      <c r="H53" s="21" t="s">
        <v>176</v>
      </c>
      <c r="I53" s="4" t="s">
        <v>177</v>
      </c>
      <c r="J53" s="338" t="s">
        <v>276</v>
      </c>
    </row>
    <row r="54" spans="1:10" ht="15.25" customHeight="1" x14ac:dyDescent="0.15">
      <c r="A54" s="342"/>
      <c r="B54" s="145" t="s">
        <v>347</v>
      </c>
      <c r="C54" s="25">
        <f>VLOOKUP(C$6,Data!$C:CG,lookup!$A48,FALSE)</f>
        <v>13.669346733668341</v>
      </c>
      <c r="D54" s="25">
        <f>VLOOKUP(D$6,Data!$C:CG,lookup!$A48,FALSE)</f>
        <v>11.794426980246051</v>
      </c>
      <c r="E54" s="25">
        <f>VLOOKUP(E$6,Data!$C:CG,lookup!$A48,FALSE)</f>
        <v>12.329389460379875</v>
      </c>
      <c r="F54" s="25" t="str">
        <f>VLOOKUP(F$6,Data!$C:CG,lookup!$A48,FALSE)</f>
        <v>n/a</v>
      </c>
      <c r="G54" s="22"/>
      <c r="H54" s="21" t="s">
        <v>176</v>
      </c>
      <c r="I54" s="4" t="s">
        <v>242</v>
      </c>
      <c r="J54" s="338" t="s">
        <v>277</v>
      </c>
    </row>
    <row r="55" spans="1:10" ht="15.25" customHeight="1" x14ac:dyDescent="0.15">
      <c r="A55" s="342" t="s">
        <v>26</v>
      </c>
      <c r="B55" s="142" t="s">
        <v>473</v>
      </c>
      <c r="C55" s="240">
        <f>VLOOKUP(C$6,Data!$C:CG,lookup!$A49,FALSE)</f>
        <v>243500</v>
      </c>
      <c r="D55" s="240">
        <f>VLOOKUP(D$6,Data!$C:CG,lookup!$A49,FALSE)</f>
        <v>350000</v>
      </c>
      <c r="E55" s="240">
        <f>VLOOKUP(E$6,Data!$C:CG,lookup!$A49,FALSE)</f>
        <v>399950</v>
      </c>
      <c r="F55" s="240">
        <f>VLOOKUP(F$6,Data!$C:CG,lookup!$A49,FALSE)</f>
        <v>0</v>
      </c>
      <c r="G55" s="20"/>
      <c r="H55" s="21" t="s">
        <v>11</v>
      </c>
      <c r="I55" s="27" t="s">
        <v>27</v>
      </c>
      <c r="J55" s="338" t="s">
        <v>278</v>
      </c>
    </row>
    <row r="56" spans="1:10" ht="15.25" customHeight="1" x14ac:dyDescent="0.15">
      <c r="A56" s="342"/>
      <c r="B56" s="142" t="s">
        <v>371</v>
      </c>
      <c r="C56" s="240">
        <f>VLOOKUP(C$6,Data!$C:CG,lookup!$A50,FALSE)</f>
        <v>1354.03</v>
      </c>
      <c r="D56" s="240" t="str">
        <f>VLOOKUP(D$6,Data!$C:CG,lookup!$A50,FALSE)</f>
        <v>.</v>
      </c>
      <c r="E56" s="240" t="str">
        <f>VLOOKUP(E$6,Data!$C:CG,lookup!$A50,FALSE)</f>
        <v>.</v>
      </c>
      <c r="F56" s="240">
        <f>VLOOKUP(F$6,Data!$C:CG,lookup!$A50,FALSE)</f>
        <v>0</v>
      </c>
      <c r="G56" s="22"/>
      <c r="H56" s="21" t="s">
        <v>11</v>
      </c>
      <c r="I56" s="27" t="s">
        <v>27</v>
      </c>
      <c r="J56" s="338" t="s">
        <v>288</v>
      </c>
    </row>
    <row r="57" spans="1:10" ht="15.25" customHeight="1" x14ac:dyDescent="0.15">
      <c r="A57" s="342"/>
      <c r="B57" s="142" t="s">
        <v>474</v>
      </c>
      <c r="C57" s="22">
        <f>VLOOKUP(C$6,Data!$C:CG,lookup!$A51,FALSE)</f>
        <v>730</v>
      </c>
      <c r="D57" s="22" t="str">
        <f>VLOOKUP(D$6,Data!$C:CG,lookup!$A51,FALSE)</f>
        <v>.</v>
      </c>
      <c r="E57" s="22" t="str">
        <f>VLOOKUP(E$6,Data!$C:CG,lookup!$A51,FALSE)</f>
        <v>.</v>
      </c>
      <c r="F57" s="22">
        <f>VLOOKUP(F$6,Data!$C:CG,lookup!$A51,FALSE)</f>
        <v>0</v>
      </c>
      <c r="G57" s="20"/>
      <c r="H57" s="21" t="s">
        <v>13</v>
      </c>
      <c r="I57" s="27" t="s">
        <v>28</v>
      </c>
      <c r="J57" s="338" t="s">
        <v>289</v>
      </c>
    </row>
    <row r="58" spans="1:10" ht="15.25" customHeight="1" x14ac:dyDescent="0.15">
      <c r="A58" s="342"/>
      <c r="B58" s="142" t="s">
        <v>350</v>
      </c>
      <c r="C58" s="25">
        <f>VLOOKUP(C$6,Data!$C:CG,lookup!$A52,FALSE)</f>
        <v>16.43791104525722</v>
      </c>
      <c r="D58" s="25">
        <f>VLOOKUP(D$6,Data!$C:CG,lookup!$A52,FALSE)</f>
        <v>27.312649266544696</v>
      </c>
      <c r="E58" s="25">
        <f>VLOOKUP(E$6,Data!$C:CG,lookup!$A52,FALSE)</f>
        <v>21.98618497180027</v>
      </c>
      <c r="F58" s="25">
        <f>VLOOKUP(F$6,Data!$C:CG,lookup!$A52,FALSE)</f>
        <v>32.285222517355571</v>
      </c>
      <c r="G58" s="28"/>
      <c r="H58" s="21" t="s">
        <v>13</v>
      </c>
      <c r="I58" s="118" t="s">
        <v>173</v>
      </c>
      <c r="J58" s="338" t="s">
        <v>290</v>
      </c>
    </row>
    <row r="59" spans="1:10" ht="15.25" customHeight="1" x14ac:dyDescent="0.15">
      <c r="A59" s="342"/>
      <c r="B59" s="142" t="s">
        <v>351</v>
      </c>
      <c r="C59" s="25">
        <f>VLOOKUP(C$6,Data!$C:CG,lookup!$A53,FALSE)</f>
        <v>27.354493228313707</v>
      </c>
      <c r="D59" s="25">
        <f>VLOOKUP(D$6,Data!$C:CG,lookup!$A53,FALSE)</f>
        <v>31.989894012265317</v>
      </c>
      <c r="E59" s="25">
        <f>VLOOKUP(E$6,Data!$C:CG,lookup!$A53,FALSE)</f>
        <v>27.889755431014251</v>
      </c>
      <c r="F59" s="25">
        <f>VLOOKUP(F$6,Data!$C:CG,lookup!$A53,FALSE)</f>
        <v>31.818838209225902</v>
      </c>
      <c r="G59" s="20"/>
      <c r="H59" s="21" t="s">
        <v>13</v>
      </c>
      <c r="I59" s="118" t="s">
        <v>173</v>
      </c>
      <c r="J59" s="338" t="s">
        <v>290</v>
      </c>
    </row>
    <row r="60" spans="1:10" ht="15.25" customHeight="1" x14ac:dyDescent="0.15">
      <c r="A60" s="342"/>
      <c r="B60" s="142" t="s">
        <v>352</v>
      </c>
      <c r="C60" s="25">
        <f>VLOOKUP(C$6,Data!$C:CG,lookup!$A54,FALSE)</f>
        <v>35.91723205698095</v>
      </c>
      <c r="D60" s="25">
        <f>VLOOKUP(D$6,Data!$C:CG,lookup!$A54,FALSE)</f>
        <v>16.654072175649013</v>
      </c>
      <c r="E60" s="25">
        <f>VLOOKUP(E$6,Data!$C:CG,lookup!$A54,FALSE)</f>
        <v>23.125923386102556</v>
      </c>
      <c r="F60" s="25">
        <f>VLOOKUP(F$6,Data!$C:CG,lookup!$A54,FALSE)</f>
        <v>17.912029588287524</v>
      </c>
      <c r="G60" s="22"/>
      <c r="H60" s="21" t="s">
        <v>13</v>
      </c>
      <c r="I60" s="118" t="s">
        <v>173</v>
      </c>
      <c r="J60" s="339" t="s">
        <v>290</v>
      </c>
    </row>
    <row r="61" spans="1:10" ht="15.25" customHeight="1" x14ac:dyDescent="0.15">
      <c r="A61" s="342"/>
      <c r="B61" s="142" t="s">
        <v>353</v>
      </c>
      <c r="C61" s="25">
        <f>VLOOKUP(C$6,Data!$C:CG,lookup!$A55,FALSE)</f>
        <v>20.290363669448126</v>
      </c>
      <c r="D61" s="25">
        <f>VLOOKUP(D$6,Data!$C:CG,lookup!$A55,FALSE)</f>
        <v>23.914513315885355</v>
      </c>
      <c r="E61" s="25">
        <f>VLOOKUP(E$6,Data!$C:CG,lookup!$A55,FALSE)</f>
        <v>26.845367090724071</v>
      </c>
      <c r="F61" s="25">
        <f>VLOOKUP(F$6,Data!$C:CG,lookup!$A55,FALSE)</f>
        <v>17.904319467355094</v>
      </c>
      <c r="G61" s="20"/>
      <c r="H61" s="21" t="s">
        <v>13</v>
      </c>
      <c r="I61" s="118" t="s">
        <v>173</v>
      </c>
      <c r="J61" s="339" t="s">
        <v>290</v>
      </c>
    </row>
    <row r="62" spans="1:10" ht="15.25" customHeight="1" x14ac:dyDescent="0.15">
      <c r="A62" s="342" t="s">
        <v>29</v>
      </c>
      <c r="B62" s="143" t="s">
        <v>45</v>
      </c>
      <c r="C62" s="25">
        <f>VLOOKUP(C$6,Data!$C:CG,lookup!$A56,FALSE)</f>
        <v>33.6</v>
      </c>
      <c r="D62" s="25">
        <f>VLOOKUP(D$6,Data!$C:CG,lookup!$A56,FALSE)</f>
        <v>42.5</v>
      </c>
      <c r="E62" s="25">
        <f>VLOOKUP(E$6,Data!$C:CG,lookup!$A56,FALSE)</f>
        <v>38.299999999999997</v>
      </c>
      <c r="F62" s="25">
        <f>VLOOKUP(F$6,Data!$C:CG,lookup!$A56,FALSE)</f>
        <v>87.468538482216658</v>
      </c>
      <c r="G62" s="22"/>
      <c r="H62" s="21" t="s">
        <v>11</v>
      </c>
      <c r="I62" s="27" t="s">
        <v>27</v>
      </c>
      <c r="J62" s="339" t="s">
        <v>359</v>
      </c>
    </row>
    <row r="63" spans="1:10" ht="15.25" customHeight="1" x14ac:dyDescent="0.15">
      <c r="A63" s="342"/>
      <c r="B63" s="143" t="s">
        <v>431</v>
      </c>
      <c r="C63" s="22">
        <f>VLOOKUP(C$6,Data!$C:CG,lookup!$A57,FALSE)</f>
        <v>643.78824380028777</v>
      </c>
      <c r="D63" s="22" t="str">
        <f>VLOOKUP(D$6,Data!$C:CG,lookup!$A57,FALSE)</f>
        <v>.</v>
      </c>
      <c r="E63" s="22">
        <f>VLOOKUP(E$6,Data!$C:CG,lookup!$A57,FALSE)</f>
        <v>35817.394088765635</v>
      </c>
      <c r="F63" s="22">
        <f>VLOOKUP(F$6,Data!$C:CG,lookup!$A57,FALSE)</f>
        <v>403796.91557468654</v>
      </c>
      <c r="G63" s="20"/>
      <c r="H63" s="21" t="s">
        <v>13</v>
      </c>
      <c r="I63" s="27" t="s">
        <v>30</v>
      </c>
      <c r="J63" s="338" t="s">
        <v>291</v>
      </c>
    </row>
    <row r="64" spans="1:10" ht="15.25" customHeight="1" x14ac:dyDescent="0.15">
      <c r="A64" s="342"/>
      <c r="B64" s="143" t="s">
        <v>413</v>
      </c>
      <c r="C64" s="25">
        <f>VLOOKUP(C$6,Data!$C:CG,lookup!$A58,FALSE)</f>
        <v>23.400000000000002</v>
      </c>
      <c r="D64" s="25" t="str">
        <f>VLOOKUP(D$6,Data!$C:CG,lookup!$A58,FALSE)</f>
        <v>.</v>
      </c>
      <c r="E64" s="25">
        <f>VLOOKUP(E$6,Data!$C:CG,lookup!$A58,FALSE)</f>
        <v>33.103448275862071</v>
      </c>
      <c r="F64" s="25">
        <f>VLOOKUP(F$6,Data!$C:CG,lookup!$A58,FALSE)</f>
        <v>43.666105572100648</v>
      </c>
      <c r="G64" s="51"/>
      <c r="H64" s="21" t="s">
        <v>11</v>
      </c>
      <c r="I64" s="27" t="s">
        <v>31</v>
      </c>
      <c r="J64" s="338" t="s">
        <v>292</v>
      </c>
    </row>
    <row r="65" spans="1:10" ht="15.25" customHeight="1" x14ac:dyDescent="0.15">
      <c r="A65" s="342" t="s">
        <v>32</v>
      </c>
      <c r="B65" s="146" t="s">
        <v>244</v>
      </c>
      <c r="C65" s="22">
        <f>VLOOKUP(C$6,Data!$C:CG,lookup!$A59,FALSE)</f>
        <v>56966</v>
      </c>
      <c r="D65" s="22">
        <f>VLOOKUP(D$6,Data!$C:CG,lookup!$A59,FALSE)</f>
        <v>1939058</v>
      </c>
      <c r="E65" s="22">
        <f>VLOOKUP(E$6,Data!$C:CG,lookup!$A59,FALSE)</f>
        <v>2664414</v>
      </c>
      <c r="F65" s="22">
        <f>VLOOKUP(F$6,Data!$C:CG,lookup!$A59,FALSE)</f>
        <v>25696833</v>
      </c>
      <c r="G65" s="20"/>
      <c r="H65" s="21" t="s">
        <v>11</v>
      </c>
      <c r="I65" s="118" t="s">
        <v>239</v>
      </c>
      <c r="J65" s="339" t="s">
        <v>238</v>
      </c>
    </row>
    <row r="66" spans="1:10" ht="15.25" customHeight="1" x14ac:dyDescent="0.15">
      <c r="A66" s="342"/>
      <c r="B66" s="146" t="s">
        <v>245</v>
      </c>
      <c r="C66" s="25">
        <f>VLOOKUP(C$6,Data!$C:CG,lookup!$A60,FALSE)</f>
        <v>0.81752558086135385</v>
      </c>
      <c r="D66" s="25">
        <f>VLOOKUP(D$6,Data!$C:CG,lookup!$A60,FALSE)</f>
        <v>1.0192693439865435</v>
      </c>
      <c r="E66" s="25">
        <f>VLOOKUP(E$6,Data!$C:CG,lookup!$A60,FALSE)</f>
        <v>0.78659976883936988</v>
      </c>
      <c r="F66" s="25">
        <f>VLOOKUP(F$6,Data!$C:CG,lookup!$A60,FALSE)</f>
        <v>1.1172772329063845</v>
      </c>
      <c r="G66" s="25"/>
      <c r="H66" s="21" t="s">
        <v>11</v>
      </c>
      <c r="I66" s="118" t="s">
        <v>239</v>
      </c>
      <c r="J66" s="339" t="s">
        <v>238</v>
      </c>
    </row>
    <row r="67" spans="1:10" ht="15.25" customHeight="1" x14ac:dyDescent="0.15">
      <c r="A67" s="342"/>
      <c r="B67" s="146" t="s">
        <v>475</v>
      </c>
      <c r="C67" s="25">
        <f>VLOOKUP(C$6,Data!$C:CG,lookup!$A61,FALSE)</f>
        <v>8.7804520773824706</v>
      </c>
      <c r="D67" s="25" t="str">
        <f>VLOOKUP(D$6,Data!$C:CG,lookup!$A61,FALSE)</f>
        <v>.</v>
      </c>
      <c r="E67" s="25">
        <f>VLOOKUP(E$6,Data!$C:CG,lookup!$A61,FALSE)</f>
        <v>14.706065682340601</v>
      </c>
      <c r="F67" s="25">
        <f>VLOOKUP(F$6,Data!$C:CG,lookup!$A61,FALSE)</f>
        <v>14.7401781257705</v>
      </c>
      <c r="G67" s="25"/>
      <c r="H67" s="21" t="s">
        <v>11</v>
      </c>
      <c r="I67" s="118" t="s">
        <v>248</v>
      </c>
      <c r="J67" s="338" t="s">
        <v>360</v>
      </c>
    </row>
    <row r="68" spans="1:10" ht="15.25" customHeight="1" x14ac:dyDescent="0.15">
      <c r="A68" s="342"/>
      <c r="B68" s="146" t="s">
        <v>354</v>
      </c>
      <c r="C68" s="25">
        <f>VLOOKUP(C$6,Data!$C:CG,lookup!$A62,FALSE)</f>
        <v>2.9706258567646482</v>
      </c>
      <c r="D68" s="25">
        <f>VLOOKUP(D$6,Data!$C:CG,lookup!$A62,FALSE)</f>
        <v>3.0397059947697165</v>
      </c>
      <c r="E68" s="25">
        <f>VLOOKUP(E$6,Data!$C:CG,lookup!$A62,FALSE)</f>
        <v>3.7758680364082986</v>
      </c>
      <c r="F68" s="25" t="str">
        <f>VLOOKUP(F$6,Data!$C:CG,lookup!$A62,FALSE)</f>
        <v>.</v>
      </c>
      <c r="G68" s="23"/>
      <c r="H68" s="21"/>
      <c r="I68" s="118" t="s">
        <v>307</v>
      </c>
      <c r="J68" s="338" t="s">
        <v>293</v>
      </c>
    </row>
    <row r="69" spans="1:10" ht="15.25" customHeight="1" x14ac:dyDescent="0.15">
      <c r="A69" s="342" t="s">
        <v>33</v>
      </c>
      <c r="B69" s="138" t="s">
        <v>391</v>
      </c>
      <c r="C69" s="25">
        <f>VLOOKUP(C$6,Data!$C:CG,lookup!$A63,FALSE)</f>
        <v>58</v>
      </c>
      <c r="D69" s="25" t="str">
        <f>VLOOKUP(D$6,Data!$C:CG,lookup!$A63,FALSE)</f>
        <v>.</v>
      </c>
      <c r="E69" s="25">
        <f>VLOOKUP(E$6,Data!$C:CG,lookup!$A63,FALSE)</f>
        <v>61.8</v>
      </c>
      <c r="F69" s="25">
        <f>VLOOKUP(F$6,Data!$C:CG,lookup!$A63,FALSE)</f>
        <v>56.8</v>
      </c>
      <c r="G69" s="23"/>
      <c r="H69" s="21" t="s">
        <v>11</v>
      </c>
      <c r="I69" s="26" t="s">
        <v>34</v>
      </c>
      <c r="J69" s="338" t="s">
        <v>294</v>
      </c>
    </row>
    <row r="70" spans="1:10" ht="15" customHeight="1" x14ac:dyDescent="0.15">
      <c r="A70" s="342"/>
      <c r="B70" s="138" t="s">
        <v>436</v>
      </c>
      <c r="C70" s="25">
        <f>VLOOKUP(C$6,Data!$C:CG,lookup!$A64,FALSE)</f>
        <v>69</v>
      </c>
      <c r="D70" s="25">
        <f>VLOOKUP(D$6,Data!$C:CG,lookup!$A64,FALSE)</f>
        <v>47</v>
      </c>
      <c r="E70" s="25">
        <f>VLOOKUP(E$6,Data!$C:CG,lookup!$A64,FALSE)</f>
        <v>51</v>
      </c>
      <c r="F70" s="25">
        <f>VLOOKUP(F$6,Data!$C:CG,lookup!$A64,FALSE)</f>
        <v>60</v>
      </c>
      <c r="G70" s="25"/>
      <c r="H70" s="21" t="s">
        <v>11</v>
      </c>
      <c r="I70" s="4" t="s">
        <v>35</v>
      </c>
      <c r="J70" s="338" t="s">
        <v>295</v>
      </c>
    </row>
    <row r="71" spans="1:10" ht="15" customHeight="1" x14ac:dyDescent="0.15">
      <c r="A71" s="342"/>
      <c r="B71" s="138" t="s">
        <v>430</v>
      </c>
      <c r="C71" s="25">
        <f>VLOOKUP(C$6,Data!$C:CG,lookup!$A65,FALSE)</f>
        <v>41.667828754706456</v>
      </c>
      <c r="D71" s="25">
        <f>VLOOKUP(D$6,Data!$C:CG,lookup!$A65,FALSE)</f>
        <v>44.001053451197727</v>
      </c>
      <c r="E71" s="25">
        <f>VLOOKUP(E$6,Data!$C:CG,lookup!$A65,FALSE)</f>
        <v>29.272264973061368</v>
      </c>
      <c r="F71" s="25">
        <f>VLOOKUP(F$6,Data!$C:CG,lookup!$A65,FALSE)</f>
        <v>15.685494922166709</v>
      </c>
      <c r="G71" s="23"/>
      <c r="H71" s="21" t="s">
        <v>11</v>
      </c>
      <c r="I71" s="4" t="s">
        <v>35</v>
      </c>
      <c r="J71" s="338" t="s">
        <v>281</v>
      </c>
    </row>
    <row r="72" spans="1:10" ht="15" customHeight="1" x14ac:dyDescent="0.15">
      <c r="A72" s="342"/>
      <c r="B72" s="138" t="s">
        <v>476</v>
      </c>
      <c r="C72" s="25">
        <f>VLOOKUP(C$6,Data!$C:CG,lookup!$A66,FALSE)</f>
        <v>18.718696506688644</v>
      </c>
      <c r="D72" s="25">
        <f>VLOOKUP(D$6,Data!$C:CG,lookup!$A66,FALSE)</f>
        <v>12.232415902140673</v>
      </c>
      <c r="E72" s="25">
        <f>VLOOKUP(E$6,Data!$C:CG,lookup!$A66,FALSE)</f>
        <v>14.355545553203051</v>
      </c>
      <c r="F72" s="25">
        <f>VLOOKUP(F$6,Data!$C:CG,lookup!$A66,FALSE)</f>
        <v>14.012122811401062</v>
      </c>
      <c r="G72" s="25"/>
      <c r="H72" s="21" t="s">
        <v>11</v>
      </c>
      <c r="I72" s="4" t="s">
        <v>178</v>
      </c>
      <c r="J72" s="338" t="s">
        <v>451</v>
      </c>
    </row>
    <row r="73" spans="1:10" ht="15" customHeight="1" x14ac:dyDescent="0.15">
      <c r="A73" s="342" t="s">
        <v>36</v>
      </c>
      <c r="B73" s="144" t="s">
        <v>421</v>
      </c>
      <c r="C73" s="25">
        <f>VLOOKUP(C$6,Data!$C:CG,lookup!$A67,FALSE)</f>
        <v>77.599999999999994</v>
      </c>
      <c r="D73" s="25" t="str">
        <f>VLOOKUP(D$6,Data!$C:CG,lookup!$A67,FALSE)</f>
        <v>.</v>
      </c>
      <c r="E73" s="25">
        <f>VLOOKUP(E$6,Data!$C:CG,lookup!$A67,FALSE)</f>
        <v>80.3</v>
      </c>
      <c r="F73" s="25">
        <f>VLOOKUP(F$6,Data!$C:CG,lookup!$A67,FALSE)</f>
        <v>79.545875549316406</v>
      </c>
      <c r="G73" s="51"/>
      <c r="H73" s="21" t="s">
        <v>11</v>
      </c>
      <c r="I73" s="4" t="s">
        <v>37</v>
      </c>
      <c r="J73" s="338" t="s">
        <v>274</v>
      </c>
    </row>
    <row r="74" spans="1:10" ht="15" customHeight="1" x14ac:dyDescent="0.15">
      <c r="A74" s="342"/>
      <c r="B74" s="144" t="s">
        <v>422</v>
      </c>
      <c r="C74" s="25">
        <f>VLOOKUP(C$6,Data!$C:CG,lookup!$A68,FALSE)</f>
        <v>82.1</v>
      </c>
      <c r="D74" s="25" t="str">
        <f>VLOOKUP(D$6,Data!$C:CG,lookup!$A68,FALSE)</f>
        <v>.</v>
      </c>
      <c r="E74" s="25">
        <f>VLOOKUP(E$6,Data!$C:CG,lookup!$A68,FALSE)</f>
        <v>84.2</v>
      </c>
      <c r="F74" s="25">
        <f>VLOOKUP(F$6,Data!$C:CG,lookup!$A68,FALSE)</f>
        <v>83.196029663085895</v>
      </c>
      <c r="G74" s="23"/>
      <c r="H74" s="21" t="s">
        <v>11</v>
      </c>
      <c r="I74" s="4" t="s">
        <v>37</v>
      </c>
      <c r="J74" s="338" t="s">
        <v>274</v>
      </c>
    </row>
    <row r="75" spans="1:10" ht="15" customHeight="1" x14ac:dyDescent="0.15">
      <c r="A75" s="342"/>
      <c r="B75" s="144" t="s">
        <v>412</v>
      </c>
      <c r="C75" s="25">
        <f>VLOOKUP(C$6,Data!$C:CG,lookup!$A69,FALSE)</f>
        <v>32.4</v>
      </c>
      <c r="D75" s="25">
        <f>VLOOKUP(D$6,Data!$C:CG,lookup!$A69,FALSE)</f>
        <v>20.7</v>
      </c>
      <c r="E75" s="25">
        <f>VLOOKUP(E$6,Data!$C:CG,lookup!$A69,FALSE)</f>
        <v>21.5</v>
      </c>
      <c r="F75" s="25">
        <f>VLOOKUP(F$6,Data!$C:CG,lookup!$A69,FALSE)</f>
        <v>22.8</v>
      </c>
      <c r="G75" s="23"/>
      <c r="H75" s="21" t="s">
        <v>11</v>
      </c>
      <c r="I75" s="4" t="s">
        <v>38</v>
      </c>
      <c r="J75" s="339" t="s">
        <v>273</v>
      </c>
    </row>
    <row r="76" spans="1:10" ht="15" customHeight="1" x14ac:dyDescent="0.15">
      <c r="A76" s="342"/>
      <c r="B76" s="144" t="s">
        <v>393</v>
      </c>
      <c r="C76" s="25">
        <f>VLOOKUP(C$6,Data!$C:CG,lookup!$A70,FALSE)</f>
        <v>7.14</v>
      </c>
      <c r="D76" s="25">
        <f>VLOOKUP(D$6,Data!$C:CG,lookup!$A70,FALSE)</f>
        <v>7.32</v>
      </c>
      <c r="E76" s="25">
        <f>VLOOKUP(E$6,Data!$C:CG,lookup!$A70,FALSE)</f>
        <v>7.3</v>
      </c>
      <c r="F76" s="25">
        <f>VLOOKUP(F$6,Data!$C:CG,lookup!$A70,FALSE)</f>
        <v>7.45</v>
      </c>
      <c r="G76" s="23"/>
      <c r="H76" s="21" t="s">
        <v>11</v>
      </c>
      <c r="I76" s="4" t="s">
        <v>173</v>
      </c>
      <c r="J76" s="338" t="s">
        <v>272</v>
      </c>
    </row>
    <row r="77" spans="1:10" ht="15" customHeight="1" x14ac:dyDescent="0.15">
      <c r="A77" s="342"/>
      <c r="B77" s="144" t="s">
        <v>394</v>
      </c>
      <c r="C77" s="25">
        <f>VLOOKUP(C$6,Data!$C:CG,lookup!$A71,FALSE)</f>
        <v>7.6</v>
      </c>
      <c r="D77" s="25">
        <f>VLOOKUP(D$6,Data!$C:CG,lookup!$A71,FALSE)</f>
        <v>7.61</v>
      </c>
      <c r="E77" s="25">
        <f>VLOOKUP(E$6,Data!$C:CG,lookup!$A71,FALSE)</f>
        <v>7.57</v>
      </c>
      <c r="F77" s="25">
        <f>VLOOKUP(F$6,Data!$C:CG,lookup!$A71,FALSE)</f>
        <v>7.7</v>
      </c>
      <c r="G77" s="23"/>
      <c r="H77" s="21" t="s">
        <v>11</v>
      </c>
      <c r="I77" s="4" t="s">
        <v>173</v>
      </c>
      <c r="J77" s="339" t="s">
        <v>272</v>
      </c>
    </row>
    <row r="78" spans="1:10" ht="15" customHeight="1" x14ac:dyDescent="0.15">
      <c r="A78" s="342"/>
      <c r="B78" s="144" t="s">
        <v>395</v>
      </c>
      <c r="C78" s="25">
        <f>VLOOKUP(C$6,Data!$C:CG,lookup!$A72,FALSE)</f>
        <v>7.05</v>
      </c>
      <c r="D78" s="25">
        <f>VLOOKUP(D$6,Data!$C:CG,lookup!$A72,FALSE)</f>
        <v>7.27</v>
      </c>
      <c r="E78" s="25">
        <f>VLOOKUP(E$6,Data!$C:CG,lookup!$A72,FALSE)</f>
        <v>7.24</v>
      </c>
      <c r="F78" s="25">
        <f>VLOOKUP(F$6,Data!$C:CG,lookup!$A72,FALSE)</f>
        <v>7.33</v>
      </c>
      <c r="G78" s="23"/>
      <c r="H78" s="21" t="s">
        <v>11</v>
      </c>
      <c r="I78" s="4" t="s">
        <v>173</v>
      </c>
      <c r="J78" s="337" t="s">
        <v>272</v>
      </c>
    </row>
    <row r="79" spans="1:10" ht="15" customHeight="1" x14ac:dyDescent="0.15">
      <c r="A79" s="342"/>
      <c r="B79" s="144" t="s">
        <v>396</v>
      </c>
      <c r="C79" s="25">
        <f>VLOOKUP(C$6,Data!$C:CG,lookup!$A73,FALSE)</f>
        <v>3.05</v>
      </c>
      <c r="D79" s="25">
        <f>VLOOKUP(D$6,Data!$C:CG,lookup!$A73,FALSE)</f>
        <v>3.19</v>
      </c>
      <c r="E79" s="25">
        <f>VLOOKUP(E$6,Data!$C:CG,lookup!$A73,FALSE)</f>
        <v>3.29</v>
      </c>
      <c r="F79" s="25">
        <f>VLOOKUP(F$6,Data!$C:CG,lookup!$A73,FALSE)</f>
        <v>3.03</v>
      </c>
      <c r="G79" s="23"/>
      <c r="H79" s="21" t="s">
        <v>11</v>
      </c>
      <c r="I79" s="4" t="s">
        <v>173</v>
      </c>
      <c r="J79" s="338" t="s">
        <v>272</v>
      </c>
    </row>
    <row r="80" spans="1:10" ht="15" customHeight="1" x14ac:dyDescent="0.15">
      <c r="A80" s="342"/>
      <c r="B80" s="144" t="s">
        <v>477</v>
      </c>
      <c r="C80" s="25">
        <f>VLOOKUP(C$6,Data!$C:CG,lookup!$A74,FALSE)</f>
        <v>28.541953232462198</v>
      </c>
      <c r="D80" s="25" t="str">
        <f>VLOOKUP(D$6,Data!$C:CG,lookup!$A74,FALSE)</f>
        <v>-</v>
      </c>
      <c r="E80" s="25">
        <f>VLOOKUP(E$6,Data!$C:CG,lookup!$A74,FALSE)</f>
        <v>23.165349846964201</v>
      </c>
      <c r="F80" s="25">
        <f>VLOOKUP(F$6,Data!$C:CG,lookup!$A74,FALSE)</f>
        <v>19.829971631335901</v>
      </c>
      <c r="G80" s="23"/>
      <c r="H80" s="21" t="s">
        <v>11</v>
      </c>
      <c r="I80" s="4" t="s">
        <v>403</v>
      </c>
      <c r="J80" s="339" t="s">
        <v>399</v>
      </c>
    </row>
    <row r="81" spans="1:16" ht="15" customHeight="1" x14ac:dyDescent="0.15">
      <c r="A81" s="342"/>
      <c r="B81" s="144" t="s">
        <v>398</v>
      </c>
      <c r="C81" s="25">
        <f>VLOOKUP(C$6,Data!$C:CG,lookup!$A75,FALSE)</f>
        <v>7.2721078184890002</v>
      </c>
      <c r="D81" s="25">
        <f>VLOOKUP(D$6,Data!$C:CG,lookup!$A75,FALSE)</f>
        <v>6.4654878704408194</v>
      </c>
      <c r="E81" s="25">
        <f>VLOOKUP(E$6,Data!$C:CG,lookup!$A75,FALSE)</f>
        <v>5.9966363138492103</v>
      </c>
      <c r="F81" s="25">
        <f>VLOOKUP(F$6,Data!$C:CG,lookup!$A75,FALSE)</f>
        <v>6.2083270690536203</v>
      </c>
      <c r="G81" s="23"/>
      <c r="H81" s="21" t="s">
        <v>11</v>
      </c>
      <c r="I81" s="4" t="s">
        <v>404</v>
      </c>
      <c r="J81" s="338" t="s">
        <v>400</v>
      </c>
    </row>
    <row r="82" spans="1:16" ht="15" customHeight="1" x14ac:dyDescent="0.15">
      <c r="A82" s="342"/>
      <c r="B82" s="234" t="s">
        <v>427</v>
      </c>
      <c r="C82" s="25">
        <f>VLOOKUP(C$6,Data!$C:CG,lookup!$A76,FALSE)</f>
        <v>227.60493349999999</v>
      </c>
      <c r="D82" s="25" t="str">
        <f>VLOOKUP(D$6,Data!$C:CG,lookup!$A76,FALSE)</f>
        <v>.</v>
      </c>
      <c r="E82" s="25">
        <f>VLOOKUP(E$6,Data!$C:CG,lookup!$A76,FALSE)</f>
        <v>169.45464000000001</v>
      </c>
      <c r="F82" s="25">
        <f>VLOOKUP(F$6,Data!$C:CG,lookup!$A76,FALSE)</f>
        <v>182.69710380000001</v>
      </c>
      <c r="G82" s="23"/>
      <c r="H82" s="21" t="s">
        <v>11</v>
      </c>
      <c r="I82" s="4" t="s">
        <v>405</v>
      </c>
      <c r="J82" s="339" t="s">
        <v>400</v>
      </c>
    </row>
    <row r="83" spans="1:16" ht="15" customHeight="1" x14ac:dyDescent="0.15">
      <c r="A83" s="342" t="s">
        <v>39</v>
      </c>
      <c r="B83" s="140" t="s">
        <v>310</v>
      </c>
      <c r="C83" s="25" t="str">
        <f>VLOOKUP(C$6,Data!$C:CG,lookup!$A77,FALSE)</f>
        <v>Lab</v>
      </c>
      <c r="D83" s="25" t="str">
        <f>VLOOKUP(D$6,Data!$C:CG,lookup!$A77,FALSE)</f>
        <v>.</v>
      </c>
      <c r="E83" s="25" t="str">
        <f>VLOOKUP(E$6,Data!$C:CG,lookup!$A77,FALSE)</f>
        <v>.</v>
      </c>
      <c r="F83" s="25" t="str">
        <f>VLOOKUP(F$6,Data!$C:CG,lookup!$A77,FALSE)</f>
        <v>.</v>
      </c>
      <c r="G83" s="23"/>
      <c r="H83" s="21"/>
      <c r="I83" s="4" t="s">
        <v>40</v>
      </c>
      <c r="J83" s="338" t="s">
        <v>271</v>
      </c>
    </row>
    <row r="84" spans="1:16" ht="15" customHeight="1" x14ac:dyDescent="0.15">
      <c r="A84" s="342"/>
      <c r="B84" s="140" t="s">
        <v>311</v>
      </c>
      <c r="C84" s="25">
        <f>VLOOKUP(C$6,Data!$C:CG,lookup!$A78,FALSE)</f>
        <v>0</v>
      </c>
      <c r="D84" s="25">
        <f>VLOOKUP(D$6,Data!$C:CG,lookup!$A78,FALSE)</f>
        <v>39.153439153439152</v>
      </c>
      <c r="E84" s="25">
        <f>VLOOKUP(E$6,Data!$C:CG,lookup!$A78,FALSE)</f>
        <v>33.063209076175042</v>
      </c>
      <c r="F84" s="25" t="str">
        <f>VLOOKUP(F$6,Data!$C:CG,lookup!$A78,FALSE)</f>
        <v>.</v>
      </c>
      <c r="G84" s="23"/>
      <c r="H84" s="21"/>
      <c r="I84" s="4" t="s">
        <v>40</v>
      </c>
      <c r="J84" s="339" t="s">
        <v>271</v>
      </c>
    </row>
    <row r="85" spans="1:16" ht="15" customHeight="1" x14ac:dyDescent="0.15">
      <c r="A85" s="342"/>
      <c r="B85" s="140" t="s">
        <v>312</v>
      </c>
      <c r="C85" s="25">
        <f>VLOOKUP(C$6,Data!$C:CG,lookup!$A79,FALSE)</f>
        <v>100</v>
      </c>
      <c r="D85" s="25">
        <f>VLOOKUP(D$6,Data!$C:CG,lookup!$A79,FALSE)</f>
        <v>49.382716049382715</v>
      </c>
      <c r="E85" s="25">
        <f>VLOOKUP(E$6,Data!$C:CG,lookup!$A79,FALSE)</f>
        <v>57.26634251755808</v>
      </c>
      <c r="F85" s="25" t="str">
        <f>VLOOKUP(F$6,Data!$C:CG,lookup!$A79,FALSE)</f>
        <v>.</v>
      </c>
      <c r="G85" s="23"/>
      <c r="H85" s="21"/>
      <c r="I85" s="4" t="s">
        <v>40</v>
      </c>
      <c r="J85" s="339" t="s">
        <v>271</v>
      </c>
    </row>
    <row r="86" spans="1:16" ht="15" customHeight="1" x14ac:dyDescent="0.15">
      <c r="A86" s="342"/>
      <c r="B86" s="140" t="s">
        <v>313</v>
      </c>
      <c r="C86" s="25">
        <f>VLOOKUP(C$6,Data!$C:CG,lookup!$A80,FALSE)</f>
        <v>0</v>
      </c>
      <c r="D86" s="25">
        <f>VLOOKUP(D$6,Data!$C:CG,lookup!$A80,FALSE)</f>
        <v>7.8483245149911811</v>
      </c>
      <c r="E86" s="25">
        <f>VLOOKUP(E$6,Data!$C:CG,lookup!$A80,FALSE)</f>
        <v>6.2668827660723929</v>
      </c>
      <c r="F86" s="25" t="str">
        <f>VLOOKUP(F$6,Data!$C:CG,lookup!$A80,FALSE)</f>
        <v>.</v>
      </c>
      <c r="G86" s="23"/>
      <c r="H86" s="21"/>
      <c r="I86" s="4" t="s">
        <v>40</v>
      </c>
      <c r="J86" s="339" t="s">
        <v>271</v>
      </c>
    </row>
    <row r="87" spans="1:16" ht="15" customHeight="1" x14ac:dyDescent="0.15">
      <c r="A87" s="342"/>
      <c r="B87" s="141" t="s">
        <v>314</v>
      </c>
      <c r="C87" s="134">
        <f>VLOOKUP(C$6,Data!$C:CG,lookup!$A81,FALSE)</f>
        <v>36.49736244839152</v>
      </c>
      <c r="D87" s="134">
        <f>VLOOKUP(D$6,Data!$C:CG,lookup!$A81,FALSE)</f>
        <v>39.611585212335136</v>
      </c>
      <c r="E87" s="134">
        <f>VLOOKUP(E$6,Data!$C:CG,lookup!$A81,FALSE)</f>
        <v>38.867146709954234</v>
      </c>
      <c r="F87" s="134" t="str">
        <f>VLOOKUP(F$6,Data!$C:CG,lookup!$A81,FALSE)</f>
        <v>.</v>
      </c>
      <c r="G87" s="235"/>
      <c r="H87" s="132"/>
      <c r="I87" s="133" t="s">
        <v>40</v>
      </c>
      <c r="J87" s="336" t="s">
        <v>271</v>
      </c>
      <c r="K87" s="130"/>
      <c r="L87" s="130"/>
      <c r="M87" s="244"/>
      <c r="N87" s="244"/>
      <c r="O87" s="244"/>
      <c r="P87" s="244"/>
    </row>
  </sheetData>
  <sheetProtection selectLockedCells="1" selectUnlockedCells="1"/>
  <mergeCells count="12">
    <mergeCell ref="D3:F3"/>
    <mergeCell ref="A47:A51"/>
    <mergeCell ref="A52:A54"/>
    <mergeCell ref="A65:A68"/>
    <mergeCell ref="A83:A87"/>
    <mergeCell ref="A69:A72"/>
    <mergeCell ref="A55:A61"/>
    <mergeCell ref="A62:A64"/>
    <mergeCell ref="A7:A17"/>
    <mergeCell ref="A18:A31"/>
    <mergeCell ref="A32:A46"/>
    <mergeCell ref="A73:A82"/>
  </mergeCells>
  <phoneticPr fontId="15" type="noConversion"/>
  <conditionalFormatting sqref="C47:F78 G47:G74 C7:G45">
    <cfRule type="expression" dxfId="20" priority="22" stopIfTrue="1">
      <formula>MOD(ROW(),2)=0</formula>
    </cfRule>
    <cfRule type="expression" dxfId="19" priority="23" stopIfTrue="1">
      <formula>MOD(ROW(),2)=1</formula>
    </cfRule>
  </conditionalFormatting>
  <conditionalFormatting sqref="G74:G78">
    <cfRule type="expression" dxfId="18" priority="18" stopIfTrue="1">
      <formula>MOD(ROW(),2)=0</formula>
    </cfRule>
    <cfRule type="expression" dxfId="17" priority="19" stopIfTrue="1">
      <formula>MOD(ROW(),2)=1</formula>
    </cfRule>
  </conditionalFormatting>
  <conditionalFormatting sqref="C78:F87">
    <cfRule type="expression" dxfId="16" priority="5" stopIfTrue="1">
      <formula>MOD(ROW(),2)=0</formula>
    </cfRule>
    <cfRule type="expression" dxfId="15" priority="6" stopIfTrue="1">
      <formula>MOD(ROW(),2)=1</formula>
    </cfRule>
  </conditionalFormatting>
  <conditionalFormatting sqref="G78:G87">
    <cfRule type="expression" dxfId="14" priority="3" stopIfTrue="1">
      <formula>MOD(ROW(),2)=0</formula>
    </cfRule>
    <cfRule type="expression" dxfId="13" priority="4" stopIfTrue="1">
      <formula>MOD(ROW(),2)=1</formula>
    </cfRule>
  </conditionalFormatting>
  <conditionalFormatting sqref="C46:G46">
    <cfRule type="expression" dxfId="12" priority="1" stopIfTrue="1">
      <formula>MOD(ROW(),2)=0</formula>
    </cfRule>
    <cfRule type="expression" dxfId="11" priority="2" stopIfTrue="1">
      <formula>MOD(ROW(),2)=1</formula>
    </cfRule>
  </conditionalFormatting>
  <dataValidations count="1">
    <dataValidation type="list" allowBlank="1" showErrorMessage="1" sqref="D3:F3">
      <formula1>Boroughs</formula1>
      <formula2>0</formula2>
    </dataValidation>
  </dataValidations>
  <hyperlinks>
    <hyperlink ref="J9" r:id="rId1"/>
    <hyperlink ref="J47" r:id="rId2"/>
    <hyperlink ref="J71" r:id="rId3"/>
    <hyperlink ref="J75" r:id="rId4"/>
    <hyperlink ref="J87" r:id="rId5"/>
    <hyperlink ref="J39" r:id="rId6"/>
    <hyperlink ref="J36" r:id="rId7"/>
    <hyperlink ref="J7" r:id="rId8"/>
    <hyperlink ref="J12" r:id="rId9"/>
    <hyperlink ref="J13" r:id="rId10"/>
    <hyperlink ref="J14" r:id="rId11"/>
    <hyperlink ref="J27" r:id="rId12"/>
    <hyperlink ref="J48" r:id="rId13"/>
    <hyperlink ref="J62" r:id="rId14"/>
    <hyperlink ref="J32" r:id="rId15"/>
    <hyperlink ref="J46" r:id="rId16"/>
    <hyperlink ref="J80" r:id="rId17"/>
    <hyperlink ref="J78" r:id="rId18"/>
    <hyperlink ref="J74" r:id="rId19"/>
    <hyperlink ref="J55" r:id="rId20"/>
    <hyperlink ref="J56" r:id="rId21"/>
    <hyperlink ref="J57" r:id="rId22"/>
    <hyperlink ref="J76" r:id="rId23"/>
    <hyperlink ref="J69" r:id="rId24"/>
    <hyperlink ref="J70" r:id="rId25"/>
    <hyperlink ref="J50" r:id="rId26"/>
    <hyperlink ref="J8" r:id="rId27"/>
    <hyperlink ref="J11" r:id="rId28"/>
    <hyperlink ref="J15" r:id="rId29"/>
    <hyperlink ref="J18" r:id="rId30"/>
    <hyperlink ref="J42" r:id="rId31"/>
    <hyperlink ref="J45" r:id="rId32"/>
    <hyperlink ref="J81" r:id="rId33"/>
    <hyperlink ref="J63" r:id="rId34"/>
    <hyperlink ref="J64" r:id="rId35"/>
    <hyperlink ref="J67" r:id="rId36"/>
    <hyperlink ref="J58" r:id="rId37"/>
    <hyperlink ref="J68" r:id="rId38"/>
    <hyperlink ref="J37" r:id="rId39"/>
    <hyperlink ref="J59" r:id="rId40"/>
    <hyperlink ref="J51" r:id="rId41"/>
    <hyperlink ref="J52" r:id="rId42"/>
    <hyperlink ref="J53" r:id="rId43"/>
    <hyperlink ref="J25" r:id="rId44"/>
    <hyperlink ref="J73" r:id="rId45"/>
    <hyperlink ref="J10" r:id="rId46"/>
    <hyperlink ref="J83" r:id="rId47"/>
    <hyperlink ref="J79" r:id="rId48"/>
    <hyperlink ref="J28" r:id="rId49"/>
    <hyperlink ref="J49" r:id="rId50"/>
    <hyperlink ref="J72" r:id="rId51"/>
    <hyperlink ref="J54" r:id="rId52"/>
  </hyperlinks>
  <pageMargins left="0.74791666666666667" right="0.74791666666666667" top="0.59027777777777779" bottom="0.59027777777777779" header="0.51180555555555551" footer="0.51180555555555551"/>
  <pageSetup paperSize="9" firstPageNumber="0" orientation="landscape" horizontalDpi="300" verticalDpi="300" r:id="rId53"/>
  <headerFooter alignWithMargins="0"/>
  <rowBreaks count="1" manualBreakCount="1">
    <brk id="35" max="16383" man="1"/>
  </rowBreaks>
  <drawing r:id="rId54"/>
  <legacyDrawing r:id="rId5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 enableFormatConditionsCalculation="0"/>
  <dimension ref="A1:CG42"/>
  <sheetViews>
    <sheetView showGridLines="0" tabSelected="1" workbookViewId="0">
      <pane xSplit="3" ySplit="1" topLeftCell="AD7" activePane="bottomRight" state="frozen"/>
      <selection pane="topRight" activeCell="AR1" sqref="AR1"/>
      <selection pane="bottomLeft" activeCell="A15" sqref="A15"/>
      <selection pane="bottomRight" activeCell="I22" sqref="I22"/>
    </sheetView>
  </sheetViews>
  <sheetFormatPr baseColWidth="10" defaultColWidth="8.83203125" defaultRowHeight="13" x14ac:dyDescent="0.15"/>
  <cols>
    <col min="1" max="1" width="11.5" customWidth="1"/>
    <col min="2" max="2" width="10.83203125" customWidth="1"/>
    <col min="3" max="3" width="18.6640625" customWidth="1"/>
    <col min="4" max="4" width="12.1640625" customWidth="1"/>
    <col min="5" max="7" width="11.83203125" style="245" customWidth="1"/>
    <col min="8" max="9" width="11.1640625" style="245" customWidth="1"/>
    <col min="10" max="10" width="10.5" style="245" bestFit="1" customWidth="1"/>
    <col min="11" max="11" width="10.5" style="245" customWidth="1"/>
    <col min="12" max="12" width="9.5" style="245" bestFit="1" customWidth="1"/>
    <col min="13" max="15" width="10.1640625" style="245" customWidth="1"/>
    <col min="16" max="16" width="11" style="245" customWidth="1"/>
    <col min="17" max="17" width="8.83203125" style="245"/>
    <col min="18" max="18" width="9.5" style="245" bestFit="1" customWidth="1"/>
    <col min="19" max="19" width="8.83203125" style="245"/>
    <col min="20" max="20" width="9.5" style="245" bestFit="1" customWidth="1"/>
    <col min="21" max="21" width="8.83203125" style="245"/>
    <col min="22" max="23" width="9.5" style="245" bestFit="1" customWidth="1"/>
    <col min="24" max="24" width="10.5" style="245" customWidth="1"/>
    <col min="25" max="25" width="11" style="245" customWidth="1"/>
    <col min="26" max="29" width="10.1640625" style="245" customWidth="1"/>
    <col min="30" max="32" width="9.5" style="245" customWidth="1"/>
    <col min="33" max="34" width="11" style="245" customWidth="1"/>
    <col min="35" max="35" width="11.1640625" style="245" customWidth="1"/>
    <col min="36" max="37" width="13.33203125" style="245" customWidth="1"/>
    <col min="38" max="38" width="11.6640625" style="245" customWidth="1"/>
    <col min="39" max="39" width="11.5" style="245" customWidth="1"/>
    <col min="40" max="42" width="10.1640625" style="245" bestFit="1" customWidth="1"/>
    <col min="43" max="43" width="9.5" style="245" bestFit="1" customWidth="1"/>
    <col min="44" max="44" width="9.6640625" style="245" customWidth="1"/>
    <col min="45" max="45" width="11.5" style="245" bestFit="1" customWidth="1"/>
    <col min="46" max="46" width="10.5" style="245" customWidth="1"/>
    <col min="47" max="47" width="9.5" style="245" bestFit="1" customWidth="1"/>
    <col min="48" max="48" width="10.1640625" style="245" bestFit="1" customWidth="1"/>
    <col min="49" max="52" width="9.5" style="245" bestFit="1" customWidth="1"/>
    <col min="53" max="53" width="10.5" style="245" customWidth="1"/>
    <col min="54" max="54" width="9.5" style="315" bestFit="1" customWidth="1"/>
    <col min="55" max="55" width="10.5" style="245" customWidth="1"/>
    <col min="56" max="56" width="9.5" style="245" bestFit="1" customWidth="1"/>
    <col min="57" max="57" width="10.6640625" style="245" customWidth="1"/>
    <col min="58" max="58" width="10" style="245" customWidth="1"/>
    <col min="59" max="59" width="9.5" style="245" bestFit="1" customWidth="1"/>
    <col min="60" max="61" width="12.5" style="245" customWidth="1"/>
    <col min="62" max="62" width="11.1640625" style="245" customWidth="1"/>
    <col min="63" max="63" width="11.83203125" style="245" customWidth="1"/>
    <col min="64" max="66" width="10.1640625" style="245" customWidth="1"/>
    <col min="67" max="67" width="13.1640625" style="245" customWidth="1"/>
    <col min="68" max="68" width="11.5" style="245" customWidth="1"/>
    <col min="69" max="69" width="11.33203125" style="245" customWidth="1"/>
    <col min="70" max="70" width="10.6640625" style="245" customWidth="1"/>
    <col min="71" max="72" width="11.1640625" style="245" customWidth="1"/>
    <col min="73" max="80" width="9.5" style="245" bestFit="1" customWidth="1"/>
    <col min="81" max="81" width="8.83203125" style="245"/>
    <col min="82" max="82" width="10.83203125" style="245" customWidth="1"/>
    <col min="83" max="85" width="9.5" style="245" bestFit="1" customWidth="1"/>
  </cols>
  <sheetData>
    <row r="1" spans="1:85" ht="117.75" customHeight="1" x14ac:dyDescent="0.15">
      <c r="A1" s="252" t="s">
        <v>41</v>
      </c>
      <c r="B1" s="252" t="s">
        <v>42</v>
      </c>
      <c r="C1" s="52" t="s">
        <v>43</v>
      </c>
      <c r="D1" s="243" t="s">
        <v>44</v>
      </c>
      <c r="E1" s="253" t="s">
        <v>482</v>
      </c>
      <c r="F1" s="253" t="s">
        <v>483</v>
      </c>
      <c r="G1" s="253" t="s">
        <v>484</v>
      </c>
      <c r="H1" s="253" t="s">
        <v>485</v>
      </c>
      <c r="I1" s="253" t="s">
        <v>486</v>
      </c>
      <c r="J1" s="253" t="s">
        <v>487</v>
      </c>
      <c r="K1" s="253" t="s">
        <v>488</v>
      </c>
      <c r="L1" s="253" t="s">
        <v>489</v>
      </c>
      <c r="M1" s="253" t="s">
        <v>439</v>
      </c>
      <c r="N1" s="253" t="s">
        <v>440</v>
      </c>
      <c r="O1" s="253" t="s">
        <v>441</v>
      </c>
      <c r="P1" s="253" t="s">
        <v>455</v>
      </c>
      <c r="Q1" s="253" t="s">
        <v>264</v>
      </c>
      <c r="R1" s="253" t="s">
        <v>265</v>
      </c>
      <c r="S1" s="253" t="s">
        <v>266</v>
      </c>
      <c r="T1" s="253" t="s">
        <v>267</v>
      </c>
      <c r="U1" s="253" t="s">
        <v>268</v>
      </c>
      <c r="V1" s="253" t="s">
        <v>269</v>
      </c>
      <c r="W1" s="253" t="s">
        <v>490</v>
      </c>
      <c r="X1" s="253" t="s">
        <v>491</v>
      </c>
      <c r="Y1" s="253" t="s">
        <v>447</v>
      </c>
      <c r="Z1" s="253" t="s">
        <v>443</v>
      </c>
      <c r="AA1" s="253" t="s">
        <v>444</v>
      </c>
      <c r="AB1" s="253" t="s">
        <v>445</v>
      </c>
      <c r="AC1" s="253" t="s">
        <v>446</v>
      </c>
      <c r="AD1" s="253" t="s">
        <v>415</v>
      </c>
      <c r="AE1" s="253" t="s">
        <v>416</v>
      </c>
      <c r="AF1" s="253" t="s">
        <v>417</v>
      </c>
      <c r="AG1" s="253" t="s">
        <v>418</v>
      </c>
      <c r="AH1" s="253" t="s">
        <v>453</v>
      </c>
      <c r="AI1" s="253" t="s">
        <v>492</v>
      </c>
      <c r="AJ1" s="253" t="s">
        <v>493</v>
      </c>
      <c r="AK1" s="253" t="s">
        <v>494</v>
      </c>
      <c r="AL1" s="253" t="s">
        <v>495</v>
      </c>
      <c r="AM1" s="253" t="s">
        <v>496</v>
      </c>
      <c r="AN1" s="253" t="s">
        <v>433</v>
      </c>
      <c r="AO1" s="253" t="s">
        <v>434</v>
      </c>
      <c r="AP1" s="253" t="s">
        <v>435</v>
      </c>
      <c r="AQ1" s="253" t="s">
        <v>408</v>
      </c>
      <c r="AR1" s="253" t="s">
        <v>250</v>
      </c>
      <c r="AS1" s="253" t="s">
        <v>497</v>
      </c>
      <c r="AT1" s="253" t="s">
        <v>498</v>
      </c>
      <c r="AU1" s="253" t="s">
        <v>479</v>
      </c>
      <c r="AV1" s="253" t="s">
        <v>499</v>
      </c>
      <c r="AW1" s="253" t="s">
        <v>500</v>
      </c>
      <c r="AX1" s="253" t="s">
        <v>501</v>
      </c>
      <c r="AY1" s="253" t="s">
        <v>502</v>
      </c>
      <c r="AZ1" s="253" t="s">
        <v>503</v>
      </c>
      <c r="BA1" s="253" t="s">
        <v>504</v>
      </c>
      <c r="BB1" s="253" t="s">
        <v>505</v>
      </c>
      <c r="BC1" s="253" t="s">
        <v>506</v>
      </c>
      <c r="BD1" s="253" t="s">
        <v>303</v>
      </c>
      <c r="BE1" s="253" t="s">
        <v>304</v>
      </c>
      <c r="BF1" s="253" t="s">
        <v>305</v>
      </c>
      <c r="BG1" s="253" t="s">
        <v>306</v>
      </c>
      <c r="BH1" s="253" t="s">
        <v>507</v>
      </c>
      <c r="BI1" s="253" t="s">
        <v>508</v>
      </c>
      <c r="BJ1" s="253" t="s">
        <v>509</v>
      </c>
      <c r="BK1" s="253" t="s">
        <v>510</v>
      </c>
      <c r="BL1" s="253" t="s">
        <v>511</v>
      </c>
      <c r="BM1" s="253" t="s">
        <v>432</v>
      </c>
      <c r="BN1" s="253" t="s">
        <v>512</v>
      </c>
      <c r="BO1" s="253" t="s">
        <v>513</v>
      </c>
      <c r="BP1" s="253" t="s">
        <v>514</v>
      </c>
      <c r="BQ1" s="253" t="s">
        <v>515</v>
      </c>
      <c r="BR1" s="253" t="s">
        <v>452</v>
      </c>
      <c r="BS1" s="253" t="s">
        <v>516</v>
      </c>
      <c r="BT1" s="253" t="s">
        <v>517</v>
      </c>
      <c r="BU1" s="253" t="s">
        <v>518</v>
      </c>
      <c r="BV1" s="253" t="s">
        <v>373</v>
      </c>
      <c r="BW1" s="253" t="s">
        <v>374</v>
      </c>
      <c r="BX1" s="253" t="s">
        <v>375</v>
      </c>
      <c r="BY1" s="253" t="s">
        <v>376</v>
      </c>
      <c r="BZ1" s="253" t="s">
        <v>437</v>
      </c>
      <c r="CA1" s="253" t="s">
        <v>377</v>
      </c>
      <c r="CB1" s="253" t="s">
        <v>427</v>
      </c>
      <c r="CC1" s="253" t="s">
        <v>519</v>
      </c>
      <c r="CD1" s="253" t="s">
        <v>251</v>
      </c>
      <c r="CE1" s="253" t="s">
        <v>252</v>
      </c>
      <c r="CF1" s="253" t="s">
        <v>253</v>
      </c>
      <c r="CG1" s="253" t="s">
        <v>254</v>
      </c>
    </row>
    <row r="2" spans="1:85" ht="12.75" customHeight="1" x14ac:dyDescent="0.15">
      <c r="C2" s="30"/>
      <c r="G2" s="335"/>
      <c r="W2" s="334"/>
      <c r="BB2" s="245"/>
      <c r="BJ2" s="335"/>
      <c r="BZ2" s="245" t="s">
        <v>438</v>
      </c>
    </row>
    <row r="3" spans="1:85" ht="12.75" customHeight="1" x14ac:dyDescent="0.2">
      <c r="A3" s="33" t="s">
        <v>47</v>
      </c>
      <c r="B3" s="33" t="s">
        <v>47</v>
      </c>
      <c r="C3" t="s">
        <v>48</v>
      </c>
      <c r="D3" t="s">
        <v>49</v>
      </c>
      <c r="E3" s="296">
        <v>8800</v>
      </c>
      <c r="F3" s="295">
        <v>5325.8176903818376</v>
      </c>
      <c r="G3" s="333">
        <v>290.39340000000004</v>
      </c>
      <c r="H3" s="294">
        <v>30.303719023917207</v>
      </c>
      <c r="I3" s="293">
        <v>43.2</v>
      </c>
      <c r="J3" s="292">
        <v>11.4</v>
      </c>
      <c r="K3" s="292">
        <v>73.099999999999994</v>
      </c>
      <c r="L3" s="292">
        <v>15.5</v>
      </c>
      <c r="M3" s="291">
        <v>-7</v>
      </c>
      <c r="N3" s="290">
        <v>665</v>
      </c>
      <c r="O3" s="289">
        <v>30</v>
      </c>
      <c r="P3" s="332" t="s">
        <v>50</v>
      </c>
      <c r="Q3" s="288" t="s">
        <v>78</v>
      </c>
      <c r="R3" s="287">
        <v>2.7796610169491522</v>
      </c>
      <c r="S3" s="288" t="s">
        <v>98</v>
      </c>
      <c r="T3" s="287">
        <v>1.9932203389830507</v>
      </c>
      <c r="U3" s="288" t="s">
        <v>175</v>
      </c>
      <c r="V3" s="287">
        <v>1.8576271186440678</v>
      </c>
      <c r="W3" s="287">
        <v>27.467487129531754</v>
      </c>
      <c r="X3" s="287">
        <v>17.13810316139767</v>
      </c>
      <c r="Y3" s="286">
        <v>975</v>
      </c>
      <c r="Z3" s="285">
        <v>152.22482435597189</v>
      </c>
      <c r="AA3" s="284" t="s">
        <v>55</v>
      </c>
      <c r="AB3" s="284" t="s">
        <v>98</v>
      </c>
      <c r="AC3" s="284" t="s">
        <v>78</v>
      </c>
      <c r="AD3" s="288">
        <v>64.599999999999994</v>
      </c>
      <c r="AE3" s="288" t="s">
        <v>50</v>
      </c>
      <c r="AF3" s="288" t="s">
        <v>50</v>
      </c>
      <c r="AG3" s="288" t="s">
        <v>50</v>
      </c>
      <c r="AH3" s="283">
        <v>1.6339869281045751</v>
      </c>
      <c r="AI3" s="288" t="s">
        <v>50</v>
      </c>
      <c r="AJ3" s="331">
        <v>3.4348165495706482</v>
      </c>
      <c r="AK3" s="288" t="s">
        <v>50</v>
      </c>
      <c r="AL3" s="288" t="s">
        <v>50</v>
      </c>
      <c r="AM3" s="288" t="s">
        <v>50</v>
      </c>
      <c r="AN3" s="288" t="s">
        <v>50</v>
      </c>
      <c r="AO3" s="288" t="s">
        <v>50</v>
      </c>
      <c r="AP3" s="288" t="s">
        <v>50</v>
      </c>
      <c r="AQ3" s="282">
        <v>63620</v>
      </c>
      <c r="AR3" s="332" t="s">
        <v>50</v>
      </c>
      <c r="AS3" s="288">
        <v>500400</v>
      </c>
      <c r="AT3" s="287">
        <v>3.4249879401833092</v>
      </c>
      <c r="AU3" s="281">
        <v>84.29</v>
      </c>
      <c r="AV3" s="280">
        <v>26130</v>
      </c>
      <c r="AW3" s="329">
        <v>64.3</v>
      </c>
      <c r="AX3" s="332" t="s">
        <v>50</v>
      </c>
      <c r="AY3" s="332">
        <v>12.278481012658228</v>
      </c>
      <c r="AZ3" s="332" t="s">
        <v>50</v>
      </c>
      <c r="BA3" s="288">
        <v>799999</v>
      </c>
      <c r="BB3" s="279">
        <v>931.19999999999993</v>
      </c>
      <c r="BC3" s="288">
        <v>80</v>
      </c>
      <c r="BD3" s="287" t="s">
        <v>50</v>
      </c>
      <c r="BE3" s="287" t="s">
        <v>50</v>
      </c>
      <c r="BF3" s="287" t="s">
        <v>50</v>
      </c>
      <c r="BG3" s="287" t="s">
        <v>50</v>
      </c>
      <c r="BH3" s="287">
        <v>4.8</v>
      </c>
      <c r="BI3" s="278">
        <v>1036.1093615023829</v>
      </c>
      <c r="BJ3" s="288">
        <v>34.4</v>
      </c>
      <c r="BK3" s="288">
        <v>1692</v>
      </c>
      <c r="BL3" s="287">
        <v>0.38586088939566704</v>
      </c>
      <c r="BM3" s="287">
        <v>16.853175327501699</v>
      </c>
      <c r="BN3" s="287">
        <v>7.8623023331016322</v>
      </c>
      <c r="BO3" s="332">
        <v>78.599999999999994</v>
      </c>
      <c r="BP3" s="288">
        <v>101</v>
      </c>
      <c r="BQ3" s="287" t="s">
        <v>50</v>
      </c>
      <c r="BR3" s="277">
        <v>7.9086115992970125</v>
      </c>
      <c r="BS3" s="288" t="s">
        <v>50</v>
      </c>
      <c r="BT3" s="288" t="s">
        <v>50</v>
      </c>
      <c r="BU3" s="288" t="s">
        <v>50</v>
      </c>
      <c r="BV3" s="287">
        <v>6.59</v>
      </c>
      <c r="BW3" s="287">
        <v>7.08</v>
      </c>
      <c r="BX3" s="287">
        <v>5.99</v>
      </c>
      <c r="BY3" s="287">
        <v>5.57</v>
      </c>
      <c r="BZ3" s="287" t="s">
        <v>380</v>
      </c>
      <c r="CA3" s="287">
        <v>2.63794513426049</v>
      </c>
      <c r="CB3" s="278">
        <v>128.83305240000001</v>
      </c>
      <c r="CC3" s="330" t="s">
        <v>50</v>
      </c>
      <c r="CD3" s="330" t="s">
        <v>50</v>
      </c>
      <c r="CE3" s="330" t="s">
        <v>50</v>
      </c>
      <c r="CF3" s="330" t="s">
        <v>50</v>
      </c>
      <c r="CG3" s="330" t="s">
        <v>50</v>
      </c>
    </row>
    <row r="4" spans="1:85" ht="12.75" customHeight="1" x14ac:dyDescent="0.2">
      <c r="A4" s="33" t="s">
        <v>52</v>
      </c>
      <c r="B4" s="33" t="s">
        <v>52</v>
      </c>
      <c r="C4" t="s">
        <v>2</v>
      </c>
      <c r="D4" t="s">
        <v>53</v>
      </c>
      <c r="E4" s="296">
        <v>209000</v>
      </c>
      <c r="F4" s="295">
        <v>78188.37672333236</v>
      </c>
      <c r="G4" s="333">
        <v>3610.7817000000005</v>
      </c>
      <c r="H4" s="294">
        <v>57.882203180546739</v>
      </c>
      <c r="I4" s="293">
        <v>32.9</v>
      </c>
      <c r="J4" s="292">
        <v>27.2</v>
      </c>
      <c r="K4" s="292">
        <v>63.1</v>
      </c>
      <c r="L4" s="292">
        <v>9.6999999999999993</v>
      </c>
      <c r="M4" s="291">
        <v>-1176</v>
      </c>
      <c r="N4" s="290">
        <v>2509</v>
      </c>
      <c r="O4" s="289">
        <v>2356</v>
      </c>
      <c r="P4" s="328">
        <v>37.799999999999997</v>
      </c>
      <c r="Q4" s="288" t="s">
        <v>54</v>
      </c>
      <c r="R4" s="287">
        <v>4.6769690873590051</v>
      </c>
      <c r="S4" s="288" t="s">
        <v>55</v>
      </c>
      <c r="T4" s="287">
        <v>2.3473597581638526</v>
      </c>
      <c r="U4" s="288" t="s">
        <v>135</v>
      </c>
      <c r="V4" s="287">
        <v>2.3328366799167344</v>
      </c>
      <c r="W4" s="287">
        <v>49.531763372342084</v>
      </c>
      <c r="X4" s="287">
        <v>18.724200908013533</v>
      </c>
      <c r="Y4" s="286">
        <v>7538</v>
      </c>
      <c r="Z4" s="285">
        <v>59.139658405316133</v>
      </c>
      <c r="AA4" s="284" t="s">
        <v>243</v>
      </c>
      <c r="AB4" s="284" t="s">
        <v>368</v>
      </c>
      <c r="AC4" s="284" t="s">
        <v>370</v>
      </c>
      <c r="AD4" s="288">
        <v>65.8</v>
      </c>
      <c r="AE4" s="288">
        <v>75.599999999999994</v>
      </c>
      <c r="AF4" s="288">
        <v>56.5</v>
      </c>
      <c r="AG4" s="288">
        <v>11</v>
      </c>
      <c r="AH4" s="283">
        <v>4.4966637655932695</v>
      </c>
      <c r="AI4" s="288">
        <v>5.7</v>
      </c>
      <c r="AJ4" s="331">
        <v>10.528710742893905</v>
      </c>
      <c r="AK4" s="288">
        <v>17.2</v>
      </c>
      <c r="AL4" s="288">
        <v>11.3</v>
      </c>
      <c r="AM4" s="288">
        <v>32.200000000000003</v>
      </c>
      <c r="AN4" s="288">
        <v>27886</v>
      </c>
      <c r="AO4" s="288">
        <v>30104</v>
      </c>
      <c r="AP4" s="288">
        <v>24602</v>
      </c>
      <c r="AQ4" s="282">
        <v>29420</v>
      </c>
      <c r="AR4" s="287">
        <v>20.529706026693358</v>
      </c>
      <c r="AS4" s="288">
        <v>58900</v>
      </c>
      <c r="AT4" s="287">
        <v>21.104536489151869</v>
      </c>
      <c r="AU4" s="281">
        <v>0.48</v>
      </c>
      <c r="AV4" s="280">
        <v>6560</v>
      </c>
      <c r="AW4" s="329">
        <v>73</v>
      </c>
      <c r="AX4" s="287">
        <v>83.359059850168762</v>
      </c>
      <c r="AY4" s="332">
        <v>3.0301507537688441</v>
      </c>
      <c r="AZ4" s="287">
        <v>13.669346733668341</v>
      </c>
      <c r="BA4" s="288">
        <v>243500</v>
      </c>
      <c r="BB4" s="279">
        <v>1354.03</v>
      </c>
      <c r="BC4" s="288">
        <v>730</v>
      </c>
      <c r="BD4" s="287">
        <v>16.43791104525722</v>
      </c>
      <c r="BE4" s="287">
        <v>27.354493228313707</v>
      </c>
      <c r="BF4" s="287">
        <v>35.91723205698095</v>
      </c>
      <c r="BG4" s="287">
        <v>20.290363669448126</v>
      </c>
      <c r="BH4" s="287">
        <v>33.6</v>
      </c>
      <c r="BI4" s="278">
        <v>643.78824380028777</v>
      </c>
      <c r="BJ4" s="288">
        <v>23.400000000000002</v>
      </c>
      <c r="BK4" s="288">
        <v>56966</v>
      </c>
      <c r="BL4" s="287">
        <v>0.81752558086135385</v>
      </c>
      <c r="BM4" s="287">
        <v>8.7804520773824706</v>
      </c>
      <c r="BN4" s="287">
        <v>2.9706258567646482</v>
      </c>
      <c r="BO4" s="332">
        <v>58</v>
      </c>
      <c r="BP4" s="288">
        <v>69</v>
      </c>
      <c r="BQ4" s="287">
        <v>41.667828754706456</v>
      </c>
      <c r="BR4" s="277">
        <v>18.718696506688644</v>
      </c>
      <c r="BS4" s="288">
        <v>77.599999999999994</v>
      </c>
      <c r="BT4" s="276">
        <v>82.1</v>
      </c>
      <c r="BU4" s="288">
        <v>32.4</v>
      </c>
      <c r="BV4" s="287">
        <v>7.14</v>
      </c>
      <c r="BW4" s="287">
        <v>7.6</v>
      </c>
      <c r="BX4" s="287">
        <v>7.05</v>
      </c>
      <c r="BY4" s="287">
        <v>3.05</v>
      </c>
      <c r="BZ4" s="287">
        <v>28.541953232462198</v>
      </c>
      <c r="CA4" s="287">
        <v>7.2721078184890002</v>
      </c>
      <c r="CB4" s="278">
        <v>227.60493349999999</v>
      </c>
      <c r="CC4" s="330" t="s">
        <v>57</v>
      </c>
      <c r="CD4" s="332">
        <v>0</v>
      </c>
      <c r="CE4" s="332">
        <v>100</v>
      </c>
      <c r="CF4" s="332">
        <v>0</v>
      </c>
      <c r="CG4" s="332">
        <v>36.49736244839152</v>
      </c>
    </row>
    <row r="5" spans="1:85" ht="12.75" customHeight="1" x14ac:dyDescent="0.2">
      <c r="A5" s="33" t="s">
        <v>59</v>
      </c>
      <c r="B5" s="33" t="s">
        <v>59</v>
      </c>
      <c r="C5" t="s">
        <v>60</v>
      </c>
      <c r="D5" t="s">
        <v>53</v>
      </c>
      <c r="E5" s="296">
        <v>389600</v>
      </c>
      <c r="F5" s="295">
        <v>151422.96369141247</v>
      </c>
      <c r="G5" s="333">
        <v>8674.8314000000009</v>
      </c>
      <c r="H5" s="294">
        <v>44.911535687022109</v>
      </c>
      <c r="I5" s="293">
        <v>37.299999999999997</v>
      </c>
      <c r="J5" s="292">
        <v>21.1</v>
      </c>
      <c r="K5" s="292">
        <v>64.900000000000006</v>
      </c>
      <c r="L5" s="292">
        <v>14</v>
      </c>
      <c r="M5" s="291">
        <v>-3379</v>
      </c>
      <c r="N5" s="290">
        <v>5407</v>
      </c>
      <c r="O5" s="289">
        <v>2757</v>
      </c>
      <c r="P5" s="328">
        <v>35.200000000000003</v>
      </c>
      <c r="Q5" s="288" t="s">
        <v>55</v>
      </c>
      <c r="R5" s="287">
        <v>3.0618486697008298</v>
      </c>
      <c r="S5" s="288" t="s">
        <v>61</v>
      </c>
      <c r="T5" s="287">
        <v>2.4170421958213848</v>
      </c>
      <c r="U5" s="288" t="s">
        <v>256</v>
      </c>
      <c r="V5" s="287">
        <v>2.0320663550195577</v>
      </c>
      <c r="W5" s="287">
        <v>38.663733946972094</v>
      </c>
      <c r="X5" s="287">
        <v>23.405036556600308</v>
      </c>
      <c r="Y5" s="286">
        <v>13094</v>
      </c>
      <c r="Z5" s="285">
        <v>53.11364226375909</v>
      </c>
      <c r="AA5" s="284" t="s">
        <v>243</v>
      </c>
      <c r="AB5" s="284" t="s">
        <v>61</v>
      </c>
      <c r="AC5" s="284" t="s">
        <v>174</v>
      </c>
      <c r="AD5" s="288">
        <v>68.5</v>
      </c>
      <c r="AE5" s="288">
        <v>74.5</v>
      </c>
      <c r="AF5" s="288">
        <v>62.9</v>
      </c>
      <c r="AG5" s="288">
        <v>8.5</v>
      </c>
      <c r="AH5" s="283">
        <v>1.9374920594587728</v>
      </c>
      <c r="AI5" s="288">
        <v>2.5</v>
      </c>
      <c r="AJ5" s="331">
        <v>6.2021352544132924</v>
      </c>
      <c r="AK5" s="288">
        <v>14.9</v>
      </c>
      <c r="AL5" s="288">
        <v>5.2</v>
      </c>
      <c r="AM5" s="288">
        <v>49</v>
      </c>
      <c r="AN5" s="288">
        <v>33443</v>
      </c>
      <c r="AO5" s="288">
        <v>36475</v>
      </c>
      <c r="AP5" s="288">
        <v>31235</v>
      </c>
      <c r="AQ5" s="282">
        <v>40530</v>
      </c>
      <c r="AR5" s="287">
        <v>33.176557991161495</v>
      </c>
      <c r="AS5" s="288">
        <v>167300</v>
      </c>
      <c r="AT5" s="287">
        <v>18.666666666666668</v>
      </c>
      <c r="AU5" s="281">
        <v>0.67</v>
      </c>
      <c r="AV5" s="280">
        <v>26190</v>
      </c>
      <c r="AW5" s="329">
        <v>73.8</v>
      </c>
      <c r="AX5" s="287">
        <v>62.738425524536154</v>
      </c>
      <c r="AY5" s="332">
        <v>1.6240000000000001</v>
      </c>
      <c r="AZ5" s="287">
        <v>11.113066666666667</v>
      </c>
      <c r="BA5" s="288">
        <v>445000</v>
      </c>
      <c r="BB5" s="279">
        <v>1397.07</v>
      </c>
      <c r="BC5" s="288">
        <v>1460</v>
      </c>
      <c r="BD5" s="287">
        <v>32.390072736576627</v>
      </c>
      <c r="BE5" s="287">
        <v>25.155159179794584</v>
      </c>
      <c r="BF5" s="287">
        <v>11.074966190284732</v>
      </c>
      <c r="BG5" s="287">
        <v>31.082276398991194</v>
      </c>
      <c r="BH5" s="287">
        <v>41.3</v>
      </c>
      <c r="BI5" s="278">
        <v>1415.1073699982855</v>
      </c>
      <c r="BJ5" s="288">
        <v>38</v>
      </c>
      <c r="BK5" s="288">
        <v>144717</v>
      </c>
      <c r="BL5" s="287">
        <v>1.0647532299361371</v>
      </c>
      <c r="BM5" s="287">
        <v>7.3645688641948901</v>
      </c>
      <c r="BN5" s="287">
        <v>2.9967009173143775</v>
      </c>
      <c r="BO5" s="332">
        <v>67.3</v>
      </c>
      <c r="BP5" s="288">
        <v>35</v>
      </c>
      <c r="BQ5" s="287">
        <v>46.009642336584818</v>
      </c>
      <c r="BR5" s="277">
        <v>9.310167089042567</v>
      </c>
      <c r="BS5" s="288">
        <v>82.1</v>
      </c>
      <c r="BT5" s="276">
        <v>85.1</v>
      </c>
      <c r="BU5" s="288">
        <v>12.8</v>
      </c>
      <c r="BV5" s="287">
        <v>7.48</v>
      </c>
      <c r="BW5" s="287">
        <v>7.76</v>
      </c>
      <c r="BX5" s="287">
        <v>7.37</v>
      </c>
      <c r="BY5" s="287">
        <v>2.75</v>
      </c>
      <c r="BZ5" s="287">
        <v>20.657931419013099</v>
      </c>
      <c r="CA5" s="287">
        <v>6.0260841846123299</v>
      </c>
      <c r="CB5" s="278">
        <v>133.76963190000001</v>
      </c>
      <c r="CC5" s="330" t="s">
        <v>62</v>
      </c>
      <c r="CD5" s="332">
        <v>50.793650793650791</v>
      </c>
      <c r="CE5" s="332" t="s">
        <v>50</v>
      </c>
      <c r="CF5" s="332">
        <v>1.5873015873015872</v>
      </c>
      <c r="CG5" s="332">
        <v>40.480992363191426</v>
      </c>
    </row>
    <row r="6" spans="1:85" ht="12.75" customHeight="1" x14ac:dyDescent="0.2">
      <c r="A6" s="33" t="s">
        <v>64</v>
      </c>
      <c r="B6" s="33" t="s">
        <v>64</v>
      </c>
      <c r="C6" t="s">
        <v>65</v>
      </c>
      <c r="D6" t="s">
        <v>53</v>
      </c>
      <c r="E6" s="296">
        <v>244300</v>
      </c>
      <c r="F6" s="295">
        <v>97735.840945957607</v>
      </c>
      <c r="G6" s="333">
        <v>6058.0668000000005</v>
      </c>
      <c r="H6" s="294">
        <v>40.326395872689943</v>
      </c>
      <c r="I6" s="293">
        <v>39</v>
      </c>
      <c r="J6" s="292">
        <v>20.6</v>
      </c>
      <c r="K6" s="292">
        <v>62.9</v>
      </c>
      <c r="L6" s="292">
        <v>16.600000000000001</v>
      </c>
      <c r="M6" s="291">
        <v>413</v>
      </c>
      <c r="N6" s="290">
        <v>760</v>
      </c>
      <c r="O6" s="289">
        <v>1095</v>
      </c>
      <c r="P6" s="328">
        <v>16.100000000000001</v>
      </c>
      <c r="Q6" s="288" t="s">
        <v>54</v>
      </c>
      <c r="R6" s="287">
        <v>2.5909817799368096</v>
      </c>
      <c r="S6" s="288" t="s">
        <v>55</v>
      </c>
      <c r="T6" s="287">
        <v>1.4668293124480056</v>
      </c>
      <c r="U6" s="288" t="s">
        <v>73</v>
      </c>
      <c r="V6" s="287">
        <v>0.9064772389298138</v>
      </c>
      <c r="W6" s="287">
        <v>21.406265753805062</v>
      </c>
      <c r="X6" s="287">
        <v>6.0312889654368167</v>
      </c>
      <c r="Y6" s="286">
        <v>2198</v>
      </c>
      <c r="Z6" s="285">
        <v>14.433558351501143</v>
      </c>
      <c r="AA6" s="284" t="s">
        <v>243</v>
      </c>
      <c r="AB6" s="284" t="s">
        <v>61</v>
      </c>
      <c r="AC6" s="284" t="s">
        <v>54</v>
      </c>
      <c r="AD6" s="288">
        <v>75.099999999999994</v>
      </c>
      <c r="AE6" s="288">
        <v>82.1</v>
      </c>
      <c r="AF6" s="288">
        <v>68.5</v>
      </c>
      <c r="AG6" s="288">
        <v>7.6</v>
      </c>
      <c r="AH6" s="283">
        <v>2.8537098227696007</v>
      </c>
      <c r="AI6" s="288">
        <v>3.4000000000000004</v>
      </c>
      <c r="AJ6" s="331">
        <v>6.776811746473693</v>
      </c>
      <c r="AK6" s="288">
        <v>15.9</v>
      </c>
      <c r="AL6" s="288">
        <v>10.8</v>
      </c>
      <c r="AM6" s="288">
        <v>33.5</v>
      </c>
      <c r="AN6" s="288">
        <v>34350</v>
      </c>
      <c r="AO6" s="288">
        <v>37881</v>
      </c>
      <c r="AP6" s="288">
        <v>28924</v>
      </c>
      <c r="AQ6" s="282">
        <v>36990</v>
      </c>
      <c r="AR6" s="287">
        <v>22.134479975063144</v>
      </c>
      <c r="AS6" s="288">
        <v>80700</v>
      </c>
      <c r="AT6" s="287">
        <v>15.879828326180256</v>
      </c>
      <c r="AU6" s="281">
        <v>0.56000000000000005</v>
      </c>
      <c r="AV6" s="280">
        <v>9075</v>
      </c>
      <c r="AW6" s="329">
        <v>73.5</v>
      </c>
      <c r="AX6" s="287">
        <v>51.827941543050521</v>
      </c>
      <c r="AY6" s="332">
        <v>2.2696817420435513</v>
      </c>
      <c r="AZ6" s="287">
        <v>11.755025125628141</v>
      </c>
      <c r="BA6" s="288">
        <v>275000</v>
      </c>
      <c r="BB6" s="279">
        <v>1472.43</v>
      </c>
      <c r="BC6" s="288">
        <v>-130</v>
      </c>
      <c r="BD6" s="287">
        <v>38.085452162516383</v>
      </c>
      <c r="BE6" s="287">
        <v>35.318479685452161</v>
      </c>
      <c r="BF6" s="287">
        <v>15.212581913499346</v>
      </c>
      <c r="BG6" s="287">
        <v>11.383486238532111</v>
      </c>
      <c r="BH6" s="287">
        <v>31.7</v>
      </c>
      <c r="BI6" s="278">
        <v>974.62125942954913</v>
      </c>
      <c r="BJ6" s="288">
        <v>54</v>
      </c>
      <c r="BK6" s="288">
        <v>108507</v>
      </c>
      <c r="BL6" s="287">
        <v>1.1717312427108981</v>
      </c>
      <c r="BM6" s="287">
        <v>10.557014573009599</v>
      </c>
      <c r="BN6" s="287">
        <v>2.5521335764752129</v>
      </c>
      <c r="BO6" s="332">
        <v>60.3</v>
      </c>
      <c r="BP6" s="288">
        <v>46</v>
      </c>
      <c r="BQ6" s="287">
        <v>32.623190032551349</v>
      </c>
      <c r="BR6" s="277">
        <v>12.62214983713355</v>
      </c>
      <c r="BS6" s="288">
        <v>80.400000000000006</v>
      </c>
      <c r="BT6" s="276">
        <v>84.4</v>
      </c>
      <c r="BU6" s="288">
        <v>19.5</v>
      </c>
      <c r="BV6" s="287">
        <v>7.38</v>
      </c>
      <c r="BW6" s="287">
        <v>7.7</v>
      </c>
      <c r="BX6" s="287">
        <v>7.21</v>
      </c>
      <c r="BY6" s="287">
        <v>3.29</v>
      </c>
      <c r="BZ6" s="287">
        <v>22.7093065037729</v>
      </c>
      <c r="CA6" s="287">
        <v>6.8593834024223002</v>
      </c>
      <c r="CB6" s="278">
        <v>164.28587139999999</v>
      </c>
      <c r="CC6" s="330" t="s">
        <v>62</v>
      </c>
      <c r="CD6" s="332">
        <v>71.428571428571431</v>
      </c>
      <c r="CE6" s="332">
        <v>23.809523809523807</v>
      </c>
      <c r="CF6" s="332">
        <v>0</v>
      </c>
      <c r="CG6" s="332">
        <v>39.630829377268917</v>
      </c>
    </row>
    <row r="7" spans="1:85" ht="15" x14ac:dyDescent="0.2">
      <c r="A7" s="33" t="s">
        <v>67</v>
      </c>
      <c r="B7" s="33" t="s">
        <v>67</v>
      </c>
      <c r="C7" t="s">
        <v>68</v>
      </c>
      <c r="D7" t="s">
        <v>53</v>
      </c>
      <c r="E7" s="296">
        <v>332100</v>
      </c>
      <c r="F7" s="295">
        <v>121048.27467809152</v>
      </c>
      <c r="G7" s="333">
        <v>4323.2637000000004</v>
      </c>
      <c r="H7" s="294">
        <v>76.816965849203228</v>
      </c>
      <c r="I7" s="293">
        <v>35.6</v>
      </c>
      <c r="J7" s="292">
        <v>20.9</v>
      </c>
      <c r="K7" s="292">
        <v>67.8</v>
      </c>
      <c r="L7" s="292">
        <v>11.3</v>
      </c>
      <c r="M7" s="291">
        <v>-7739</v>
      </c>
      <c r="N7" s="290">
        <v>7640</v>
      </c>
      <c r="O7" s="289">
        <v>3372</v>
      </c>
      <c r="P7" s="328">
        <v>53.9</v>
      </c>
      <c r="Q7" s="288" t="s">
        <v>55</v>
      </c>
      <c r="R7" s="287">
        <v>9.1730797037417862</v>
      </c>
      <c r="S7" s="288" t="s">
        <v>61</v>
      </c>
      <c r="T7" s="287">
        <v>3.3979724627668975</v>
      </c>
      <c r="U7" s="288" t="s">
        <v>73</v>
      </c>
      <c r="V7" s="287">
        <v>2.8504410134472953</v>
      </c>
      <c r="W7" s="287">
        <v>64.856339233271527</v>
      </c>
      <c r="X7" s="287">
        <v>37.15111977940682</v>
      </c>
      <c r="Y7" s="286">
        <v>22162</v>
      </c>
      <c r="Z7" s="285">
        <v>100.89091016693753</v>
      </c>
      <c r="AA7" s="284" t="s">
        <v>243</v>
      </c>
      <c r="AB7" s="284" t="s">
        <v>174</v>
      </c>
      <c r="AC7" s="284" t="s">
        <v>263</v>
      </c>
      <c r="AD7" s="288">
        <v>69.5</v>
      </c>
      <c r="AE7" s="288">
        <v>76</v>
      </c>
      <c r="AF7" s="288">
        <v>62.6</v>
      </c>
      <c r="AG7" s="288">
        <v>7.5</v>
      </c>
      <c r="AH7" s="283">
        <v>3.0782446846588876</v>
      </c>
      <c r="AI7" s="288">
        <v>2.6</v>
      </c>
      <c r="AJ7" s="331">
        <v>8.2581044600137492</v>
      </c>
      <c r="AK7" s="288">
        <v>17.7</v>
      </c>
      <c r="AL7" s="288">
        <v>6.2</v>
      </c>
      <c r="AM7" s="288">
        <v>45.1</v>
      </c>
      <c r="AN7" s="288">
        <v>29812</v>
      </c>
      <c r="AO7" s="288">
        <v>30129</v>
      </c>
      <c r="AP7" s="288">
        <v>29600</v>
      </c>
      <c r="AQ7" s="282">
        <v>32140</v>
      </c>
      <c r="AR7" s="287">
        <v>17.258585770592259</v>
      </c>
      <c r="AS7" s="288">
        <v>133600</v>
      </c>
      <c r="AT7" s="287">
        <v>17.626527050610822</v>
      </c>
      <c r="AU7" s="281">
        <v>0.61</v>
      </c>
      <c r="AV7" s="280">
        <v>15745</v>
      </c>
      <c r="AW7" s="329">
        <v>74.400000000000006</v>
      </c>
      <c r="AX7" s="287">
        <v>78.80188108326189</v>
      </c>
      <c r="AY7" s="332">
        <v>1.8210068365444374</v>
      </c>
      <c r="AZ7" s="287">
        <v>12.079241765071473</v>
      </c>
      <c r="BA7" s="288">
        <v>407250</v>
      </c>
      <c r="BB7" s="279">
        <v>1377.24</v>
      </c>
      <c r="BC7" s="288">
        <v>1050</v>
      </c>
      <c r="BD7" s="287">
        <v>22.230706820025773</v>
      </c>
      <c r="BE7" s="287">
        <v>22.648308118169236</v>
      </c>
      <c r="BF7" s="287">
        <v>20.364625590607549</v>
      </c>
      <c r="BG7" s="287">
        <v>34.756359471197442</v>
      </c>
      <c r="BH7" s="287">
        <v>21.9</v>
      </c>
      <c r="BI7" s="278">
        <v>1175.0732347809692</v>
      </c>
      <c r="BJ7" s="288">
        <v>35.199999999999996</v>
      </c>
      <c r="BK7" s="288">
        <v>87802</v>
      </c>
      <c r="BL7" s="287">
        <v>0.79613006183921808</v>
      </c>
      <c r="BM7" s="287">
        <v>7.87387463772584</v>
      </c>
      <c r="BN7" s="287">
        <v>3.6537128202440843</v>
      </c>
      <c r="BO7" s="332">
        <v>60.1</v>
      </c>
      <c r="BP7" s="288">
        <v>45</v>
      </c>
      <c r="BQ7" s="287">
        <v>37.636206710540506</v>
      </c>
      <c r="BR7" s="277">
        <v>13.734973405943359</v>
      </c>
      <c r="BS7" s="288">
        <v>80.099999999999994</v>
      </c>
      <c r="BT7" s="276">
        <v>85.1</v>
      </c>
      <c r="BU7" s="288">
        <v>18.5</v>
      </c>
      <c r="BV7" s="287">
        <v>7.25</v>
      </c>
      <c r="BW7" s="287">
        <v>7.35</v>
      </c>
      <c r="BX7" s="287">
        <v>7.22</v>
      </c>
      <c r="BY7" s="287">
        <v>2.92</v>
      </c>
      <c r="BZ7" s="287">
        <v>24.344355758266801</v>
      </c>
      <c r="CA7" s="287">
        <v>7.9203475425021796</v>
      </c>
      <c r="CB7" s="278">
        <v>169.35605519999999</v>
      </c>
      <c r="CC7" s="330" t="s">
        <v>57</v>
      </c>
      <c r="CD7" s="332">
        <v>9.5238095238095237</v>
      </c>
      <c r="CE7" s="332">
        <v>88.888888888888886</v>
      </c>
      <c r="CF7" s="332">
        <v>1.5873015873015872</v>
      </c>
      <c r="CG7" s="332">
        <v>36.271981134682527</v>
      </c>
    </row>
    <row r="8" spans="1:85" ht="15" x14ac:dyDescent="0.2">
      <c r="A8" s="33" t="s">
        <v>71</v>
      </c>
      <c r="B8" s="33" t="s">
        <v>71</v>
      </c>
      <c r="C8" t="s">
        <v>72</v>
      </c>
      <c r="D8" t="s">
        <v>53</v>
      </c>
      <c r="E8" s="296">
        <v>327900</v>
      </c>
      <c r="F8" s="295">
        <v>140602.29130052539</v>
      </c>
      <c r="G8" s="333">
        <v>15013.489200000002</v>
      </c>
      <c r="H8" s="294">
        <v>21.840359401597329</v>
      </c>
      <c r="I8" s="293">
        <v>40.200000000000003</v>
      </c>
      <c r="J8" s="292">
        <v>19.899999999999999</v>
      </c>
      <c r="K8" s="292">
        <v>62.6</v>
      </c>
      <c r="L8" s="292">
        <v>17.5</v>
      </c>
      <c r="M8" s="291">
        <v>1342</v>
      </c>
      <c r="N8" s="290">
        <v>796</v>
      </c>
      <c r="O8" s="289">
        <v>1445</v>
      </c>
      <c r="P8" s="328">
        <v>18.3</v>
      </c>
      <c r="Q8" s="288" t="s">
        <v>55</v>
      </c>
      <c r="R8" s="287">
        <v>1.1228473910120493</v>
      </c>
      <c r="S8" s="288" t="s">
        <v>73</v>
      </c>
      <c r="T8" s="287">
        <v>1.0523866163313853</v>
      </c>
      <c r="U8" s="288" t="s">
        <v>54</v>
      </c>
      <c r="V8" s="287">
        <v>0.74307027977452556</v>
      </c>
      <c r="W8" s="287">
        <v>18.948149980518103</v>
      </c>
      <c r="X8" s="287">
        <v>5.7928213683867078</v>
      </c>
      <c r="Y8" s="286">
        <v>2924</v>
      </c>
      <c r="Z8" s="285">
        <v>14.370245139475909</v>
      </c>
      <c r="AA8" s="284" t="s">
        <v>243</v>
      </c>
      <c r="AB8" s="284" t="s">
        <v>174</v>
      </c>
      <c r="AC8" s="284" t="s">
        <v>369</v>
      </c>
      <c r="AD8" s="288">
        <v>75.3</v>
      </c>
      <c r="AE8" s="288">
        <v>80.400000000000006</v>
      </c>
      <c r="AF8" s="288">
        <v>70.400000000000006</v>
      </c>
      <c r="AG8" s="288">
        <v>5.3</v>
      </c>
      <c r="AH8" s="283">
        <v>2.5380710659898478</v>
      </c>
      <c r="AI8" s="288">
        <v>4.3</v>
      </c>
      <c r="AJ8" s="331">
        <v>6.0105368692130767</v>
      </c>
      <c r="AK8" s="288">
        <v>15.9</v>
      </c>
      <c r="AL8" s="288">
        <v>4.3</v>
      </c>
      <c r="AM8" s="288">
        <v>46.7</v>
      </c>
      <c r="AN8" s="288">
        <v>37682</v>
      </c>
      <c r="AO8" s="288">
        <v>42026</v>
      </c>
      <c r="AP8" s="288">
        <v>32491</v>
      </c>
      <c r="AQ8" s="282">
        <v>43060</v>
      </c>
      <c r="AR8" s="287">
        <v>28.972584305037675</v>
      </c>
      <c r="AS8" s="288">
        <v>127800</v>
      </c>
      <c r="AT8" s="287">
        <v>13.949104618284638</v>
      </c>
      <c r="AU8" s="281">
        <v>0.6</v>
      </c>
      <c r="AV8" s="280">
        <v>15695</v>
      </c>
      <c r="AW8" s="329">
        <v>78.599999999999994</v>
      </c>
      <c r="AX8" s="287">
        <v>64.133577016599602</v>
      </c>
      <c r="AY8" s="332">
        <v>2.3320895522388057</v>
      </c>
      <c r="AZ8" s="287">
        <v>11.244713930348258</v>
      </c>
      <c r="BA8" s="288">
        <v>374975</v>
      </c>
      <c r="BB8" s="279">
        <v>1347.27</v>
      </c>
      <c r="BC8" s="288">
        <v>700</v>
      </c>
      <c r="BD8" s="287">
        <v>37.770923390970225</v>
      </c>
      <c r="BE8" s="287">
        <v>34.916846781940443</v>
      </c>
      <c r="BF8" s="287">
        <v>13.166426512968298</v>
      </c>
      <c r="BG8" s="287">
        <v>14.145803314121039</v>
      </c>
      <c r="BH8" s="287">
        <v>57.8</v>
      </c>
      <c r="BI8" s="278">
        <v>1179.8005870175823</v>
      </c>
      <c r="BJ8" s="288">
        <v>48</v>
      </c>
      <c r="BK8" s="288">
        <v>153908</v>
      </c>
      <c r="BL8" s="287">
        <v>1.1761091837202549</v>
      </c>
      <c r="BM8" s="287">
        <v>12.9767535185026</v>
      </c>
      <c r="BN8" s="287">
        <v>2.7798588866321139</v>
      </c>
      <c r="BO8" s="332">
        <v>68</v>
      </c>
      <c r="BP8" s="288">
        <v>40</v>
      </c>
      <c r="BQ8" s="287">
        <v>38.938174501554784</v>
      </c>
      <c r="BR8" s="277">
        <v>10.232399089868872</v>
      </c>
      <c r="BS8" s="288">
        <v>81.400000000000006</v>
      </c>
      <c r="BT8" s="276">
        <v>84.9</v>
      </c>
      <c r="BU8" s="288">
        <v>16.7</v>
      </c>
      <c r="BV8" s="287">
        <v>7.54</v>
      </c>
      <c r="BW8" s="287">
        <v>7.86</v>
      </c>
      <c r="BX8" s="287">
        <v>7.44</v>
      </c>
      <c r="BY8" s="287">
        <v>3.26</v>
      </c>
      <c r="BZ8" s="287">
        <v>15.998785670916799</v>
      </c>
      <c r="CA8" s="287">
        <v>5.2423886054953401</v>
      </c>
      <c r="CB8" s="278">
        <v>148.49539200000001</v>
      </c>
      <c r="CC8" s="330" t="s">
        <v>62</v>
      </c>
      <c r="CD8" s="332">
        <v>85</v>
      </c>
      <c r="CE8" s="332">
        <v>11.666666666666666</v>
      </c>
      <c r="CF8" s="332">
        <v>0</v>
      </c>
      <c r="CG8" s="332">
        <v>40.83397800915651</v>
      </c>
    </row>
    <row r="9" spans="1:85" ht="15" x14ac:dyDescent="0.2">
      <c r="A9" s="33" t="s">
        <v>76</v>
      </c>
      <c r="B9" s="33" t="s">
        <v>76</v>
      </c>
      <c r="C9" t="s">
        <v>77</v>
      </c>
      <c r="D9" t="s">
        <v>49</v>
      </c>
      <c r="E9" s="296">
        <v>242500</v>
      </c>
      <c r="F9" s="295">
        <v>107654.13526537124</v>
      </c>
      <c r="G9" s="333">
        <v>2178.9295000000002</v>
      </c>
      <c r="H9" s="294">
        <v>111.29318318926794</v>
      </c>
      <c r="I9" s="293">
        <v>36.4</v>
      </c>
      <c r="J9" s="292">
        <v>17.3</v>
      </c>
      <c r="K9" s="292">
        <v>71</v>
      </c>
      <c r="L9" s="292">
        <v>11.7</v>
      </c>
      <c r="M9" s="291">
        <v>-2917</v>
      </c>
      <c r="N9" s="290">
        <v>7504</v>
      </c>
      <c r="O9" s="289">
        <v>1618</v>
      </c>
      <c r="P9" s="328">
        <v>41.4</v>
      </c>
      <c r="Q9" s="288" t="s">
        <v>78</v>
      </c>
      <c r="R9" s="287">
        <v>2.8429049914222695</v>
      </c>
      <c r="S9" s="288" t="s">
        <v>56</v>
      </c>
      <c r="T9" s="287">
        <v>2.699035118772068</v>
      </c>
      <c r="U9" s="288" t="s">
        <v>73</v>
      </c>
      <c r="V9" s="287">
        <v>2.3650028592435257</v>
      </c>
      <c r="W9" s="287">
        <v>34.593376877075848</v>
      </c>
      <c r="X9" s="287">
        <v>23.46326306409102</v>
      </c>
      <c r="Y9" s="286">
        <v>10384</v>
      </c>
      <c r="Z9" s="285">
        <v>60.697104846299084</v>
      </c>
      <c r="AA9" s="284" t="s">
        <v>174</v>
      </c>
      <c r="AB9" s="284" t="s">
        <v>98</v>
      </c>
      <c r="AC9" s="284" t="s">
        <v>369</v>
      </c>
      <c r="AD9" s="288">
        <v>69.2</v>
      </c>
      <c r="AE9" s="288">
        <v>72.2</v>
      </c>
      <c r="AF9" s="288">
        <v>66.099999999999994</v>
      </c>
      <c r="AG9" s="288">
        <v>4</v>
      </c>
      <c r="AH9" s="283">
        <v>3.6311514572384134</v>
      </c>
      <c r="AI9" s="288">
        <v>4.3999999999999995</v>
      </c>
      <c r="AJ9" s="331">
        <v>8.5282238030383617</v>
      </c>
      <c r="AK9" s="288">
        <v>21.3</v>
      </c>
      <c r="AL9" s="288">
        <v>6.1</v>
      </c>
      <c r="AM9" s="288">
        <v>61.1</v>
      </c>
      <c r="AN9" s="288">
        <v>39796</v>
      </c>
      <c r="AO9" s="288" t="s">
        <v>50</v>
      </c>
      <c r="AP9" s="288">
        <v>36632</v>
      </c>
      <c r="AQ9" s="282">
        <v>43750</v>
      </c>
      <c r="AR9" s="287">
        <v>21.91788769977077</v>
      </c>
      <c r="AS9" s="288">
        <v>377400</v>
      </c>
      <c r="AT9" s="287">
        <v>12.39193083573487</v>
      </c>
      <c r="AU9" s="281">
        <v>2.23</v>
      </c>
      <c r="AV9" s="280">
        <v>31385</v>
      </c>
      <c r="AW9" s="329">
        <v>73.599999999999994</v>
      </c>
      <c r="AX9" s="287">
        <v>123.49870929265755</v>
      </c>
      <c r="AY9" s="332">
        <v>2.6957637997432609</v>
      </c>
      <c r="AZ9" s="287">
        <v>14.803166452717159</v>
      </c>
      <c r="BA9" s="288">
        <v>700000</v>
      </c>
      <c r="BB9" s="279">
        <v>1359.66</v>
      </c>
      <c r="BC9" s="288">
        <v>970</v>
      </c>
      <c r="BD9" s="287">
        <v>18.54224297175837</v>
      </c>
      <c r="BE9" s="287">
        <v>15.111523651101452</v>
      </c>
      <c r="BF9" s="287">
        <v>34.385310308700404</v>
      </c>
      <c r="BG9" s="287">
        <v>31.960923068439772</v>
      </c>
      <c r="BH9" s="287">
        <v>24.8</v>
      </c>
      <c r="BI9" s="278">
        <v>1288.3178695466077</v>
      </c>
      <c r="BJ9" s="288">
        <v>26.3</v>
      </c>
      <c r="BK9" s="288">
        <v>46601</v>
      </c>
      <c r="BL9" s="287">
        <v>0.47779235958742594</v>
      </c>
      <c r="BM9" s="287">
        <v>18.818140299241598</v>
      </c>
      <c r="BN9" s="287">
        <v>5.6902685664470116</v>
      </c>
      <c r="BO9" s="332">
        <v>62.7</v>
      </c>
      <c r="BP9" s="288">
        <v>41</v>
      </c>
      <c r="BQ9" s="287">
        <v>25.232713800940193</v>
      </c>
      <c r="BR9" s="277">
        <v>16.494888033445093</v>
      </c>
      <c r="BS9" s="288">
        <v>81.8</v>
      </c>
      <c r="BT9" s="276">
        <v>86.7</v>
      </c>
      <c r="BU9" s="288">
        <v>16.8</v>
      </c>
      <c r="BV9" s="287">
        <v>7.14</v>
      </c>
      <c r="BW9" s="287">
        <v>7.38</v>
      </c>
      <c r="BX9" s="287">
        <v>7.11</v>
      </c>
      <c r="BY9" s="287">
        <v>3.61</v>
      </c>
      <c r="BZ9" s="287">
        <v>21.326676176890199</v>
      </c>
      <c r="CA9" s="287">
        <v>3.8589894281969999</v>
      </c>
      <c r="CB9" s="278">
        <v>163.75161230000001</v>
      </c>
      <c r="CC9" s="330" t="s">
        <v>57</v>
      </c>
      <c r="CD9" s="332">
        <v>22.222222222222221</v>
      </c>
      <c r="CE9" s="332">
        <v>74.074074074074076</v>
      </c>
      <c r="CF9" s="332">
        <v>1.8518518518518516</v>
      </c>
      <c r="CG9" s="332">
        <v>38.679464055655757</v>
      </c>
    </row>
    <row r="10" spans="1:85" ht="15" x14ac:dyDescent="0.2">
      <c r="A10" s="33" t="s">
        <v>80</v>
      </c>
      <c r="B10" s="33" t="s">
        <v>80</v>
      </c>
      <c r="C10" t="s">
        <v>81</v>
      </c>
      <c r="D10" t="s">
        <v>53</v>
      </c>
      <c r="E10" s="296">
        <v>386500</v>
      </c>
      <c r="F10" s="295">
        <v>159010.06524953581</v>
      </c>
      <c r="G10" s="333">
        <v>8650.3634999999995</v>
      </c>
      <c r="H10" s="294">
        <v>44.680203323247632</v>
      </c>
      <c r="I10" s="293">
        <v>37</v>
      </c>
      <c r="J10" s="292">
        <v>22</v>
      </c>
      <c r="K10" s="292">
        <v>64.900000000000006</v>
      </c>
      <c r="L10" s="292">
        <v>13</v>
      </c>
      <c r="M10" s="291">
        <v>-2605</v>
      </c>
      <c r="N10" s="290">
        <v>2438</v>
      </c>
      <c r="O10" s="289">
        <v>3164</v>
      </c>
      <c r="P10" s="328">
        <v>29.4</v>
      </c>
      <c r="Q10" s="288" t="s">
        <v>55</v>
      </c>
      <c r="R10" s="287">
        <v>3.638084859292527</v>
      </c>
      <c r="S10" s="288" t="s">
        <v>69</v>
      </c>
      <c r="T10" s="287">
        <v>2.5428066641348677</v>
      </c>
      <c r="U10" s="288" t="s">
        <v>257</v>
      </c>
      <c r="V10" s="287">
        <v>1.475873608198625</v>
      </c>
      <c r="W10" s="287">
        <v>49.917891599770201</v>
      </c>
      <c r="X10" s="287">
        <v>14.495267729058368</v>
      </c>
      <c r="Y10" s="286">
        <v>7946</v>
      </c>
      <c r="Z10" s="285">
        <v>32.283752488522325</v>
      </c>
      <c r="AA10" s="284" t="s">
        <v>243</v>
      </c>
      <c r="AB10" s="284" t="s">
        <v>61</v>
      </c>
      <c r="AC10" s="284" t="s">
        <v>174</v>
      </c>
      <c r="AD10" s="288">
        <v>75.400000000000006</v>
      </c>
      <c r="AE10" s="288">
        <v>81.8</v>
      </c>
      <c r="AF10" s="288">
        <v>69.5</v>
      </c>
      <c r="AG10" s="288">
        <v>4.0999999999999996</v>
      </c>
      <c r="AH10" s="283">
        <v>4.8036507745886876</v>
      </c>
      <c r="AI10" s="288">
        <v>3.3000000000000003</v>
      </c>
      <c r="AJ10" s="331">
        <v>7.7804412302441799</v>
      </c>
      <c r="AK10" s="288">
        <v>17.5</v>
      </c>
      <c r="AL10" s="288">
        <v>7</v>
      </c>
      <c r="AM10" s="288">
        <v>40.6</v>
      </c>
      <c r="AN10" s="288">
        <v>32696</v>
      </c>
      <c r="AO10" s="288">
        <v>35839</v>
      </c>
      <c r="AP10" s="288">
        <v>29819</v>
      </c>
      <c r="AQ10" s="282">
        <v>37000</v>
      </c>
      <c r="AR10" s="287">
        <v>27.18704922435445</v>
      </c>
      <c r="AS10" s="288">
        <v>141600</v>
      </c>
      <c r="AT10" s="287">
        <v>20.118845500848899</v>
      </c>
      <c r="AU10" s="281">
        <v>0.57999999999999996</v>
      </c>
      <c r="AV10" s="280">
        <v>15540</v>
      </c>
      <c r="AW10" s="329">
        <v>75.3</v>
      </c>
      <c r="AX10" s="287">
        <v>77.035133278962959</v>
      </c>
      <c r="AY10" s="332">
        <v>2.2266454352441611</v>
      </c>
      <c r="AZ10" s="287">
        <v>12.797505307855625</v>
      </c>
      <c r="BA10" s="288">
        <v>300000</v>
      </c>
      <c r="BB10" s="279">
        <v>1494.13</v>
      </c>
      <c r="BC10" s="288">
        <v>2040</v>
      </c>
      <c r="BD10" s="287">
        <v>30.770011095260742</v>
      </c>
      <c r="BE10" s="287">
        <v>33.574893009985736</v>
      </c>
      <c r="BF10" s="287">
        <v>16.722776985259152</v>
      </c>
      <c r="BG10" s="287">
        <v>18.636233951497861</v>
      </c>
      <c r="BH10" s="287">
        <v>37.1</v>
      </c>
      <c r="BI10" s="278">
        <v>1237.2874330054224</v>
      </c>
      <c r="BJ10" s="288">
        <v>39.900000000000006</v>
      </c>
      <c r="BK10" s="288">
        <v>140049</v>
      </c>
      <c r="BL10" s="287">
        <v>0.96578856630577203</v>
      </c>
      <c r="BM10" s="287">
        <v>12.7604241418705</v>
      </c>
      <c r="BN10" s="287">
        <v>3.2240803618998006</v>
      </c>
      <c r="BO10" s="332">
        <v>57.7</v>
      </c>
      <c r="BP10" s="288">
        <v>86</v>
      </c>
      <c r="BQ10" s="287">
        <v>36.712451002262661</v>
      </c>
      <c r="BR10" s="277">
        <v>14.145266893752423</v>
      </c>
      <c r="BS10" s="288">
        <v>80.3</v>
      </c>
      <c r="BT10" s="276">
        <v>83.6</v>
      </c>
      <c r="BU10" s="288">
        <v>28.4</v>
      </c>
      <c r="BV10" s="287">
        <v>7.1</v>
      </c>
      <c r="BW10" s="287">
        <v>7.57</v>
      </c>
      <c r="BX10" s="287">
        <v>7.18</v>
      </c>
      <c r="BY10" s="287">
        <v>3.3</v>
      </c>
      <c r="BZ10" s="287">
        <v>24.481434058898799</v>
      </c>
      <c r="CA10" s="287">
        <v>6.4837038755827097</v>
      </c>
      <c r="CB10" s="278">
        <v>178.21228189999999</v>
      </c>
      <c r="CC10" s="330" t="s">
        <v>57</v>
      </c>
      <c r="CD10" s="332">
        <v>42.857142857142854</v>
      </c>
      <c r="CE10" s="332">
        <v>57.142857142857139</v>
      </c>
      <c r="CF10" s="332">
        <v>0</v>
      </c>
      <c r="CG10" s="332">
        <v>38.600786351459895</v>
      </c>
    </row>
    <row r="11" spans="1:85" ht="15" x14ac:dyDescent="0.2">
      <c r="A11" s="33" t="s">
        <v>83</v>
      </c>
      <c r="B11" s="33" t="s">
        <v>83</v>
      </c>
      <c r="C11" t="s">
        <v>84</v>
      </c>
      <c r="D11" t="s">
        <v>53</v>
      </c>
      <c r="E11" s="296">
        <v>351600</v>
      </c>
      <c r="F11" s="295">
        <v>132662.96647467028</v>
      </c>
      <c r="G11" s="333">
        <v>5554.4305000000004</v>
      </c>
      <c r="H11" s="294">
        <v>63.300819048865584</v>
      </c>
      <c r="I11" s="293">
        <v>36.200000000000003</v>
      </c>
      <c r="J11" s="292">
        <v>21.4</v>
      </c>
      <c r="K11" s="292">
        <v>66.8</v>
      </c>
      <c r="L11" s="292">
        <v>11.8</v>
      </c>
      <c r="M11" s="291">
        <v>-6473</v>
      </c>
      <c r="N11" s="290">
        <v>4007</v>
      </c>
      <c r="O11" s="289">
        <v>3404</v>
      </c>
      <c r="P11" s="328">
        <v>47.4</v>
      </c>
      <c r="Q11" s="288" t="s">
        <v>55</v>
      </c>
      <c r="R11" s="287">
        <v>7.6289189804076827</v>
      </c>
      <c r="S11" s="288" t="s">
        <v>61</v>
      </c>
      <c r="T11" s="287">
        <v>6.3545763172590251</v>
      </c>
      <c r="U11" s="288" t="s">
        <v>73</v>
      </c>
      <c r="V11" s="287">
        <v>2.2647429893425599</v>
      </c>
      <c r="W11" s="287">
        <v>53.454698179262195</v>
      </c>
      <c r="X11" s="287">
        <v>33.878486580247483</v>
      </c>
      <c r="Y11" s="286">
        <v>14927</v>
      </c>
      <c r="Z11" s="285">
        <v>65.15182597081764</v>
      </c>
      <c r="AA11" s="284" t="s">
        <v>61</v>
      </c>
      <c r="AB11" s="284" t="s">
        <v>243</v>
      </c>
      <c r="AC11" s="284" t="s">
        <v>174</v>
      </c>
      <c r="AD11" s="288">
        <v>72.7</v>
      </c>
      <c r="AE11" s="288">
        <v>81.2</v>
      </c>
      <c r="AF11" s="288">
        <v>63.8</v>
      </c>
      <c r="AG11" s="288">
        <v>5.8</v>
      </c>
      <c r="AH11" s="283">
        <v>2.9556323060573857</v>
      </c>
      <c r="AI11" s="288">
        <v>3</v>
      </c>
      <c r="AJ11" s="331">
        <v>7.8957361279030689</v>
      </c>
      <c r="AK11" s="288">
        <v>15.2</v>
      </c>
      <c r="AL11" s="288">
        <v>9.1</v>
      </c>
      <c r="AM11" s="288">
        <v>49.7</v>
      </c>
      <c r="AN11" s="288">
        <v>31331</v>
      </c>
      <c r="AO11" s="288">
        <v>32185</v>
      </c>
      <c r="AP11" s="288">
        <v>29875</v>
      </c>
      <c r="AQ11" s="282">
        <v>36070</v>
      </c>
      <c r="AR11" s="287">
        <v>32.079856735174928</v>
      </c>
      <c r="AS11" s="288">
        <v>160500</v>
      </c>
      <c r="AT11" s="287">
        <v>13.574660633484164</v>
      </c>
      <c r="AU11" s="281">
        <v>0.71</v>
      </c>
      <c r="AV11" s="280">
        <v>18700</v>
      </c>
      <c r="AW11" s="329">
        <v>75.8</v>
      </c>
      <c r="AX11" s="287">
        <v>75.475774758097955</v>
      </c>
      <c r="AY11" s="332">
        <v>1.8885359514871498</v>
      </c>
      <c r="AZ11" s="287">
        <v>11.323419000866302</v>
      </c>
      <c r="BA11" s="288">
        <v>430000</v>
      </c>
      <c r="BB11" s="279">
        <v>1335.93</v>
      </c>
      <c r="BC11" s="288">
        <v>720</v>
      </c>
      <c r="BD11" s="287">
        <v>20.118139125330202</v>
      </c>
      <c r="BE11" s="287">
        <v>30.239947167596128</v>
      </c>
      <c r="BF11" s="287">
        <v>14.280158497211623</v>
      </c>
      <c r="BG11" s="287">
        <v>34.974317581449952</v>
      </c>
      <c r="BH11" s="287">
        <v>30.9</v>
      </c>
      <c r="BI11" s="278">
        <v>1341.6386849067057</v>
      </c>
      <c r="BJ11" s="288">
        <v>40.1</v>
      </c>
      <c r="BK11" s="288">
        <v>112845</v>
      </c>
      <c r="BL11" s="287">
        <v>0.9094389194242517</v>
      </c>
      <c r="BM11" s="287">
        <v>15.035812930106299</v>
      </c>
      <c r="BN11" s="287">
        <v>3.302496438347966</v>
      </c>
      <c r="BO11" s="332">
        <v>62.1</v>
      </c>
      <c r="BP11" s="288">
        <v>46</v>
      </c>
      <c r="BQ11" s="287">
        <v>43.606191299778885</v>
      </c>
      <c r="BR11" s="277">
        <v>13.130647590361447</v>
      </c>
      <c r="BS11" s="288">
        <v>80.599999999999994</v>
      </c>
      <c r="BT11" s="276">
        <v>84.2</v>
      </c>
      <c r="BU11" s="288">
        <v>17.8</v>
      </c>
      <c r="BV11" s="287">
        <v>7.29</v>
      </c>
      <c r="BW11" s="287">
        <v>7.57</v>
      </c>
      <c r="BX11" s="287">
        <v>7.26</v>
      </c>
      <c r="BY11" s="287">
        <v>3.57</v>
      </c>
      <c r="BZ11" s="287">
        <v>23.822791864029</v>
      </c>
      <c r="CA11" s="287">
        <v>6.9193893909380497</v>
      </c>
      <c r="CB11" s="278">
        <v>163.54092170000001</v>
      </c>
      <c r="CC11" s="330" t="s">
        <v>57</v>
      </c>
      <c r="CD11" s="332">
        <v>17.391304347826086</v>
      </c>
      <c r="CE11" s="332">
        <v>76.811594202898547</v>
      </c>
      <c r="CF11" s="332">
        <v>5.7971014492753623</v>
      </c>
      <c r="CG11" s="332">
        <v>41.175545800942452</v>
      </c>
    </row>
    <row r="12" spans="1:85" ht="15" x14ac:dyDescent="0.2">
      <c r="A12" s="33" t="s">
        <v>86</v>
      </c>
      <c r="B12" s="33" t="s">
        <v>86</v>
      </c>
      <c r="C12" t="s">
        <v>87</v>
      </c>
      <c r="D12" t="s">
        <v>53</v>
      </c>
      <c r="E12" s="296">
        <v>333000</v>
      </c>
      <c r="F12" s="295">
        <v>130327.74219133858</v>
      </c>
      <c r="G12" s="333">
        <v>8083.1971000000003</v>
      </c>
      <c r="H12" s="294">
        <v>41.196570599521813</v>
      </c>
      <c r="I12" s="293">
        <v>36.299999999999997</v>
      </c>
      <c r="J12" s="292">
        <v>22.8</v>
      </c>
      <c r="K12" s="292">
        <v>64.400000000000006</v>
      </c>
      <c r="L12" s="292">
        <v>12.8</v>
      </c>
      <c r="M12" s="291">
        <v>-2077</v>
      </c>
      <c r="N12" s="290">
        <v>3164</v>
      </c>
      <c r="O12" s="289">
        <v>2769</v>
      </c>
      <c r="P12" s="328">
        <v>35</v>
      </c>
      <c r="Q12" s="288" t="s">
        <v>88</v>
      </c>
      <c r="R12" s="287">
        <v>4.4702463628042732</v>
      </c>
      <c r="S12" s="288" t="s">
        <v>261</v>
      </c>
      <c r="T12" s="287">
        <v>3.5571870219479877</v>
      </c>
      <c r="U12" s="288" t="s">
        <v>61</v>
      </c>
      <c r="V12" s="287">
        <v>1.9237293017480301</v>
      </c>
      <c r="W12" s="287">
        <v>42.288409387541833</v>
      </c>
      <c r="X12" s="287">
        <v>22.853150235814198</v>
      </c>
      <c r="Y12" s="286">
        <v>9259</v>
      </c>
      <c r="Z12" s="285">
        <v>43.757709230282089</v>
      </c>
      <c r="AA12" s="284" t="s">
        <v>243</v>
      </c>
      <c r="AB12" s="284" t="s">
        <v>368</v>
      </c>
      <c r="AC12" s="284" t="s">
        <v>61</v>
      </c>
      <c r="AD12" s="288">
        <v>73</v>
      </c>
      <c r="AE12" s="288">
        <v>80.400000000000006</v>
      </c>
      <c r="AF12" s="288">
        <v>66</v>
      </c>
      <c r="AG12" s="288">
        <v>3.8</v>
      </c>
      <c r="AH12" s="283">
        <v>3.3403063634523247</v>
      </c>
      <c r="AI12" s="288">
        <v>3.1</v>
      </c>
      <c r="AJ12" s="331">
        <v>9.2581652858972472</v>
      </c>
      <c r="AK12" s="288">
        <v>18.399999999999999</v>
      </c>
      <c r="AL12" s="288">
        <v>4.5</v>
      </c>
      <c r="AM12" s="288">
        <v>43.4</v>
      </c>
      <c r="AN12" s="288">
        <v>31603</v>
      </c>
      <c r="AO12" s="288">
        <v>35252</v>
      </c>
      <c r="AP12" s="288">
        <v>30222</v>
      </c>
      <c r="AQ12" s="282">
        <v>33110</v>
      </c>
      <c r="AR12" s="287">
        <v>22.435956587785189</v>
      </c>
      <c r="AS12" s="288">
        <v>128800</v>
      </c>
      <c r="AT12" s="287">
        <v>21.653543307086615</v>
      </c>
      <c r="AU12" s="281">
        <v>0.62</v>
      </c>
      <c r="AV12" s="280">
        <v>13925</v>
      </c>
      <c r="AW12" s="329">
        <v>74.2</v>
      </c>
      <c r="AX12" s="287">
        <v>69.373900238359681</v>
      </c>
      <c r="AY12" s="332">
        <v>2.2283779624499847</v>
      </c>
      <c r="AZ12" s="287">
        <v>12.160049245921822</v>
      </c>
      <c r="BA12" s="288">
        <v>320000</v>
      </c>
      <c r="BB12" s="279">
        <v>1420.17</v>
      </c>
      <c r="BC12" s="288">
        <v>670</v>
      </c>
      <c r="BD12" s="287">
        <v>25.597664551553056</v>
      </c>
      <c r="BE12" s="287">
        <v>36.210795398682528</v>
      </c>
      <c r="BF12" s="287">
        <v>17.195949267525318</v>
      </c>
      <c r="BG12" s="287">
        <v>20.995590782239095</v>
      </c>
      <c r="BH12" s="287">
        <v>45.6</v>
      </c>
      <c r="BI12" s="278">
        <v>1245.0424731128264</v>
      </c>
      <c r="BJ12" s="288">
        <v>38.5</v>
      </c>
      <c r="BK12" s="288">
        <v>119653</v>
      </c>
      <c r="BL12" s="287">
        <v>0.99780679809199768</v>
      </c>
      <c r="BM12" s="287">
        <v>7.8827157024441004</v>
      </c>
      <c r="BN12" s="287">
        <v>2.9714877984664101</v>
      </c>
      <c r="BO12" s="332">
        <v>59.9</v>
      </c>
      <c r="BP12" s="288">
        <v>43</v>
      </c>
      <c r="BQ12" s="287">
        <v>55.3252637982756</v>
      </c>
      <c r="BR12" s="277">
        <v>17.351817537117103</v>
      </c>
      <c r="BS12" s="288">
        <v>80.7</v>
      </c>
      <c r="BT12" s="276">
        <v>84.1</v>
      </c>
      <c r="BU12" s="288">
        <v>24.6</v>
      </c>
      <c r="BV12" s="287">
        <v>7.26</v>
      </c>
      <c r="BW12" s="287">
        <v>7.57</v>
      </c>
      <c r="BX12" s="287">
        <v>7.33</v>
      </c>
      <c r="BY12" s="287">
        <v>2.6</v>
      </c>
      <c r="BZ12" s="287">
        <v>25.187872505830502</v>
      </c>
      <c r="CA12" s="287">
        <v>7.0423823833866299</v>
      </c>
      <c r="CB12" s="278">
        <v>151.9680419</v>
      </c>
      <c r="CC12" s="330" t="s">
        <v>57</v>
      </c>
      <c r="CD12" s="332">
        <v>34.920634920634917</v>
      </c>
      <c r="CE12" s="332">
        <v>65.079365079365076</v>
      </c>
      <c r="CF12" s="332">
        <v>0</v>
      </c>
      <c r="CG12" s="332">
        <v>38.179488889100554</v>
      </c>
    </row>
    <row r="13" spans="1:85" ht="15" x14ac:dyDescent="0.2">
      <c r="A13" s="33" t="s">
        <v>90</v>
      </c>
      <c r="B13" s="33" t="s">
        <v>90</v>
      </c>
      <c r="C13" t="s">
        <v>91</v>
      </c>
      <c r="D13" t="s">
        <v>53</v>
      </c>
      <c r="E13" s="296">
        <v>280100</v>
      </c>
      <c r="F13" s="295">
        <v>113964.12075854735</v>
      </c>
      <c r="G13" s="333">
        <v>4733.3866999999991</v>
      </c>
      <c r="H13" s="294">
        <v>59.175389156351848</v>
      </c>
      <c r="I13" s="293">
        <v>35</v>
      </c>
      <c r="J13" s="292">
        <v>21.9</v>
      </c>
      <c r="K13" s="292">
        <v>67.7</v>
      </c>
      <c r="L13" s="292">
        <v>10.4</v>
      </c>
      <c r="M13" s="291">
        <v>-407</v>
      </c>
      <c r="N13" s="290">
        <v>3366</v>
      </c>
      <c r="O13" s="289">
        <v>2989</v>
      </c>
      <c r="P13" s="328">
        <v>35.4</v>
      </c>
      <c r="Q13" s="288" t="s">
        <v>54</v>
      </c>
      <c r="R13" s="287">
        <v>5.1120181334632324</v>
      </c>
      <c r="S13" s="288" t="s">
        <v>258</v>
      </c>
      <c r="T13" s="287">
        <v>1.9064492431950408</v>
      </c>
      <c r="U13" s="288" t="s">
        <v>55</v>
      </c>
      <c r="V13" s="287">
        <v>1.7155293313481854</v>
      </c>
      <c r="W13" s="287">
        <v>40.315586166335628</v>
      </c>
      <c r="X13" s="287">
        <v>16.863970207923863</v>
      </c>
      <c r="Y13" s="286">
        <v>7002</v>
      </c>
      <c r="Z13" s="285">
        <v>37.630392372885908</v>
      </c>
      <c r="AA13" s="284" t="s">
        <v>243</v>
      </c>
      <c r="AB13" s="284" t="s">
        <v>368</v>
      </c>
      <c r="AC13" s="284" t="s">
        <v>174</v>
      </c>
      <c r="AD13" s="288">
        <v>72.099999999999994</v>
      </c>
      <c r="AE13" s="288">
        <v>77.900000000000006</v>
      </c>
      <c r="AF13" s="288">
        <v>66.3</v>
      </c>
      <c r="AG13" s="288">
        <v>8.1</v>
      </c>
      <c r="AH13" s="283">
        <v>5.3571428571428568</v>
      </c>
      <c r="AI13" s="288">
        <v>5</v>
      </c>
      <c r="AJ13" s="331">
        <v>9.4640275590762766</v>
      </c>
      <c r="AK13" s="288">
        <v>20.2</v>
      </c>
      <c r="AL13" s="288">
        <v>10.6</v>
      </c>
      <c r="AM13" s="288">
        <v>42.2</v>
      </c>
      <c r="AN13" s="288">
        <v>32415</v>
      </c>
      <c r="AO13" s="288">
        <v>35596</v>
      </c>
      <c r="AP13" s="288">
        <v>29833</v>
      </c>
      <c r="AQ13" s="282">
        <v>35350</v>
      </c>
      <c r="AR13" s="287">
        <v>17.412374081894324</v>
      </c>
      <c r="AS13" s="288">
        <v>94700</v>
      </c>
      <c r="AT13" s="287">
        <v>27.26063829787234</v>
      </c>
      <c r="AU13" s="281">
        <v>0.51</v>
      </c>
      <c r="AV13" s="280">
        <v>10060</v>
      </c>
      <c r="AW13" s="329">
        <v>72.7</v>
      </c>
      <c r="AX13" s="287">
        <v>79.376382533862611</v>
      </c>
      <c r="AY13" s="332">
        <v>2.544023979018359</v>
      </c>
      <c r="AZ13" s="287">
        <v>11.890970400899214</v>
      </c>
      <c r="BA13" s="288">
        <v>340000</v>
      </c>
      <c r="BB13" s="279">
        <v>1296.1799999999998</v>
      </c>
      <c r="BC13" s="288">
        <v>1720</v>
      </c>
      <c r="BD13" s="287">
        <v>19.242220956091824</v>
      </c>
      <c r="BE13" s="287">
        <v>26.894447609770445</v>
      </c>
      <c r="BF13" s="287">
        <v>34.152438015769448</v>
      </c>
      <c r="BG13" s="287">
        <v>19.710893418368286</v>
      </c>
      <c r="BH13" s="287">
        <v>34.4</v>
      </c>
      <c r="BI13" s="278">
        <v>1014.2973306843729</v>
      </c>
      <c r="BJ13" s="288">
        <v>34.300000000000004</v>
      </c>
      <c r="BK13" s="288">
        <v>78185</v>
      </c>
      <c r="BL13" s="287">
        <v>0.7737641644811718</v>
      </c>
      <c r="BM13" s="287">
        <v>7.6834786275068598</v>
      </c>
      <c r="BN13" s="287">
        <v>3.4434088511348016</v>
      </c>
      <c r="BO13" s="332">
        <v>58.8</v>
      </c>
      <c r="BP13" s="288">
        <v>78</v>
      </c>
      <c r="BQ13" s="287">
        <v>44.144299859255788</v>
      </c>
      <c r="BR13" s="277">
        <v>17.054487642722936</v>
      </c>
      <c r="BS13" s="288">
        <v>79</v>
      </c>
      <c r="BT13" s="276">
        <v>82.5</v>
      </c>
      <c r="BU13" s="288">
        <v>28.1</v>
      </c>
      <c r="BV13" s="287">
        <v>7.2</v>
      </c>
      <c r="BW13" s="287">
        <v>7.55</v>
      </c>
      <c r="BX13" s="287">
        <v>7.2</v>
      </c>
      <c r="BY13" s="287">
        <v>3.4</v>
      </c>
      <c r="BZ13" s="287">
        <v>27.725531173806999</v>
      </c>
      <c r="CA13" s="287">
        <v>6.1311738295813001</v>
      </c>
      <c r="CB13" s="278">
        <v>193.19899140000001</v>
      </c>
      <c r="CC13" s="330" t="s">
        <v>57</v>
      </c>
      <c r="CD13" s="332">
        <v>15.686274509803921</v>
      </c>
      <c r="CE13" s="332">
        <v>84.313725490196077</v>
      </c>
      <c r="CF13" s="332">
        <v>0</v>
      </c>
      <c r="CG13" s="332">
        <v>37.254329301814181</v>
      </c>
    </row>
    <row r="14" spans="1:85" ht="15" x14ac:dyDescent="0.2">
      <c r="A14" s="33" t="s">
        <v>93</v>
      </c>
      <c r="B14" s="33" t="s">
        <v>93</v>
      </c>
      <c r="C14" t="s">
        <v>94</v>
      </c>
      <c r="D14" t="s">
        <v>49</v>
      </c>
      <c r="E14" s="296">
        <v>274300</v>
      </c>
      <c r="F14" s="295">
        <v>115416.95483435443</v>
      </c>
      <c r="G14" s="333">
        <v>1904.9024999999997</v>
      </c>
      <c r="H14" s="294">
        <v>143.99687123094228</v>
      </c>
      <c r="I14" s="293">
        <v>33.1</v>
      </c>
      <c r="J14" s="292">
        <v>20.7</v>
      </c>
      <c r="K14" s="292">
        <v>72.099999999999994</v>
      </c>
      <c r="L14" s="292">
        <v>7.2</v>
      </c>
      <c r="M14" s="291">
        <v>-738</v>
      </c>
      <c r="N14" s="290">
        <v>3359</v>
      </c>
      <c r="O14" s="289">
        <v>3236</v>
      </c>
      <c r="P14" s="328">
        <v>35.799999999999997</v>
      </c>
      <c r="Q14" s="288" t="s">
        <v>88</v>
      </c>
      <c r="R14" s="287">
        <v>3.6472164697283467</v>
      </c>
      <c r="S14" s="288" t="s">
        <v>54</v>
      </c>
      <c r="T14" s="287">
        <v>2.7173427538880088</v>
      </c>
      <c r="U14" s="288" t="s">
        <v>69</v>
      </c>
      <c r="V14" s="287">
        <v>1.8045234904779308</v>
      </c>
      <c r="W14" s="287">
        <v>43.644833139810565</v>
      </c>
      <c r="X14" s="287">
        <v>24.0877220683563</v>
      </c>
      <c r="Y14" s="286">
        <v>8927</v>
      </c>
      <c r="Z14" s="285">
        <v>46.015701111861404</v>
      </c>
      <c r="AA14" s="284" t="s">
        <v>174</v>
      </c>
      <c r="AB14" s="284" t="s">
        <v>98</v>
      </c>
      <c r="AC14" s="284" t="s">
        <v>369</v>
      </c>
      <c r="AD14" s="288">
        <v>69</v>
      </c>
      <c r="AE14" s="288">
        <v>72.8</v>
      </c>
      <c r="AF14" s="288">
        <v>65.3</v>
      </c>
      <c r="AG14" s="288">
        <v>5.9</v>
      </c>
      <c r="AH14" s="283">
        <v>4.8307341194370483</v>
      </c>
      <c r="AI14" s="288">
        <v>3</v>
      </c>
      <c r="AJ14" s="331">
        <v>10.67531275934412</v>
      </c>
      <c r="AK14" s="288">
        <v>17.899999999999999</v>
      </c>
      <c r="AL14" s="288">
        <v>10.8</v>
      </c>
      <c r="AM14" s="288">
        <v>49.2</v>
      </c>
      <c r="AN14" s="288">
        <v>32056</v>
      </c>
      <c r="AO14" s="288" t="s">
        <v>50</v>
      </c>
      <c r="AP14" s="288">
        <v>31919</v>
      </c>
      <c r="AQ14" s="282">
        <v>35140</v>
      </c>
      <c r="AR14" s="287">
        <v>29.639175500850332</v>
      </c>
      <c r="AS14" s="288">
        <v>132800</v>
      </c>
      <c r="AT14" s="287">
        <v>18.07909604519774</v>
      </c>
      <c r="AU14" s="281">
        <v>0.7</v>
      </c>
      <c r="AV14" s="280">
        <v>18510</v>
      </c>
      <c r="AW14" s="329">
        <v>76.8</v>
      </c>
      <c r="AX14" s="287">
        <v>99.646824332987535</v>
      </c>
      <c r="AY14" s="332">
        <v>2.6605504587155959</v>
      </c>
      <c r="AZ14" s="287">
        <v>11.453363914373089</v>
      </c>
      <c r="BA14" s="288">
        <v>485000</v>
      </c>
      <c r="BB14" s="279">
        <v>1294.42</v>
      </c>
      <c r="BC14" s="288">
        <v>830</v>
      </c>
      <c r="BD14" s="287">
        <v>11.077852483327723</v>
      </c>
      <c r="BE14" s="287">
        <v>19.754715092846158</v>
      </c>
      <c r="BF14" s="287">
        <v>45.435025884108335</v>
      </c>
      <c r="BG14" s="287">
        <v>23.272042433561086</v>
      </c>
      <c r="BH14" s="287">
        <v>23.2</v>
      </c>
      <c r="BI14" s="278">
        <v>812.60090101714968</v>
      </c>
      <c r="BJ14" s="288">
        <v>25.3</v>
      </c>
      <c r="BK14" s="288">
        <v>41800</v>
      </c>
      <c r="BL14" s="287">
        <v>0.41105320090471037</v>
      </c>
      <c r="BM14" s="287">
        <v>25.2152717619919</v>
      </c>
      <c r="BN14" s="287">
        <v>4.9166819445250862</v>
      </c>
      <c r="BO14" s="332">
        <v>60.6</v>
      </c>
      <c r="BP14" s="288">
        <v>53</v>
      </c>
      <c r="BQ14" s="287">
        <v>44.157550571411107</v>
      </c>
      <c r="BR14" s="277">
        <v>19.697728268352215</v>
      </c>
      <c r="BS14" s="288">
        <v>78.5</v>
      </c>
      <c r="BT14" s="276">
        <v>83.3</v>
      </c>
      <c r="BU14" s="288">
        <v>24.7</v>
      </c>
      <c r="BV14" s="287">
        <v>7.03</v>
      </c>
      <c r="BW14" s="287">
        <v>7.31</v>
      </c>
      <c r="BX14" s="287">
        <v>6.99</v>
      </c>
      <c r="BY14" s="287">
        <v>3.76</v>
      </c>
      <c r="BZ14" s="287">
        <v>27.0024772914946</v>
      </c>
      <c r="CA14" s="287">
        <v>5.7747702462491599</v>
      </c>
      <c r="CB14" s="278">
        <v>210.5852045</v>
      </c>
      <c r="CC14" s="330" t="s">
        <v>57</v>
      </c>
      <c r="CD14" s="332">
        <v>7.0175438596491224</v>
      </c>
      <c r="CE14" s="332">
        <v>87.719298245614027</v>
      </c>
      <c r="CF14" s="332">
        <v>5.2631578947368416</v>
      </c>
      <c r="CG14" s="332">
        <v>39.392572459630451</v>
      </c>
    </row>
    <row r="15" spans="1:85" ht="15" x14ac:dyDescent="0.2">
      <c r="A15" s="33" t="s">
        <v>96</v>
      </c>
      <c r="B15" s="33" t="s">
        <v>96</v>
      </c>
      <c r="C15" t="s">
        <v>97</v>
      </c>
      <c r="D15" t="s">
        <v>49</v>
      </c>
      <c r="E15" s="296">
        <v>185300</v>
      </c>
      <c r="F15" s="295">
        <v>83552.373571646021</v>
      </c>
      <c r="G15" s="333">
        <v>1639.7452999999998</v>
      </c>
      <c r="H15" s="294">
        <v>113.00535516095093</v>
      </c>
      <c r="I15" s="293">
        <v>35.700000000000003</v>
      </c>
      <c r="J15" s="292">
        <v>17.399999999999999</v>
      </c>
      <c r="K15" s="292">
        <v>72.3</v>
      </c>
      <c r="L15" s="292">
        <v>10.3</v>
      </c>
      <c r="M15" s="291">
        <v>-3361</v>
      </c>
      <c r="N15" s="290">
        <v>2926</v>
      </c>
      <c r="O15" s="289">
        <v>1462</v>
      </c>
      <c r="P15" s="328">
        <v>43.2</v>
      </c>
      <c r="Q15" s="288" t="s">
        <v>98</v>
      </c>
      <c r="R15" s="287">
        <v>2.7272278936726337</v>
      </c>
      <c r="S15" s="288" t="s">
        <v>73</v>
      </c>
      <c r="T15" s="287">
        <v>2.6696914402196246</v>
      </c>
      <c r="U15" s="288" t="s">
        <v>175</v>
      </c>
      <c r="V15" s="287">
        <v>2.5211925936885251</v>
      </c>
      <c r="W15" s="287">
        <v>33.740784790851144</v>
      </c>
      <c r="X15" s="287">
        <v>22.687384590758114</v>
      </c>
      <c r="Y15" s="286">
        <v>9256</v>
      </c>
      <c r="Z15" s="285">
        <v>71.397166020009109</v>
      </c>
      <c r="AA15" s="284" t="s">
        <v>174</v>
      </c>
      <c r="AB15" s="284" t="s">
        <v>98</v>
      </c>
      <c r="AC15" s="284" t="s">
        <v>369</v>
      </c>
      <c r="AD15" s="288">
        <v>77.5</v>
      </c>
      <c r="AE15" s="288">
        <v>80.900000000000006</v>
      </c>
      <c r="AF15" s="288">
        <v>74.2</v>
      </c>
      <c r="AG15" s="288">
        <v>4.7</v>
      </c>
      <c r="AH15" s="283">
        <v>2.2190169754798625</v>
      </c>
      <c r="AI15" s="288">
        <v>2.5</v>
      </c>
      <c r="AJ15" s="331">
        <v>8.4001203323022811</v>
      </c>
      <c r="AK15" s="288">
        <v>12.9</v>
      </c>
      <c r="AL15" s="288">
        <v>4.9000000000000004</v>
      </c>
      <c r="AM15" s="288">
        <v>67.5</v>
      </c>
      <c r="AN15" s="288">
        <v>38041</v>
      </c>
      <c r="AO15" s="288">
        <v>43845</v>
      </c>
      <c r="AP15" s="288">
        <v>34808</v>
      </c>
      <c r="AQ15" s="282">
        <v>43820</v>
      </c>
      <c r="AR15" s="287">
        <v>30.481890364872587</v>
      </c>
      <c r="AS15" s="288">
        <v>149500</v>
      </c>
      <c r="AT15" s="287">
        <v>16.437308868501528</v>
      </c>
      <c r="AU15" s="281">
        <v>1.18</v>
      </c>
      <c r="AV15" s="280">
        <v>14095</v>
      </c>
      <c r="AW15" s="329">
        <v>73.400000000000006</v>
      </c>
      <c r="AX15" s="287">
        <v>113.22718750874444</v>
      </c>
      <c r="AY15" s="332">
        <v>1.9955654101995566</v>
      </c>
      <c r="AZ15" s="287">
        <v>12.20620842572062</v>
      </c>
      <c r="BA15" s="288">
        <v>730000</v>
      </c>
      <c r="BB15" s="279">
        <v>1003.81</v>
      </c>
      <c r="BC15" s="288">
        <v>370</v>
      </c>
      <c r="BD15" s="287">
        <v>19.089270375881632</v>
      </c>
      <c r="BE15" s="287">
        <v>21.837912387035892</v>
      </c>
      <c r="BF15" s="287">
        <v>25.936679611415574</v>
      </c>
      <c r="BG15" s="287">
        <v>33.136137625666898</v>
      </c>
      <c r="BH15" s="287">
        <v>19.100000000000001</v>
      </c>
      <c r="BI15" s="278">
        <v>809.30431273735985</v>
      </c>
      <c r="BJ15" s="288">
        <v>20.7</v>
      </c>
      <c r="BK15" s="288">
        <v>43843</v>
      </c>
      <c r="BL15" s="287">
        <v>0.54402531331430704</v>
      </c>
      <c r="BM15" s="287">
        <v>20.070957633541301</v>
      </c>
      <c r="BN15" s="287">
        <v>4.6690392726079191</v>
      </c>
      <c r="BO15" s="332">
        <v>60.5</v>
      </c>
      <c r="BP15" s="288">
        <v>58</v>
      </c>
      <c r="BQ15" s="287">
        <v>48.889884710962647</v>
      </c>
      <c r="BR15" s="277">
        <v>16.058189956637293</v>
      </c>
      <c r="BS15" s="288">
        <v>79.7</v>
      </c>
      <c r="BT15" s="276">
        <v>84.1</v>
      </c>
      <c r="BU15" s="288">
        <v>22.4</v>
      </c>
      <c r="BV15" s="287">
        <v>7.41</v>
      </c>
      <c r="BW15" s="287">
        <v>7.53</v>
      </c>
      <c r="BX15" s="287">
        <v>7.16</v>
      </c>
      <c r="BY15" s="287">
        <v>3.09</v>
      </c>
      <c r="BZ15" s="287">
        <v>21.318144833197699</v>
      </c>
      <c r="CA15" s="287">
        <v>4.4113011824084296</v>
      </c>
      <c r="CB15" s="278">
        <v>187.43930040000001</v>
      </c>
      <c r="CC15" s="330" t="s">
        <v>57</v>
      </c>
      <c r="CD15" s="332">
        <v>43.478260869565219</v>
      </c>
      <c r="CE15" s="332">
        <v>56.521739130434781</v>
      </c>
      <c r="CF15" s="332">
        <v>0</v>
      </c>
      <c r="CG15" s="332">
        <v>37.626757758647102</v>
      </c>
    </row>
    <row r="16" spans="1:85" ht="15" x14ac:dyDescent="0.2">
      <c r="A16" s="33" t="s">
        <v>100</v>
      </c>
      <c r="B16" s="33" t="s">
        <v>100</v>
      </c>
      <c r="C16" t="s">
        <v>101</v>
      </c>
      <c r="D16" t="s">
        <v>49</v>
      </c>
      <c r="E16" s="296">
        <v>278000</v>
      </c>
      <c r="F16" s="295">
        <v>115607.81986473822</v>
      </c>
      <c r="G16" s="333">
        <v>2959.8386999999998</v>
      </c>
      <c r="H16" s="294">
        <v>93.924037144321417</v>
      </c>
      <c r="I16" s="293">
        <v>35.1</v>
      </c>
      <c r="J16" s="292">
        <v>20</v>
      </c>
      <c r="K16" s="292">
        <v>70.7</v>
      </c>
      <c r="L16" s="292">
        <v>9.3000000000000007</v>
      </c>
      <c r="M16" s="291">
        <v>-4233</v>
      </c>
      <c r="N16" s="290">
        <v>6675</v>
      </c>
      <c r="O16" s="289">
        <v>2885</v>
      </c>
      <c r="P16" s="328">
        <v>39.6</v>
      </c>
      <c r="Q16" s="288" t="s">
        <v>61</v>
      </c>
      <c r="R16" s="287">
        <v>4.2620211355452176</v>
      </c>
      <c r="S16" s="288" t="s">
        <v>88</v>
      </c>
      <c r="T16" s="287">
        <v>3.9603649686575713</v>
      </c>
      <c r="U16" s="288" t="s">
        <v>69</v>
      </c>
      <c r="V16" s="287">
        <v>2.0260781560139018</v>
      </c>
      <c r="W16" s="287">
        <v>38.153907439449718</v>
      </c>
      <c r="X16" s="287">
        <v>29.71489518808713</v>
      </c>
      <c r="Y16" s="286">
        <v>15144</v>
      </c>
      <c r="Z16" s="285">
        <v>78.47851997719853</v>
      </c>
      <c r="AA16" s="284" t="s">
        <v>243</v>
      </c>
      <c r="AB16" s="284" t="s">
        <v>174</v>
      </c>
      <c r="AC16" s="284" t="s">
        <v>368</v>
      </c>
      <c r="AD16" s="288">
        <v>71.3</v>
      </c>
      <c r="AE16" s="288">
        <v>77.599999999999994</v>
      </c>
      <c r="AF16" s="288">
        <v>64.8</v>
      </c>
      <c r="AG16" s="288">
        <v>5.7</v>
      </c>
      <c r="AH16" s="283">
        <v>5.6434373663958954</v>
      </c>
      <c r="AI16" s="288">
        <v>3.5000000000000004</v>
      </c>
      <c r="AJ16" s="331">
        <v>9.6750790278281595</v>
      </c>
      <c r="AK16" s="288">
        <v>16.3</v>
      </c>
      <c r="AL16" s="288">
        <v>8.8000000000000007</v>
      </c>
      <c r="AM16" s="288">
        <v>49.2</v>
      </c>
      <c r="AN16" s="288">
        <v>31063</v>
      </c>
      <c r="AO16" s="288" t="s">
        <v>50</v>
      </c>
      <c r="AP16" s="288">
        <v>29513</v>
      </c>
      <c r="AQ16" s="282">
        <v>35420</v>
      </c>
      <c r="AR16" s="287">
        <v>29.848951257837737</v>
      </c>
      <c r="AS16" s="288">
        <v>91500</v>
      </c>
      <c r="AT16" s="287">
        <v>17.806267806267805</v>
      </c>
      <c r="AU16" s="281">
        <v>0.48</v>
      </c>
      <c r="AV16" s="280">
        <v>12675</v>
      </c>
      <c r="AW16" s="329">
        <v>74.400000000000006</v>
      </c>
      <c r="AX16" s="287">
        <v>90.213602849050446</v>
      </c>
      <c r="AY16" s="332">
        <v>2.091893911094509</v>
      </c>
      <c r="AZ16" s="287">
        <v>12.290250280164363</v>
      </c>
      <c r="BA16" s="288">
        <v>432500</v>
      </c>
      <c r="BB16" s="279">
        <v>1484.01</v>
      </c>
      <c r="BC16" s="288">
        <v>240</v>
      </c>
      <c r="BD16" s="287">
        <v>17.951294586275573</v>
      </c>
      <c r="BE16" s="287">
        <v>24.747419880499731</v>
      </c>
      <c r="BF16" s="287">
        <v>33.356871265616512</v>
      </c>
      <c r="BG16" s="287">
        <v>23.944414267608181</v>
      </c>
      <c r="BH16" s="287">
        <v>25.5</v>
      </c>
      <c r="BI16" s="278">
        <v>772.54413569590497</v>
      </c>
      <c r="BJ16" s="288">
        <v>37.299999999999997</v>
      </c>
      <c r="BK16" s="288">
        <v>61515</v>
      </c>
      <c r="BL16" s="287">
        <v>0.60335442106811832</v>
      </c>
      <c r="BM16" s="287">
        <v>14.0917923476786</v>
      </c>
      <c r="BN16" s="287">
        <v>4.3083677966848271</v>
      </c>
      <c r="BO16" s="332">
        <v>59.7</v>
      </c>
      <c r="BP16" s="288">
        <v>67</v>
      </c>
      <c r="BQ16" s="287">
        <v>48.014321383144107</v>
      </c>
      <c r="BR16" s="277">
        <v>16.91252466409847</v>
      </c>
      <c r="BS16" s="288">
        <v>80.099999999999994</v>
      </c>
      <c r="BT16" s="276">
        <v>84.9</v>
      </c>
      <c r="BU16" s="288">
        <v>22.6</v>
      </c>
      <c r="BV16" s="287">
        <v>7.24</v>
      </c>
      <c r="BW16" s="287">
        <v>7.5</v>
      </c>
      <c r="BX16" s="287">
        <v>7.19</v>
      </c>
      <c r="BY16" s="287">
        <v>3.18</v>
      </c>
      <c r="BZ16" s="287">
        <v>23.8239757207891</v>
      </c>
      <c r="CA16" s="287">
        <v>5.8908757094865196</v>
      </c>
      <c r="CB16" s="278">
        <v>183.38334599999999</v>
      </c>
      <c r="CC16" s="330" t="s">
        <v>57</v>
      </c>
      <c r="CD16" s="332">
        <v>0</v>
      </c>
      <c r="CE16" s="332">
        <v>84.210526315789465</v>
      </c>
      <c r="CF16" s="332">
        <v>15.789473684210526</v>
      </c>
      <c r="CG16" s="332">
        <v>38.103924114824913</v>
      </c>
    </row>
    <row r="17" spans="1:85" ht="15" x14ac:dyDescent="0.2">
      <c r="A17" s="33" t="s">
        <v>103</v>
      </c>
      <c r="B17" s="33" t="s">
        <v>103</v>
      </c>
      <c r="C17" t="s">
        <v>104</v>
      </c>
      <c r="D17" t="s">
        <v>53</v>
      </c>
      <c r="E17" s="296">
        <v>252300</v>
      </c>
      <c r="F17" s="295">
        <v>92556.886045407722</v>
      </c>
      <c r="G17" s="333">
        <v>5046.2744000000002</v>
      </c>
      <c r="H17" s="294">
        <v>49.99728116251466</v>
      </c>
      <c r="I17" s="293">
        <v>38.299999999999997</v>
      </c>
      <c r="J17" s="292">
        <v>20.5</v>
      </c>
      <c r="K17" s="292">
        <v>64.5</v>
      </c>
      <c r="L17" s="292">
        <v>15</v>
      </c>
      <c r="M17" s="291">
        <v>-3644</v>
      </c>
      <c r="N17" s="290">
        <v>2833</v>
      </c>
      <c r="O17" s="289">
        <v>1933</v>
      </c>
      <c r="P17" s="328">
        <v>49.6</v>
      </c>
      <c r="Q17" s="288" t="s">
        <v>55</v>
      </c>
      <c r="R17" s="287">
        <v>9.0100227561742852</v>
      </c>
      <c r="S17" s="288" t="s">
        <v>105</v>
      </c>
      <c r="T17" s="287">
        <v>4.8967605916605317</v>
      </c>
      <c r="U17" s="288" t="s">
        <v>106</v>
      </c>
      <c r="V17" s="287">
        <v>4.3470985877785955</v>
      </c>
      <c r="W17" s="287">
        <v>61.762341086056438</v>
      </c>
      <c r="X17" s="287">
        <v>28.486298921525034</v>
      </c>
      <c r="Y17" s="286">
        <v>10427</v>
      </c>
      <c r="Z17" s="285">
        <v>65.413642323448414</v>
      </c>
      <c r="AA17" s="284" t="s">
        <v>243</v>
      </c>
      <c r="AB17" s="284" t="s">
        <v>55</v>
      </c>
      <c r="AC17" s="284" t="s">
        <v>61</v>
      </c>
      <c r="AD17" s="288">
        <v>73.900000000000006</v>
      </c>
      <c r="AE17" s="288">
        <v>83.1</v>
      </c>
      <c r="AF17" s="288">
        <v>64.7</v>
      </c>
      <c r="AG17" s="288">
        <v>4.5999999999999996</v>
      </c>
      <c r="AH17" s="283">
        <v>2.4338975550392741</v>
      </c>
      <c r="AI17" s="288">
        <v>1.5</v>
      </c>
      <c r="AJ17" s="331">
        <v>5.445386164453172</v>
      </c>
      <c r="AK17" s="288">
        <v>13.9</v>
      </c>
      <c r="AL17" s="288">
        <v>4.2</v>
      </c>
      <c r="AM17" s="288">
        <v>47.9</v>
      </c>
      <c r="AN17" s="288">
        <v>33202</v>
      </c>
      <c r="AO17" s="288" t="s">
        <v>50</v>
      </c>
      <c r="AP17" s="288">
        <v>29335</v>
      </c>
      <c r="AQ17" s="282">
        <v>38880</v>
      </c>
      <c r="AR17" s="287">
        <v>38.877607190911114</v>
      </c>
      <c r="AS17" s="288">
        <v>88600</v>
      </c>
      <c r="AT17" s="287">
        <v>14.45945945945946</v>
      </c>
      <c r="AU17" s="281">
        <v>0.55000000000000004</v>
      </c>
      <c r="AV17" s="280">
        <v>15155</v>
      </c>
      <c r="AW17" s="329">
        <v>76.5</v>
      </c>
      <c r="AX17" s="287">
        <v>50.396101441414793</v>
      </c>
      <c r="AY17" s="332">
        <v>1.3406237343053868</v>
      </c>
      <c r="AZ17" s="287">
        <v>9.8371810449574735</v>
      </c>
      <c r="BA17" s="288">
        <v>396150</v>
      </c>
      <c r="BB17" s="279">
        <v>1559.61</v>
      </c>
      <c r="BC17" s="288">
        <v>910</v>
      </c>
      <c r="BD17" s="287">
        <v>33.497116629398612</v>
      </c>
      <c r="BE17" s="287">
        <v>32.75273625985642</v>
      </c>
      <c r="BF17" s="287">
        <v>8.9109881919108709</v>
      </c>
      <c r="BG17" s="287">
        <v>24.606723941783372</v>
      </c>
      <c r="BH17" s="287">
        <v>34.6</v>
      </c>
      <c r="BI17" s="278">
        <v>747.92063891844032</v>
      </c>
      <c r="BJ17" s="288">
        <v>45.1</v>
      </c>
      <c r="BK17" s="288">
        <v>100326</v>
      </c>
      <c r="BL17" s="287">
        <v>1.1905586936915555</v>
      </c>
      <c r="BM17" s="287">
        <v>8.2852428823574602</v>
      </c>
      <c r="BN17" s="287">
        <v>2.8701959962968693</v>
      </c>
      <c r="BO17" s="332">
        <v>66.400000000000006</v>
      </c>
      <c r="BP17" s="288">
        <v>32</v>
      </c>
      <c r="BQ17" s="287">
        <v>57.603540942143539</v>
      </c>
      <c r="BR17" s="277">
        <v>9.0699923305211918</v>
      </c>
      <c r="BS17" s="288">
        <v>82.7</v>
      </c>
      <c r="BT17" s="276">
        <v>86.1</v>
      </c>
      <c r="BU17" s="288">
        <v>11</v>
      </c>
      <c r="BV17" s="287">
        <v>7.33</v>
      </c>
      <c r="BW17" s="287">
        <v>7.42</v>
      </c>
      <c r="BX17" s="287">
        <v>7.31</v>
      </c>
      <c r="BY17" s="287">
        <v>2.71</v>
      </c>
      <c r="BZ17" s="287">
        <v>20.181674565560801</v>
      </c>
      <c r="CA17" s="287">
        <v>8.4579543701674709</v>
      </c>
      <c r="CB17" s="278">
        <v>134.18543099999999</v>
      </c>
      <c r="CC17" s="330" t="s">
        <v>57</v>
      </c>
      <c r="CD17" s="332">
        <v>41.269841269841265</v>
      </c>
      <c r="CE17" s="332">
        <v>53.968253968253968</v>
      </c>
      <c r="CF17" s="332">
        <v>1.5873015873015872</v>
      </c>
      <c r="CG17" s="332">
        <v>40.684322952989177</v>
      </c>
    </row>
    <row r="18" spans="1:85" ht="15" x14ac:dyDescent="0.2">
      <c r="A18" s="33" t="s">
        <v>108</v>
      </c>
      <c r="B18" s="33" t="s">
        <v>108</v>
      </c>
      <c r="C18" t="s">
        <v>109</v>
      </c>
      <c r="D18" t="s">
        <v>53</v>
      </c>
      <c r="E18" s="296">
        <v>254300</v>
      </c>
      <c r="F18" s="295">
        <v>104098.21968604422</v>
      </c>
      <c r="G18" s="333">
        <v>11234.9666</v>
      </c>
      <c r="H18" s="294">
        <v>22.634691232637934</v>
      </c>
      <c r="I18" s="293">
        <v>40.299999999999997</v>
      </c>
      <c r="J18" s="292">
        <v>19.3</v>
      </c>
      <c r="K18" s="292">
        <v>62.3</v>
      </c>
      <c r="L18" s="292">
        <v>18.399999999999999</v>
      </c>
      <c r="M18" s="291">
        <v>1710</v>
      </c>
      <c r="N18" s="290">
        <v>604</v>
      </c>
      <c r="O18" s="289">
        <v>785</v>
      </c>
      <c r="P18" s="328">
        <v>10.9</v>
      </c>
      <c r="Q18" s="288" t="s">
        <v>73</v>
      </c>
      <c r="R18" s="287">
        <v>1.0550853173264989</v>
      </c>
      <c r="S18" s="288" t="s">
        <v>55</v>
      </c>
      <c r="T18" s="287">
        <v>0.96993660214473587</v>
      </c>
      <c r="U18" s="288" t="s">
        <v>54</v>
      </c>
      <c r="V18" s="287">
        <v>0.94464490456599459</v>
      </c>
      <c r="W18" s="287">
        <v>15.698455796780886</v>
      </c>
      <c r="X18" s="287">
        <v>4.5660087470428534</v>
      </c>
      <c r="Y18" s="286">
        <v>2642</v>
      </c>
      <c r="Z18" s="285">
        <v>17.033512565600301</v>
      </c>
      <c r="AA18" s="284" t="s">
        <v>243</v>
      </c>
      <c r="AB18" s="284" t="s">
        <v>370</v>
      </c>
      <c r="AC18" s="284" t="s">
        <v>61</v>
      </c>
      <c r="AD18" s="288">
        <v>76.5</v>
      </c>
      <c r="AE18" s="288">
        <v>81.3</v>
      </c>
      <c r="AF18" s="288">
        <v>71.8</v>
      </c>
      <c r="AG18" s="288">
        <v>5.3</v>
      </c>
      <c r="AH18" s="283">
        <v>3.2677417063294736</v>
      </c>
      <c r="AI18" s="288">
        <v>4</v>
      </c>
      <c r="AJ18" s="331">
        <v>7.0145577862880861</v>
      </c>
      <c r="AK18" s="288">
        <v>18.2</v>
      </c>
      <c r="AL18" s="288">
        <v>10.5</v>
      </c>
      <c r="AM18" s="288">
        <v>26</v>
      </c>
      <c r="AN18" s="288">
        <v>33398</v>
      </c>
      <c r="AO18" s="288">
        <v>36539</v>
      </c>
      <c r="AP18" s="288">
        <v>27455</v>
      </c>
      <c r="AQ18" s="282">
        <v>36670</v>
      </c>
      <c r="AR18" s="287">
        <v>16.93825794532388</v>
      </c>
      <c r="AS18" s="288">
        <v>91300</v>
      </c>
      <c r="AT18" s="287">
        <v>20.680958385876419</v>
      </c>
      <c r="AU18" s="281">
        <v>0.6</v>
      </c>
      <c r="AV18" s="280">
        <v>10115</v>
      </c>
      <c r="AW18" s="329">
        <v>75.3</v>
      </c>
      <c r="AX18" s="287">
        <v>62.925479180436213</v>
      </c>
      <c r="AY18" s="332">
        <v>2.5326797385620918</v>
      </c>
      <c r="AZ18" s="287">
        <v>12.917075163398692</v>
      </c>
      <c r="BA18" s="288">
        <v>287500</v>
      </c>
      <c r="BB18" s="279">
        <v>1543.64</v>
      </c>
      <c r="BC18" s="288">
        <v>1010</v>
      </c>
      <c r="BD18" s="287">
        <v>35.154730149816487</v>
      </c>
      <c r="BE18" s="287">
        <v>33.882192495136479</v>
      </c>
      <c r="BF18" s="287">
        <v>17.209843364553461</v>
      </c>
      <c r="BG18" s="287">
        <v>13.753233990493571</v>
      </c>
      <c r="BH18" s="287">
        <v>59.3</v>
      </c>
      <c r="BI18" s="278">
        <v>1031.8844384000893</v>
      </c>
      <c r="BJ18" s="288">
        <v>32.4</v>
      </c>
      <c r="BK18" s="288">
        <v>117634</v>
      </c>
      <c r="BL18" s="287">
        <v>1.210238788464902</v>
      </c>
      <c r="BM18" s="287">
        <v>7.8012056880786904</v>
      </c>
      <c r="BN18" s="287">
        <v>2.5045691880487477</v>
      </c>
      <c r="BO18" s="332">
        <v>59.8</v>
      </c>
      <c r="BP18" s="288">
        <v>42</v>
      </c>
      <c r="BQ18" s="287">
        <v>38.916107179580237</v>
      </c>
      <c r="BR18" s="277">
        <v>12.574662055957248</v>
      </c>
      <c r="BS18" s="288">
        <v>80.2</v>
      </c>
      <c r="BT18" s="276">
        <v>83.9</v>
      </c>
      <c r="BU18" s="288">
        <v>22.8</v>
      </c>
      <c r="BV18" s="287">
        <v>7.39</v>
      </c>
      <c r="BW18" s="287">
        <v>7.65</v>
      </c>
      <c r="BX18" s="287">
        <v>7.21</v>
      </c>
      <c r="BY18" s="287">
        <v>3.28</v>
      </c>
      <c r="BZ18" s="287">
        <v>21.787296898079799</v>
      </c>
      <c r="CA18" s="287">
        <v>5.9083714838424504</v>
      </c>
      <c r="CB18" s="278">
        <v>159.28087840000001</v>
      </c>
      <c r="CC18" s="330" t="s">
        <v>136</v>
      </c>
      <c r="CD18" s="332">
        <v>40.74074074074074</v>
      </c>
      <c r="CE18" s="332">
        <v>1.8518518518518516</v>
      </c>
      <c r="CF18" s="332">
        <v>0</v>
      </c>
      <c r="CG18" s="332">
        <v>43.067141729427576</v>
      </c>
    </row>
    <row r="19" spans="1:85" ht="15" x14ac:dyDescent="0.2">
      <c r="A19" s="33" t="s">
        <v>111</v>
      </c>
      <c r="B19" s="33" t="s">
        <v>111</v>
      </c>
      <c r="C19" t="s">
        <v>112</v>
      </c>
      <c r="D19" t="s">
        <v>53</v>
      </c>
      <c r="E19" s="296">
        <v>301000</v>
      </c>
      <c r="F19" s="295">
        <v>110827.4820000099</v>
      </c>
      <c r="G19" s="333">
        <v>11570.113700000002</v>
      </c>
      <c r="H19" s="294">
        <v>26.015301820240534</v>
      </c>
      <c r="I19" s="293">
        <v>36.4</v>
      </c>
      <c r="J19" s="292">
        <v>21.3</v>
      </c>
      <c r="K19" s="292">
        <v>65.599999999999994</v>
      </c>
      <c r="L19" s="292">
        <v>13.1</v>
      </c>
      <c r="M19" s="291">
        <v>-1616</v>
      </c>
      <c r="N19" s="290">
        <v>4139</v>
      </c>
      <c r="O19" s="289">
        <v>2458</v>
      </c>
      <c r="P19" s="328">
        <v>32.4</v>
      </c>
      <c r="Q19" s="288" t="s">
        <v>55</v>
      </c>
      <c r="R19" s="287">
        <v>5.7009666491443252</v>
      </c>
      <c r="S19" s="288" t="s">
        <v>135</v>
      </c>
      <c r="T19" s="287">
        <v>1.7613603177384498</v>
      </c>
      <c r="U19" s="288" t="s">
        <v>73</v>
      </c>
      <c r="V19" s="287">
        <v>1.5781058349395478</v>
      </c>
      <c r="W19" s="287">
        <v>45.668788252218299</v>
      </c>
      <c r="X19" s="287">
        <v>18.762238109233596</v>
      </c>
      <c r="Y19" s="286">
        <v>6993</v>
      </c>
      <c r="Z19" s="285">
        <v>35.811219107510468</v>
      </c>
      <c r="AA19" s="284" t="s">
        <v>243</v>
      </c>
      <c r="AB19" s="284" t="s">
        <v>61</v>
      </c>
      <c r="AC19" s="284" t="s">
        <v>55</v>
      </c>
      <c r="AD19" s="288">
        <v>73.2</v>
      </c>
      <c r="AE19" s="288">
        <v>80.7</v>
      </c>
      <c r="AF19" s="288">
        <v>65.900000000000006</v>
      </c>
      <c r="AG19" s="288">
        <v>5.8</v>
      </c>
      <c r="AH19" s="283">
        <v>2.4569219681582912</v>
      </c>
      <c r="AI19" s="288">
        <v>2.4</v>
      </c>
      <c r="AJ19" s="331">
        <v>6.4831979679834495</v>
      </c>
      <c r="AK19" s="288">
        <v>17.899999999999999</v>
      </c>
      <c r="AL19" s="288">
        <v>8.6999999999999993</v>
      </c>
      <c r="AM19" s="288">
        <v>40.200000000000003</v>
      </c>
      <c r="AN19" s="288">
        <v>33508</v>
      </c>
      <c r="AO19" s="288">
        <v>36107</v>
      </c>
      <c r="AP19" s="288">
        <v>28778</v>
      </c>
      <c r="AQ19" s="282">
        <v>37040</v>
      </c>
      <c r="AR19" s="287">
        <v>23.755727541237864</v>
      </c>
      <c r="AS19" s="288">
        <v>220900</v>
      </c>
      <c r="AT19" s="287">
        <v>11.404796867351934</v>
      </c>
      <c r="AU19" s="281">
        <v>1.03</v>
      </c>
      <c r="AV19" s="280">
        <v>13505</v>
      </c>
      <c r="AW19" s="329">
        <v>75</v>
      </c>
      <c r="AX19" s="287">
        <v>76.619735988786857</v>
      </c>
      <c r="AY19" s="332">
        <v>2.5530458590006844</v>
      </c>
      <c r="AZ19" s="287">
        <v>14.708076659822039</v>
      </c>
      <c r="BA19" s="288">
        <v>350000</v>
      </c>
      <c r="BB19" s="279">
        <v>1388.93</v>
      </c>
      <c r="BC19" s="288">
        <v>710</v>
      </c>
      <c r="BD19" s="287">
        <v>22.238195585398955</v>
      </c>
      <c r="BE19" s="287">
        <v>32.963068790627901</v>
      </c>
      <c r="BF19" s="287">
        <v>16.552968069147799</v>
      </c>
      <c r="BG19" s="287">
        <v>28.245767554825346</v>
      </c>
      <c r="BH19" s="287">
        <v>49.2</v>
      </c>
      <c r="BI19" s="278">
        <v>1713.2614873175244</v>
      </c>
      <c r="BJ19" s="288">
        <v>43.8</v>
      </c>
      <c r="BK19" s="288">
        <v>122486</v>
      </c>
      <c r="BL19" s="287">
        <v>1.2222443969904404</v>
      </c>
      <c r="BM19" s="287">
        <v>12.263998180226899</v>
      </c>
      <c r="BN19" s="287">
        <v>2.3630936504441853</v>
      </c>
      <c r="BO19" s="332">
        <v>62</v>
      </c>
      <c r="BP19" s="288">
        <v>49</v>
      </c>
      <c r="BQ19" s="287">
        <v>29.591186620653037</v>
      </c>
      <c r="BR19" s="277">
        <v>12.338204031107882</v>
      </c>
      <c r="BS19" s="288">
        <v>80.400000000000006</v>
      </c>
      <c r="BT19" s="276">
        <v>83.9</v>
      </c>
      <c r="BU19" s="288">
        <v>20.5</v>
      </c>
      <c r="BV19" s="287">
        <v>7.37</v>
      </c>
      <c r="BW19" s="287">
        <v>7.68</v>
      </c>
      <c r="BX19" s="287">
        <v>7.28</v>
      </c>
      <c r="BY19" s="287">
        <v>3.47</v>
      </c>
      <c r="BZ19" s="287">
        <v>21.093057607090099</v>
      </c>
      <c r="CA19" s="287">
        <v>6.36347348139505</v>
      </c>
      <c r="CB19" s="278">
        <v>170.13170550000001</v>
      </c>
      <c r="CC19" s="330" t="s">
        <v>62</v>
      </c>
      <c r="CD19" s="332">
        <v>64.615384615384613</v>
      </c>
      <c r="CE19" s="332">
        <v>35.384615384615387</v>
      </c>
      <c r="CF19" s="332">
        <v>0</v>
      </c>
      <c r="CG19" s="332">
        <v>36.063530415689883</v>
      </c>
    </row>
    <row r="20" spans="1:85" ht="15" x14ac:dyDescent="0.2">
      <c r="A20" s="33" t="s">
        <v>114</v>
      </c>
      <c r="B20" s="33" t="s">
        <v>114</v>
      </c>
      <c r="C20" t="s">
        <v>115</v>
      </c>
      <c r="D20" t="s">
        <v>53</v>
      </c>
      <c r="E20" s="296">
        <v>274200</v>
      </c>
      <c r="F20" s="295">
        <v>105886.89808477991</v>
      </c>
      <c r="G20" s="333">
        <v>5597.7911999999997</v>
      </c>
      <c r="H20" s="294">
        <v>48.983606248121582</v>
      </c>
      <c r="I20" s="293">
        <v>35.799999999999997</v>
      </c>
      <c r="J20" s="292">
        <v>21.1</v>
      </c>
      <c r="K20" s="292">
        <v>67.599999999999994</v>
      </c>
      <c r="L20" s="292">
        <v>11.3</v>
      </c>
      <c r="M20" s="291">
        <v>-3994</v>
      </c>
      <c r="N20" s="290">
        <v>4425</v>
      </c>
      <c r="O20" s="289">
        <v>2871</v>
      </c>
      <c r="P20" s="328">
        <v>46.3</v>
      </c>
      <c r="Q20" s="288" t="s">
        <v>55</v>
      </c>
      <c r="R20" s="287">
        <v>10.74512614340223</v>
      </c>
      <c r="S20" s="288" t="s">
        <v>61</v>
      </c>
      <c r="T20" s="287">
        <v>4.077461932531885</v>
      </c>
      <c r="U20" s="288" t="s">
        <v>135</v>
      </c>
      <c r="V20" s="287">
        <v>2.7764542816303548</v>
      </c>
      <c r="W20" s="287">
        <v>51.638423497940842</v>
      </c>
      <c r="X20" s="287">
        <v>28.730168579997933</v>
      </c>
      <c r="Y20" s="286">
        <v>11336</v>
      </c>
      <c r="Z20" s="285">
        <v>62.412940664761685</v>
      </c>
      <c r="AA20" s="284" t="s">
        <v>243</v>
      </c>
      <c r="AB20" s="284" t="s">
        <v>55</v>
      </c>
      <c r="AC20" s="284" t="s">
        <v>61</v>
      </c>
      <c r="AD20" s="288">
        <v>74.2</v>
      </c>
      <c r="AE20" s="288">
        <v>84.7</v>
      </c>
      <c r="AF20" s="288">
        <v>63.2</v>
      </c>
      <c r="AG20" s="288">
        <v>4.3</v>
      </c>
      <c r="AH20" s="283">
        <v>2.8687141410732369</v>
      </c>
      <c r="AI20" s="288">
        <v>3.2</v>
      </c>
      <c r="AJ20" s="331">
        <v>6.0673130392173054</v>
      </c>
      <c r="AK20" s="288">
        <v>17.600000000000001</v>
      </c>
      <c r="AL20" s="288">
        <v>6.5</v>
      </c>
      <c r="AM20" s="288">
        <v>45.5</v>
      </c>
      <c r="AN20" s="288">
        <v>31001</v>
      </c>
      <c r="AO20" s="288">
        <v>32235</v>
      </c>
      <c r="AP20" s="288">
        <v>27226</v>
      </c>
      <c r="AQ20" s="282">
        <v>35330</v>
      </c>
      <c r="AR20" s="287">
        <v>26.925268234981242</v>
      </c>
      <c r="AS20" s="288">
        <v>165700</v>
      </c>
      <c r="AT20" s="287">
        <v>11.744022503516174</v>
      </c>
      <c r="AU20" s="281">
        <v>1.02</v>
      </c>
      <c r="AV20" s="280">
        <v>13910</v>
      </c>
      <c r="AW20" s="329">
        <v>76.2</v>
      </c>
      <c r="AX20" s="287">
        <v>79.155662768142619</v>
      </c>
      <c r="AY20" s="332">
        <v>2.1166791323859386</v>
      </c>
      <c r="AZ20" s="287">
        <v>12.13238593866866</v>
      </c>
      <c r="BA20" s="288">
        <v>355000</v>
      </c>
      <c r="BB20" s="279">
        <v>1355.77</v>
      </c>
      <c r="BC20" s="288">
        <v>480</v>
      </c>
      <c r="BD20" s="287">
        <v>25.456089030793507</v>
      </c>
      <c r="BE20" s="287">
        <v>27.004530899628115</v>
      </c>
      <c r="BF20" s="287">
        <v>19.189421133739977</v>
      </c>
      <c r="BG20" s="287">
        <v>28.349958935838398</v>
      </c>
      <c r="BH20" s="287">
        <v>39.6</v>
      </c>
      <c r="BI20" s="278">
        <v>1277.243342973183</v>
      </c>
      <c r="BJ20" s="288">
        <v>34.5</v>
      </c>
      <c r="BK20" s="288">
        <v>94042</v>
      </c>
      <c r="BL20" s="287">
        <v>0.99093802027354538</v>
      </c>
      <c r="BM20" s="287">
        <v>16.0343577062119</v>
      </c>
      <c r="BN20" s="287">
        <v>3.0305229261894113</v>
      </c>
      <c r="BO20" s="332">
        <v>63.2</v>
      </c>
      <c r="BP20" s="288">
        <v>45</v>
      </c>
      <c r="BQ20" s="287">
        <v>50.592121982210926</v>
      </c>
      <c r="BR20" s="277">
        <v>13.496839058572627</v>
      </c>
      <c r="BS20" s="288">
        <v>80</v>
      </c>
      <c r="BT20" s="276">
        <v>83.9</v>
      </c>
      <c r="BU20" s="288">
        <v>25</v>
      </c>
      <c r="BV20" s="287">
        <v>7.31</v>
      </c>
      <c r="BW20" s="287">
        <v>7.62</v>
      </c>
      <c r="BX20" s="287">
        <v>7.4</v>
      </c>
      <c r="BY20" s="287">
        <v>3.39</v>
      </c>
      <c r="BZ20" s="287">
        <v>24.091260634184099</v>
      </c>
      <c r="CA20" s="287">
        <v>6.4801697726675798</v>
      </c>
      <c r="CB20" s="278">
        <v>165.83264339999999</v>
      </c>
      <c r="CC20" s="330" t="s">
        <v>57</v>
      </c>
      <c r="CD20" s="332">
        <v>18.333333333333332</v>
      </c>
      <c r="CE20" s="332">
        <v>81.666666666666671</v>
      </c>
      <c r="CF20" s="332">
        <v>0</v>
      </c>
      <c r="CG20" s="332">
        <v>36.806200741166037</v>
      </c>
    </row>
    <row r="21" spans="1:85" ht="15" x14ac:dyDescent="0.2">
      <c r="A21" s="33" t="s">
        <v>117</v>
      </c>
      <c r="B21" s="33" t="s">
        <v>117</v>
      </c>
      <c r="C21" t="s">
        <v>118</v>
      </c>
      <c r="D21" t="s">
        <v>49</v>
      </c>
      <c r="E21" s="296">
        <v>231200</v>
      </c>
      <c r="F21" s="295">
        <v>105038.06251008654</v>
      </c>
      <c r="G21" s="333">
        <v>1485.6655999999998</v>
      </c>
      <c r="H21" s="294">
        <v>155.62048417894312</v>
      </c>
      <c r="I21" s="293">
        <v>34.799999999999997</v>
      </c>
      <c r="J21" s="292">
        <v>15.9</v>
      </c>
      <c r="K21" s="292">
        <v>75.3</v>
      </c>
      <c r="L21" s="292">
        <v>8.8000000000000007</v>
      </c>
      <c r="M21" s="291">
        <v>-1480</v>
      </c>
      <c r="N21" s="290">
        <v>6295</v>
      </c>
      <c r="O21" s="289">
        <v>1819</v>
      </c>
      <c r="P21" s="328">
        <v>36.6</v>
      </c>
      <c r="Q21" s="288" t="s">
        <v>73</v>
      </c>
      <c r="R21" s="287">
        <v>2.7546391752577319</v>
      </c>
      <c r="S21" s="288" t="s">
        <v>88</v>
      </c>
      <c r="T21" s="287">
        <v>1.8323832625833838</v>
      </c>
      <c r="U21" s="288" t="s">
        <v>78</v>
      </c>
      <c r="V21" s="287">
        <v>1.5243177683444511</v>
      </c>
      <c r="W21" s="287">
        <v>32.024037101968034</v>
      </c>
      <c r="X21" s="287">
        <v>19.857480509401348</v>
      </c>
      <c r="Y21" s="286">
        <v>9302</v>
      </c>
      <c r="Z21" s="285">
        <v>54.263430228149083</v>
      </c>
      <c r="AA21" s="284" t="s">
        <v>174</v>
      </c>
      <c r="AB21" s="284" t="s">
        <v>98</v>
      </c>
      <c r="AC21" s="284" t="s">
        <v>369</v>
      </c>
      <c r="AD21" s="288">
        <v>72.599999999999994</v>
      </c>
      <c r="AE21" s="288">
        <v>78.2</v>
      </c>
      <c r="AF21" s="288">
        <v>67</v>
      </c>
      <c r="AG21" s="288">
        <v>4.5</v>
      </c>
      <c r="AH21" s="283">
        <v>4.4628099173553721</v>
      </c>
      <c r="AI21" s="288">
        <v>5.2</v>
      </c>
      <c r="AJ21" s="331">
        <v>10.453673077708359</v>
      </c>
      <c r="AK21" s="288">
        <v>14.6</v>
      </c>
      <c r="AL21" s="288">
        <v>6.2</v>
      </c>
      <c r="AM21" s="288">
        <v>62.7</v>
      </c>
      <c r="AN21" s="288">
        <v>36592</v>
      </c>
      <c r="AO21" s="288">
        <v>38284</v>
      </c>
      <c r="AP21" s="288" t="s">
        <v>50</v>
      </c>
      <c r="AQ21" s="282">
        <v>39790</v>
      </c>
      <c r="AR21" s="287">
        <v>31.128637112166235</v>
      </c>
      <c r="AS21" s="288">
        <v>231500</v>
      </c>
      <c r="AT21" s="287">
        <v>14.513108614232209</v>
      </c>
      <c r="AU21" s="281">
        <v>1.45</v>
      </c>
      <c r="AV21" s="280">
        <v>22110</v>
      </c>
      <c r="AW21" s="329">
        <v>72.5</v>
      </c>
      <c r="AX21" s="287">
        <v>121.22392391974665</v>
      </c>
      <c r="AY21" s="332">
        <v>2.5544464609800364</v>
      </c>
      <c r="AZ21" s="287">
        <v>13.930127041742288</v>
      </c>
      <c r="BA21" s="288">
        <v>583000</v>
      </c>
      <c r="BB21" s="279">
        <v>1296.1500000000001</v>
      </c>
      <c r="BC21" s="288">
        <v>1030</v>
      </c>
      <c r="BD21" s="287">
        <v>15.361801403568426</v>
      </c>
      <c r="BE21" s="287">
        <v>23.543301880555003</v>
      </c>
      <c r="BF21" s="287">
        <v>35.279060761478377</v>
      </c>
      <c r="BG21" s="287">
        <v>25.462582528123317</v>
      </c>
      <c r="BH21" s="287">
        <v>12.4</v>
      </c>
      <c r="BI21" s="278">
        <v>877.7511234535616</v>
      </c>
      <c r="BJ21" s="288">
        <v>32.800000000000004</v>
      </c>
      <c r="BK21" s="288">
        <v>38629</v>
      </c>
      <c r="BL21" s="287">
        <v>0.4128970883748771</v>
      </c>
      <c r="BM21" s="287">
        <v>21.3568123694434</v>
      </c>
      <c r="BN21" s="287">
        <v>5.7429241013451326</v>
      </c>
      <c r="BO21" s="332">
        <v>59.9</v>
      </c>
      <c r="BP21" s="288">
        <v>88</v>
      </c>
      <c r="BQ21" s="287">
        <v>57.550885200044164</v>
      </c>
      <c r="BR21" s="277">
        <v>23.425716440422324</v>
      </c>
      <c r="BS21" s="288">
        <v>79</v>
      </c>
      <c r="BT21" s="276">
        <v>83.5</v>
      </c>
      <c r="BU21" s="288">
        <v>20.2</v>
      </c>
      <c r="BV21" s="287">
        <v>7.17</v>
      </c>
      <c r="BW21" s="287">
        <v>7.42</v>
      </c>
      <c r="BX21" s="287">
        <v>7.06</v>
      </c>
      <c r="BY21" s="287">
        <v>3.7</v>
      </c>
      <c r="BZ21" s="287">
        <v>22.846441947565499</v>
      </c>
      <c r="CA21" s="287">
        <v>5.0081485053897197</v>
      </c>
      <c r="CB21" s="278">
        <v>202.80983939999999</v>
      </c>
      <c r="CC21" s="330" t="s">
        <v>57</v>
      </c>
      <c r="CD21" s="332">
        <v>0</v>
      </c>
      <c r="CE21" s="332">
        <v>97.916666666666657</v>
      </c>
      <c r="CF21" s="332">
        <v>0</v>
      </c>
      <c r="CG21" s="332">
        <v>38.379850851998299</v>
      </c>
    </row>
    <row r="22" spans="1:85" ht="15" x14ac:dyDescent="0.2">
      <c r="A22" s="33" t="s">
        <v>120</v>
      </c>
      <c r="B22" s="33" t="s">
        <v>120</v>
      </c>
      <c r="C22" t="s">
        <v>121</v>
      </c>
      <c r="D22" t="s">
        <v>49</v>
      </c>
      <c r="E22" s="296">
        <v>159000</v>
      </c>
      <c r="F22" s="295">
        <v>80199.873068217639</v>
      </c>
      <c r="G22" s="333">
        <v>1212.4012999999995</v>
      </c>
      <c r="H22" s="294">
        <v>131.14469606721806</v>
      </c>
      <c r="I22" s="293">
        <v>39.299999999999997</v>
      </c>
      <c r="J22" s="292">
        <v>16.399999999999999</v>
      </c>
      <c r="K22" s="292">
        <v>69.3</v>
      </c>
      <c r="L22" s="292">
        <v>14.3</v>
      </c>
      <c r="M22" s="291">
        <v>-1741</v>
      </c>
      <c r="N22" s="290">
        <v>2234</v>
      </c>
      <c r="O22" s="289">
        <v>1047</v>
      </c>
      <c r="P22" s="328">
        <v>51.9</v>
      </c>
      <c r="Q22" s="288" t="s">
        <v>78</v>
      </c>
      <c r="R22" s="287">
        <v>4.9770247527560842</v>
      </c>
      <c r="S22" s="288" t="s">
        <v>98</v>
      </c>
      <c r="T22" s="287">
        <v>4.1973160877156488</v>
      </c>
      <c r="U22" s="288" t="s">
        <v>174</v>
      </c>
      <c r="V22" s="287">
        <v>2.7242529105131452</v>
      </c>
      <c r="W22" s="287">
        <v>29.962030715503367</v>
      </c>
      <c r="X22" s="287">
        <v>27.955429206286965</v>
      </c>
      <c r="Y22" s="286">
        <v>7237</v>
      </c>
      <c r="Z22" s="285">
        <v>66.245594764062432</v>
      </c>
      <c r="AA22" s="284" t="s">
        <v>174</v>
      </c>
      <c r="AB22" s="284" t="s">
        <v>98</v>
      </c>
      <c r="AC22" s="284" t="s">
        <v>369</v>
      </c>
      <c r="AD22" s="288">
        <v>68.2</v>
      </c>
      <c r="AE22" s="288">
        <v>76.3</v>
      </c>
      <c r="AF22" s="288">
        <v>60.4</v>
      </c>
      <c r="AG22" s="288">
        <v>4.2</v>
      </c>
      <c r="AH22" s="283">
        <v>3.3643380170195925</v>
      </c>
      <c r="AI22" s="288">
        <v>3.5999999999999996</v>
      </c>
      <c r="AJ22" s="331">
        <v>7.2131447663508625</v>
      </c>
      <c r="AK22" s="288">
        <v>14.3</v>
      </c>
      <c r="AL22" s="288">
        <v>5.2</v>
      </c>
      <c r="AM22" s="288">
        <v>65.2</v>
      </c>
      <c r="AN22" s="288" t="s">
        <v>50</v>
      </c>
      <c r="AO22" s="288" t="s">
        <v>50</v>
      </c>
      <c r="AP22" s="288" t="s">
        <v>50</v>
      </c>
      <c r="AQ22" s="282">
        <v>55620</v>
      </c>
      <c r="AR22" s="287">
        <v>31.078673493320874</v>
      </c>
      <c r="AS22" s="288">
        <v>143500</v>
      </c>
      <c r="AT22" s="287">
        <v>14.729299363057324</v>
      </c>
      <c r="AU22" s="281">
        <v>1.36</v>
      </c>
      <c r="AV22" s="280">
        <v>14350</v>
      </c>
      <c r="AW22" s="329">
        <v>74.5</v>
      </c>
      <c r="AX22" s="287">
        <v>120.90440505417948</v>
      </c>
      <c r="AY22" s="332">
        <v>2.0218228498074451</v>
      </c>
      <c r="AZ22" s="287">
        <v>12.737483953786906</v>
      </c>
      <c r="BA22" s="288">
        <v>1200000</v>
      </c>
      <c r="BB22" s="279">
        <v>1058.58</v>
      </c>
      <c r="BC22" s="288">
        <v>380</v>
      </c>
      <c r="BD22" s="287">
        <v>22.641682380054473</v>
      </c>
      <c r="BE22" s="287">
        <v>15.149015294364132</v>
      </c>
      <c r="BF22" s="287">
        <v>29.118217054263567</v>
      </c>
      <c r="BG22" s="287">
        <v>33.09108527131783</v>
      </c>
      <c r="BH22" s="287">
        <v>15.1</v>
      </c>
      <c r="BI22" s="278">
        <v>1153.7999911882343</v>
      </c>
      <c r="BJ22" s="288">
        <v>25.3</v>
      </c>
      <c r="BK22" s="288">
        <v>44536</v>
      </c>
      <c r="BL22" s="287">
        <v>0.56707751859020072</v>
      </c>
      <c r="BM22" s="287">
        <v>16.918370484856801</v>
      </c>
      <c r="BN22" s="287">
        <v>5.7930696781448292</v>
      </c>
      <c r="BO22" s="332">
        <v>68.7</v>
      </c>
      <c r="BP22" s="288">
        <v>37</v>
      </c>
      <c r="BQ22" s="287">
        <v>45.824583075972825</v>
      </c>
      <c r="BR22" s="277">
        <v>10.960105217010083</v>
      </c>
      <c r="BS22" s="288">
        <v>83.3</v>
      </c>
      <c r="BT22" s="276">
        <v>86.4</v>
      </c>
      <c r="BU22" s="288">
        <v>14.2</v>
      </c>
      <c r="BV22" s="287">
        <v>7.61</v>
      </c>
      <c r="BW22" s="287">
        <v>7.8</v>
      </c>
      <c r="BX22" s="287">
        <v>7.56</v>
      </c>
      <c r="BY22" s="287">
        <v>3.1</v>
      </c>
      <c r="BZ22" s="287">
        <v>18.5840707964602</v>
      </c>
      <c r="CA22" s="287">
        <v>4.1801888792629196</v>
      </c>
      <c r="CB22" s="278">
        <v>136.33823390000001</v>
      </c>
      <c r="CC22" s="330" t="s">
        <v>62</v>
      </c>
      <c r="CD22" s="332">
        <v>74</v>
      </c>
      <c r="CE22" s="332">
        <v>24</v>
      </c>
      <c r="CF22" s="332">
        <v>2</v>
      </c>
      <c r="CG22" s="332">
        <v>29.814430677804566</v>
      </c>
    </row>
    <row r="23" spans="1:85" ht="15" x14ac:dyDescent="0.2">
      <c r="A23" s="33" t="s">
        <v>123</v>
      </c>
      <c r="B23" s="33" t="s">
        <v>123</v>
      </c>
      <c r="C23" t="s">
        <v>124</v>
      </c>
      <c r="D23" t="s">
        <v>53</v>
      </c>
      <c r="E23" s="296">
        <v>175400</v>
      </c>
      <c r="F23" s="295">
        <v>69848.523189972635</v>
      </c>
      <c r="G23" s="333">
        <v>3726.1175999999996</v>
      </c>
      <c r="H23" s="294">
        <v>47.073125120903327</v>
      </c>
      <c r="I23" s="293">
        <v>37.1</v>
      </c>
      <c r="J23" s="292">
        <v>19.600000000000001</v>
      </c>
      <c r="K23" s="292">
        <v>67.2</v>
      </c>
      <c r="L23" s="292">
        <v>13.2</v>
      </c>
      <c r="M23" s="291">
        <v>-226</v>
      </c>
      <c r="N23" s="290">
        <v>2547</v>
      </c>
      <c r="O23" s="289">
        <v>1207</v>
      </c>
      <c r="P23" s="328">
        <v>29.8</v>
      </c>
      <c r="Q23" s="288" t="s">
        <v>106</v>
      </c>
      <c r="R23" s="287">
        <v>2.192927652130451</v>
      </c>
      <c r="S23" s="288" t="s">
        <v>55</v>
      </c>
      <c r="T23" s="287">
        <v>1.7743346245158065</v>
      </c>
      <c r="U23" s="288" t="s">
        <v>262</v>
      </c>
      <c r="V23" s="287">
        <v>1.427589653879795</v>
      </c>
      <c r="W23" s="287">
        <v>30.398605289492252</v>
      </c>
      <c r="X23" s="287">
        <v>16.424200514071735</v>
      </c>
      <c r="Y23" s="286">
        <v>3205</v>
      </c>
      <c r="Z23" s="285">
        <v>27.489257318317883</v>
      </c>
      <c r="AA23" s="284" t="s">
        <v>368</v>
      </c>
      <c r="AB23" s="284" t="s">
        <v>243</v>
      </c>
      <c r="AC23" s="284" t="s">
        <v>61</v>
      </c>
      <c r="AD23" s="288">
        <v>74.400000000000006</v>
      </c>
      <c r="AE23" s="288">
        <v>80.900000000000006</v>
      </c>
      <c r="AF23" s="288">
        <v>67.8</v>
      </c>
      <c r="AG23" s="288">
        <v>4.5</v>
      </c>
      <c r="AH23" s="283">
        <v>2.0153426082434014</v>
      </c>
      <c r="AI23" s="288">
        <v>3.9</v>
      </c>
      <c r="AJ23" s="331">
        <v>4.6315753360036362</v>
      </c>
      <c r="AK23" s="288">
        <v>15.3</v>
      </c>
      <c r="AL23" s="288">
        <v>5.9</v>
      </c>
      <c r="AM23" s="288">
        <v>53.7</v>
      </c>
      <c r="AN23" s="288">
        <v>37979</v>
      </c>
      <c r="AO23" s="288">
        <v>41288</v>
      </c>
      <c r="AP23" s="288">
        <v>33400</v>
      </c>
      <c r="AQ23" s="282">
        <v>43940</v>
      </c>
      <c r="AR23" s="287">
        <v>42.702296169253181</v>
      </c>
      <c r="AS23" s="288">
        <v>83700</v>
      </c>
      <c r="AT23" s="287">
        <v>17.103448275862068</v>
      </c>
      <c r="AU23" s="281">
        <v>0.81</v>
      </c>
      <c r="AV23" s="280">
        <v>8970</v>
      </c>
      <c r="AW23" s="329">
        <v>76.8</v>
      </c>
      <c r="AX23" s="287">
        <v>58.455690586535411</v>
      </c>
      <c r="AY23" s="332">
        <v>1.7702782711663707</v>
      </c>
      <c r="AZ23" s="287">
        <v>11.07400828892836</v>
      </c>
      <c r="BA23" s="288">
        <v>410000</v>
      </c>
      <c r="BB23" s="279">
        <v>1683.24</v>
      </c>
      <c r="BC23" s="288">
        <v>240</v>
      </c>
      <c r="BD23" s="287">
        <v>27.730622544662058</v>
      </c>
      <c r="BE23" s="287">
        <v>38.862443724371296</v>
      </c>
      <c r="BF23" s="287">
        <v>10.708857855647636</v>
      </c>
      <c r="BG23" s="287">
        <v>22.418489949244403</v>
      </c>
      <c r="BH23" s="287">
        <v>36.4</v>
      </c>
      <c r="BI23" s="278">
        <v>678.43957676141554</v>
      </c>
      <c r="BJ23" s="288">
        <v>45.7</v>
      </c>
      <c r="BK23" s="288">
        <v>70421</v>
      </c>
      <c r="BL23" s="287">
        <v>1.1065698706767861</v>
      </c>
      <c r="BM23" s="287">
        <v>20.448069023929602</v>
      </c>
      <c r="BN23" s="287">
        <v>2.9282513060069451</v>
      </c>
      <c r="BO23" s="332">
        <v>68.599999999999994</v>
      </c>
      <c r="BP23" s="288">
        <v>30</v>
      </c>
      <c r="BQ23" s="287">
        <v>39.289366053169736</v>
      </c>
      <c r="BR23" s="277">
        <v>7.6517685213337394</v>
      </c>
      <c r="BS23" s="288">
        <v>82</v>
      </c>
      <c r="BT23" s="276">
        <v>84.6</v>
      </c>
      <c r="BU23" s="288">
        <v>15.3</v>
      </c>
      <c r="BV23" s="287">
        <v>7.34</v>
      </c>
      <c r="BW23" s="287">
        <v>7.68</v>
      </c>
      <c r="BX23" s="287">
        <v>7.41</v>
      </c>
      <c r="BY23" s="287">
        <v>3.29</v>
      </c>
      <c r="BZ23" s="287">
        <v>16.905615292712099</v>
      </c>
      <c r="CA23" s="287">
        <v>4.8555112150237303</v>
      </c>
      <c r="CB23" s="278">
        <v>140.58491119999999</v>
      </c>
      <c r="CC23" s="330" t="s">
        <v>62</v>
      </c>
      <c r="CD23" s="332">
        <v>58.333333333333336</v>
      </c>
      <c r="CE23" s="332">
        <v>4.1666666666666661</v>
      </c>
      <c r="CF23" s="332">
        <v>37.5</v>
      </c>
      <c r="CG23" s="332">
        <v>43.095284646837307</v>
      </c>
    </row>
    <row r="24" spans="1:85" ht="15" x14ac:dyDescent="0.2">
      <c r="A24" s="33" t="s">
        <v>127</v>
      </c>
      <c r="B24" s="33" t="s">
        <v>127</v>
      </c>
      <c r="C24" t="s">
        <v>128</v>
      </c>
      <c r="D24" t="s">
        <v>49</v>
      </c>
      <c r="E24" s="296">
        <v>328900</v>
      </c>
      <c r="F24" s="295">
        <v>144399.63267385081</v>
      </c>
      <c r="G24" s="333">
        <v>2681.0034999999998</v>
      </c>
      <c r="H24" s="294">
        <v>122.67794503065737</v>
      </c>
      <c r="I24" s="293">
        <v>34.5</v>
      </c>
      <c r="J24" s="292">
        <v>17.600000000000001</v>
      </c>
      <c r="K24" s="292">
        <v>74.599999999999994</v>
      </c>
      <c r="L24" s="292">
        <v>7.8</v>
      </c>
      <c r="M24" s="291">
        <v>-1572</v>
      </c>
      <c r="N24" s="290">
        <v>4598</v>
      </c>
      <c r="O24" s="289">
        <v>3130</v>
      </c>
      <c r="P24" s="328">
        <v>32.200000000000003</v>
      </c>
      <c r="Q24" s="288" t="s">
        <v>69</v>
      </c>
      <c r="R24" s="287">
        <v>3.2149290960321495</v>
      </c>
      <c r="S24" s="288" t="s">
        <v>263</v>
      </c>
      <c r="T24" s="287">
        <v>2.3069359851659264</v>
      </c>
      <c r="U24" s="288" t="s">
        <v>61</v>
      </c>
      <c r="V24" s="287">
        <v>2.2877995024514495</v>
      </c>
      <c r="W24" s="287">
        <v>41.506551720423793</v>
      </c>
      <c r="X24" s="287">
        <v>20.254412575841148</v>
      </c>
      <c r="Y24" s="286">
        <v>11259</v>
      </c>
      <c r="Z24" s="285">
        <v>46.525177894032183</v>
      </c>
      <c r="AA24" s="284" t="s">
        <v>369</v>
      </c>
      <c r="AB24" s="284" t="s">
        <v>174</v>
      </c>
      <c r="AC24" s="284" t="s">
        <v>61</v>
      </c>
      <c r="AD24" s="288">
        <v>78.5</v>
      </c>
      <c r="AE24" s="288">
        <v>82.3</v>
      </c>
      <c r="AF24" s="288">
        <v>74.599999999999994</v>
      </c>
      <c r="AG24" s="288">
        <v>5.9</v>
      </c>
      <c r="AH24" s="283">
        <v>4.0736019508950836</v>
      </c>
      <c r="AI24" s="288">
        <v>2.1999999999999997</v>
      </c>
      <c r="AJ24" s="331">
        <v>8.7604029785370123</v>
      </c>
      <c r="AK24" s="288">
        <v>16.100000000000001</v>
      </c>
      <c r="AL24" s="288">
        <v>6.2</v>
      </c>
      <c r="AM24" s="288">
        <v>65</v>
      </c>
      <c r="AN24" s="288">
        <v>33441</v>
      </c>
      <c r="AO24" s="288">
        <v>35995</v>
      </c>
      <c r="AP24" s="288">
        <v>30173</v>
      </c>
      <c r="AQ24" s="282">
        <v>38490</v>
      </c>
      <c r="AR24" s="287">
        <v>31.664783847478986</v>
      </c>
      <c r="AS24" s="288">
        <v>184000</v>
      </c>
      <c r="AT24" s="287">
        <v>23.143812709030101</v>
      </c>
      <c r="AU24" s="281">
        <v>0.76</v>
      </c>
      <c r="AV24" s="280">
        <v>17280</v>
      </c>
      <c r="AW24" s="329">
        <v>63.8</v>
      </c>
      <c r="AX24" s="287">
        <v>104.62318849803655</v>
      </c>
      <c r="AY24" s="332">
        <v>2.4740647595095884</v>
      </c>
      <c r="AZ24" s="287">
        <v>13.33480037723986</v>
      </c>
      <c r="BA24" s="288">
        <v>450000</v>
      </c>
      <c r="BB24" s="279">
        <v>1257.3499999999999</v>
      </c>
      <c r="BC24" s="288">
        <v>1350</v>
      </c>
      <c r="BD24" s="287">
        <v>10.886751746078179</v>
      </c>
      <c r="BE24" s="287">
        <v>24.913153179507809</v>
      </c>
      <c r="BF24" s="287">
        <v>29.792664643288113</v>
      </c>
      <c r="BG24" s="287">
        <v>34.407430431125903</v>
      </c>
      <c r="BH24" s="287">
        <v>17.3</v>
      </c>
      <c r="BI24" s="278">
        <v>1091.4755731251805</v>
      </c>
      <c r="BJ24" s="288">
        <v>28.299999999999997</v>
      </c>
      <c r="BK24" s="288">
        <v>66791</v>
      </c>
      <c r="BL24" s="287">
        <v>0.51370974564864591</v>
      </c>
      <c r="BM24" s="287">
        <v>15.965185837279501</v>
      </c>
      <c r="BN24" s="287">
        <v>5.0471052833230061</v>
      </c>
      <c r="BO24" s="332">
        <v>57.1</v>
      </c>
      <c r="BP24" s="288">
        <v>73</v>
      </c>
      <c r="BQ24" s="287">
        <v>39.053619965406469</v>
      </c>
      <c r="BR24" s="277">
        <v>18.138729377449639</v>
      </c>
      <c r="BS24" s="288">
        <v>78.900000000000006</v>
      </c>
      <c r="BT24" s="276">
        <v>83.3</v>
      </c>
      <c r="BU24" s="288">
        <v>33.799999999999997</v>
      </c>
      <c r="BV24" s="287">
        <v>7.14</v>
      </c>
      <c r="BW24" s="287">
        <v>7.46</v>
      </c>
      <c r="BX24" s="287">
        <v>7.2</v>
      </c>
      <c r="BY24" s="287">
        <v>3.53</v>
      </c>
      <c r="BZ24" s="287">
        <v>22.9527559055118</v>
      </c>
      <c r="CA24" s="287">
        <v>4.9933884965873601</v>
      </c>
      <c r="CB24" s="278">
        <v>204.97636420000001</v>
      </c>
      <c r="CC24" s="330" t="s">
        <v>57</v>
      </c>
      <c r="CD24" s="332">
        <v>4.7619047619047619</v>
      </c>
      <c r="CE24" s="332">
        <v>93.650793650793645</v>
      </c>
      <c r="CF24" s="332">
        <v>0</v>
      </c>
      <c r="CG24" s="332">
        <v>34.500367311103545</v>
      </c>
    </row>
    <row r="25" spans="1:85" ht="15" x14ac:dyDescent="0.2">
      <c r="A25" s="33" t="s">
        <v>130</v>
      </c>
      <c r="B25" s="33" t="s">
        <v>130</v>
      </c>
      <c r="C25" t="s">
        <v>131</v>
      </c>
      <c r="D25" t="s">
        <v>49</v>
      </c>
      <c r="E25" s="296">
        <v>303400</v>
      </c>
      <c r="F25" s="295">
        <v>131075.7397464957</v>
      </c>
      <c r="G25" s="333">
        <v>3514.9294</v>
      </c>
      <c r="H25" s="294">
        <v>86.317523191219721</v>
      </c>
      <c r="I25" s="293">
        <v>35</v>
      </c>
      <c r="J25" s="292">
        <v>20.6</v>
      </c>
      <c r="K25" s="292">
        <v>70.099999999999994</v>
      </c>
      <c r="L25" s="292">
        <v>9.3000000000000007</v>
      </c>
      <c r="M25" s="291">
        <v>-1536</v>
      </c>
      <c r="N25" s="290">
        <v>3683</v>
      </c>
      <c r="O25" s="289">
        <v>3239</v>
      </c>
      <c r="P25" s="328">
        <v>34.9</v>
      </c>
      <c r="Q25" s="288" t="s">
        <v>69</v>
      </c>
      <c r="R25" s="287">
        <v>3.5148703264041172</v>
      </c>
      <c r="S25" s="288" t="s">
        <v>54</v>
      </c>
      <c r="T25" s="287">
        <v>3.4630371350381504</v>
      </c>
      <c r="U25" s="288" t="s">
        <v>61</v>
      </c>
      <c r="V25" s="287">
        <v>1.5756565235514799</v>
      </c>
      <c r="W25" s="287">
        <v>47.437209242671088</v>
      </c>
      <c r="X25" s="287">
        <v>16.480461838813984</v>
      </c>
      <c r="Y25" s="286">
        <v>7978</v>
      </c>
      <c r="Z25" s="285">
        <v>38.302918569089769</v>
      </c>
      <c r="AA25" s="284" t="s">
        <v>243</v>
      </c>
      <c r="AB25" s="284" t="s">
        <v>369</v>
      </c>
      <c r="AC25" s="284" t="s">
        <v>174</v>
      </c>
      <c r="AD25" s="288">
        <v>75.900000000000006</v>
      </c>
      <c r="AE25" s="288">
        <v>79.599999999999994</v>
      </c>
      <c r="AF25" s="288">
        <v>72.400000000000006</v>
      </c>
      <c r="AG25" s="288">
        <v>5.7</v>
      </c>
      <c r="AH25" s="283">
        <v>5.9709241952232608</v>
      </c>
      <c r="AI25" s="288">
        <v>3.5000000000000004</v>
      </c>
      <c r="AJ25" s="331">
        <v>9.8277856995395769</v>
      </c>
      <c r="AK25" s="288">
        <v>16.5</v>
      </c>
      <c r="AL25" s="288">
        <v>5.8</v>
      </c>
      <c r="AM25" s="288">
        <v>53.3</v>
      </c>
      <c r="AN25" s="288">
        <v>33157</v>
      </c>
      <c r="AO25" s="288" t="s">
        <v>50</v>
      </c>
      <c r="AP25" s="288">
        <v>31641</v>
      </c>
      <c r="AQ25" s="282">
        <v>35900</v>
      </c>
      <c r="AR25" s="287">
        <v>27.868549302208191</v>
      </c>
      <c r="AS25" s="288">
        <v>90000</v>
      </c>
      <c r="AT25" s="287">
        <v>24.773413897280964</v>
      </c>
      <c r="AU25" s="281">
        <v>0.4</v>
      </c>
      <c r="AV25" s="280">
        <v>10405</v>
      </c>
      <c r="AW25" s="329">
        <v>73.400000000000006</v>
      </c>
      <c r="AX25" s="287">
        <v>76.979523376895656</v>
      </c>
      <c r="AY25" s="332">
        <v>2.1728650137741048</v>
      </c>
      <c r="AZ25" s="287">
        <v>11.993457300275482</v>
      </c>
      <c r="BA25" s="288">
        <v>352000</v>
      </c>
      <c r="BB25" s="279">
        <v>1378.66</v>
      </c>
      <c r="BC25" s="288">
        <v>1540</v>
      </c>
      <c r="BD25" s="287">
        <v>16.494648318042813</v>
      </c>
      <c r="BE25" s="287">
        <v>31.717889908256879</v>
      </c>
      <c r="BF25" s="287">
        <v>28.138379204892967</v>
      </c>
      <c r="BG25" s="287">
        <v>23.649082568807341</v>
      </c>
      <c r="BH25" s="287">
        <v>22.5</v>
      </c>
      <c r="BI25" s="278">
        <v>825.06007610708843</v>
      </c>
      <c r="BJ25" s="288">
        <v>17.100000000000001</v>
      </c>
      <c r="BK25" s="288">
        <v>76507</v>
      </c>
      <c r="BL25" s="287">
        <v>0.65902610882841905</v>
      </c>
      <c r="BM25" s="287">
        <v>16.10490451818</v>
      </c>
      <c r="BN25" s="287">
        <v>4.0898866080423399</v>
      </c>
      <c r="BO25" s="332">
        <v>56.3</v>
      </c>
      <c r="BP25" s="288">
        <v>69</v>
      </c>
      <c r="BQ25" s="287">
        <v>40.877482927437711</v>
      </c>
      <c r="BR25" s="277">
        <v>17.934367845331977</v>
      </c>
      <c r="BS25" s="288">
        <v>79</v>
      </c>
      <c r="BT25" s="276">
        <v>83.4</v>
      </c>
      <c r="BU25" s="288">
        <v>31.3</v>
      </c>
      <c r="BV25" s="287">
        <v>7.18</v>
      </c>
      <c r="BW25" s="287">
        <v>7.63</v>
      </c>
      <c r="BX25" s="287">
        <v>7.26</v>
      </c>
      <c r="BY25" s="287">
        <v>3.43</v>
      </c>
      <c r="BZ25" s="287">
        <v>23.584589614740398</v>
      </c>
      <c r="CA25" s="287">
        <v>6.0570147106702397</v>
      </c>
      <c r="CB25" s="278">
        <v>190.83983019999999</v>
      </c>
      <c r="CC25" s="330" t="s">
        <v>57</v>
      </c>
      <c r="CD25" s="332">
        <v>0</v>
      </c>
      <c r="CE25" s="332">
        <v>98.148148148148152</v>
      </c>
      <c r="CF25" s="332">
        <v>0</v>
      </c>
      <c r="CG25" s="332">
        <v>37.203790263924844</v>
      </c>
    </row>
    <row r="26" spans="1:85" ht="15" x14ac:dyDescent="0.2">
      <c r="A26" s="33" t="s">
        <v>133</v>
      </c>
      <c r="B26" s="33" t="s">
        <v>133</v>
      </c>
      <c r="C26" t="s">
        <v>134</v>
      </c>
      <c r="D26" t="s">
        <v>53</v>
      </c>
      <c r="E26" s="296">
        <v>208100</v>
      </c>
      <c r="F26" s="295">
        <v>84201.163358944847</v>
      </c>
      <c r="G26" s="333">
        <v>3762.4738000000002</v>
      </c>
      <c r="H26" s="294">
        <v>55.309355243882358</v>
      </c>
      <c r="I26" s="293">
        <v>36.700000000000003</v>
      </c>
      <c r="J26" s="292">
        <v>20.6</v>
      </c>
      <c r="K26" s="292">
        <v>67.2</v>
      </c>
      <c r="L26" s="292">
        <v>12.2</v>
      </c>
      <c r="M26" s="291">
        <v>-2060</v>
      </c>
      <c r="N26" s="290">
        <v>1077</v>
      </c>
      <c r="O26" s="289">
        <v>2029</v>
      </c>
      <c r="P26" s="328">
        <v>37.4</v>
      </c>
      <c r="Q26" s="288" t="s">
        <v>61</v>
      </c>
      <c r="R26" s="287">
        <v>3.4528000480737933</v>
      </c>
      <c r="S26" s="288" t="s">
        <v>106</v>
      </c>
      <c r="T26" s="287">
        <v>3.168363437877141</v>
      </c>
      <c r="U26" s="288" t="s">
        <v>74</v>
      </c>
      <c r="V26" s="287">
        <v>2.8343507283680451</v>
      </c>
      <c r="W26" s="287">
        <v>36.739767247396088</v>
      </c>
      <c r="X26" s="287">
        <v>21.067191601049871</v>
      </c>
      <c r="Y26" s="286">
        <v>6684</v>
      </c>
      <c r="Z26" s="285">
        <v>48.598185202419728</v>
      </c>
      <c r="AA26" s="284" t="s">
        <v>61</v>
      </c>
      <c r="AB26" s="284" t="s">
        <v>243</v>
      </c>
      <c r="AC26" s="284" t="s">
        <v>368</v>
      </c>
      <c r="AD26" s="288">
        <v>78.8</v>
      </c>
      <c r="AE26" s="288">
        <v>86.3</v>
      </c>
      <c r="AF26" s="288">
        <v>71.400000000000006</v>
      </c>
      <c r="AG26" s="288">
        <v>4.5999999999999996</v>
      </c>
      <c r="AH26" s="283">
        <v>3.8560411311053984</v>
      </c>
      <c r="AI26" s="288">
        <v>4.3</v>
      </c>
      <c r="AJ26" s="331">
        <v>5.7366798510935322</v>
      </c>
      <c r="AK26" s="288">
        <v>13.5</v>
      </c>
      <c r="AL26" s="288">
        <v>4.7</v>
      </c>
      <c r="AM26" s="288">
        <v>58</v>
      </c>
      <c r="AN26" s="288">
        <v>33989</v>
      </c>
      <c r="AO26" s="288" t="s">
        <v>50</v>
      </c>
      <c r="AP26" s="288">
        <v>30722</v>
      </c>
      <c r="AQ26" s="282">
        <v>41960</v>
      </c>
      <c r="AR26" s="287">
        <v>21.991513257224028</v>
      </c>
      <c r="AS26" s="288">
        <v>96800</v>
      </c>
      <c r="AT26" s="287">
        <v>12.23470661672909</v>
      </c>
      <c r="AU26" s="281">
        <v>0.71</v>
      </c>
      <c r="AV26" s="280">
        <v>12070</v>
      </c>
      <c r="AW26" s="329">
        <v>78.400000000000006</v>
      </c>
      <c r="AX26" s="287">
        <v>59.747174286375063</v>
      </c>
      <c r="AY26" s="332">
        <v>1.8477206595538311</v>
      </c>
      <c r="AZ26" s="287">
        <v>10.361299709020368</v>
      </c>
      <c r="BA26" s="288">
        <v>415000</v>
      </c>
      <c r="BB26" s="279">
        <v>1382.45</v>
      </c>
      <c r="BC26" s="288">
        <v>510</v>
      </c>
      <c r="BD26" s="287">
        <v>21.744142717406493</v>
      </c>
      <c r="BE26" s="287">
        <v>32.735572220410823</v>
      </c>
      <c r="BF26" s="287">
        <v>16.228049746145608</v>
      </c>
      <c r="BG26" s="287">
        <v>29.292235316037075</v>
      </c>
      <c r="BH26" s="287">
        <v>34.6</v>
      </c>
      <c r="BI26" s="278">
        <v>690.71082924352424</v>
      </c>
      <c r="BJ26" s="288">
        <v>37.5</v>
      </c>
      <c r="BK26" s="288">
        <v>72777</v>
      </c>
      <c r="BL26" s="287">
        <v>0.92407024137536986</v>
      </c>
      <c r="BM26" s="287">
        <v>14.4277543981473</v>
      </c>
      <c r="BN26" s="287">
        <v>3.4055882496930732</v>
      </c>
      <c r="BO26" s="332">
        <v>67.8</v>
      </c>
      <c r="BP26" s="288">
        <v>35</v>
      </c>
      <c r="BQ26" s="287">
        <v>34.190932289299816</v>
      </c>
      <c r="BR26" s="277">
        <v>10.439537677617135</v>
      </c>
      <c r="BS26" s="288">
        <v>80.400000000000006</v>
      </c>
      <c r="BT26" s="276">
        <v>84.2</v>
      </c>
      <c r="BU26" s="288">
        <v>19.7</v>
      </c>
      <c r="BV26" s="287">
        <v>7.28</v>
      </c>
      <c r="BW26" s="287">
        <v>7.54</v>
      </c>
      <c r="BX26" s="287">
        <v>7.13</v>
      </c>
      <c r="BY26" s="287">
        <v>3.56</v>
      </c>
      <c r="BZ26" s="287">
        <v>19.2150866462793</v>
      </c>
      <c r="CA26" s="287">
        <v>5.5734407398197101</v>
      </c>
      <c r="CB26" s="278">
        <v>161.80315089999999</v>
      </c>
      <c r="CC26" s="330" t="s">
        <v>57</v>
      </c>
      <c r="CD26" s="332">
        <v>33.333333333333329</v>
      </c>
      <c r="CE26" s="332">
        <v>60</v>
      </c>
      <c r="CF26" s="332">
        <v>1.6666666666666667</v>
      </c>
      <c r="CG26" s="332">
        <v>41.292268827390672</v>
      </c>
    </row>
    <row r="27" spans="1:85" ht="15" x14ac:dyDescent="0.2">
      <c r="A27" s="33" t="s">
        <v>138</v>
      </c>
      <c r="B27" s="33" t="s">
        <v>138</v>
      </c>
      <c r="C27" t="s">
        <v>139</v>
      </c>
      <c r="D27" t="s">
        <v>49</v>
      </c>
      <c r="E27" s="296">
        <v>342900</v>
      </c>
      <c r="F27" s="295">
        <v>119172.19565069351</v>
      </c>
      <c r="G27" s="333">
        <v>3619.8389999999995</v>
      </c>
      <c r="H27" s="294">
        <v>94.727969945624665</v>
      </c>
      <c r="I27" s="293">
        <v>32.1</v>
      </c>
      <c r="J27" s="292">
        <v>22.7</v>
      </c>
      <c r="K27" s="292">
        <v>70.2</v>
      </c>
      <c r="L27" s="292">
        <v>7</v>
      </c>
      <c r="M27" s="291">
        <v>-7273</v>
      </c>
      <c r="N27" s="290">
        <v>11182</v>
      </c>
      <c r="O27" s="289">
        <v>4616</v>
      </c>
      <c r="P27" s="328">
        <v>54.1</v>
      </c>
      <c r="Q27" s="288" t="s">
        <v>55</v>
      </c>
      <c r="R27" s="287">
        <v>8.7040235856408117</v>
      </c>
      <c r="S27" s="288" t="s">
        <v>56</v>
      </c>
      <c r="T27" s="287">
        <v>6.8006779572964833</v>
      </c>
      <c r="U27" s="288" t="s">
        <v>135</v>
      </c>
      <c r="V27" s="287">
        <v>5.3450828614473478</v>
      </c>
      <c r="W27" s="287">
        <v>73.056888118378694</v>
      </c>
      <c r="X27" s="287">
        <v>41.386339074405939</v>
      </c>
      <c r="Y27" s="286">
        <v>25604</v>
      </c>
      <c r="Z27" s="285">
        <v>109.55504494906059</v>
      </c>
      <c r="AA27" s="284" t="s">
        <v>243</v>
      </c>
      <c r="AB27" s="284" t="s">
        <v>55</v>
      </c>
      <c r="AC27" s="284" t="s">
        <v>368</v>
      </c>
      <c r="AD27" s="288">
        <v>66.2</v>
      </c>
      <c r="AE27" s="288">
        <v>75</v>
      </c>
      <c r="AF27" s="288">
        <v>56.1</v>
      </c>
      <c r="AG27" s="288">
        <v>9.1</v>
      </c>
      <c r="AH27" s="283">
        <v>4.1164769587799759</v>
      </c>
      <c r="AI27" s="288">
        <v>4.3</v>
      </c>
      <c r="AJ27" s="331">
        <v>8.0185187562310389</v>
      </c>
      <c r="AK27" s="288">
        <v>12.7</v>
      </c>
      <c r="AL27" s="288">
        <v>11</v>
      </c>
      <c r="AM27" s="288">
        <v>43.4</v>
      </c>
      <c r="AN27" s="288">
        <v>27942</v>
      </c>
      <c r="AO27" s="288">
        <v>30141</v>
      </c>
      <c r="AP27" s="288">
        <v>24006</v>
      </c>
      <c r="AQ27" s="282">
        <v>28780</v>
      </c>
      <c r="AR27" s="287">
        <v>8.4174596387474399</v>
      </c>
      <c r="AS27" s="288">
        <v>111100</v>
      </c>
      <c r="AT27" s="287">
        <v>23.092998955067923</v>
      </c>
      <c r="AU27" s="281">
        <v>0.48</v>
      </c>
      <c r="AV27" s="280">
        <v>11055</v>
      </c>
      <c r="AW27" s="329">
        <v>70</v>
      </c>
      <c r="AX27" s="287">
        <v>90.818818013556367</v>
      </c>
      <c r="AY27" s="332">
        <v>2.5183823529411762</v>
      </c>
      <c r="AZ27" s="287">
        <v>12.238664215686274</v>
      </c>
      <c r="BA27" s="288">
        <v>305000</v>
      </c>
      <c r="BB27" s="279">
        <v>1240.54</v>
      </c>
      <c r="BC27" s="288">
        <v>1440</v>
      </c>
      <c r="BD27" s="287">
        <v>9.3795019107511024</v>
      </c>
      <c r="BE27" s="287">
        <v>16.726620256549609</v>
      </c>
      <c r="BF27" s="287">
        <v>31.419994306565563</v>
      </c>
      <c r="BG27" s="287">
        <v>42.473883526133726</v>
      </c>
      <c r="BH27" s="287">
        <v>23.9</v>
      </c>
      <c r="BI27" s="278">
        <v>1261.0046668537489</v>
      </c>
      <c r="BJ27" s="288">
        <v>17.2</v>
      </c>
      <c r="BK27" s="288">
        <v>61092</v>
      </c>
      <c r="BL27" s="287">
        <v>0.60177897733429209</v>
      </c>
      <c r="BM27" s="287">
        <v>5.5719529809377502</v>
      </c>
      <c r="BN27" s="287">
        <v>3.9057761817276502</v>
      </c>
      <c r="BO27" s="332">
        <v>55.7</v>
      </c>
      <c r="BP27" s="288">
        <v>42</v>
      </c>
      <c r="BQ27" s="287">
        <v>58.789577378805113</v>
      </c>
      <c r="BR27" s="277">
        <v>15.43901135756432</v>
      </c>
      <c r="BS27" s="288">
        <v>78.5</v>
      </c>
      <c r="BT27" s="276">
        <v>83</v>
      </c>
      <c r="BU27" s="288">
        <v>22.5</v>
      </c>
      <c r="BV27" s="287">
        <v>7.12</v>
      </c>
      <c r="BW27" s="287">
        <v>7.43</v>
      </c>
      <c r="BX27" s="287">
        <v>7.18</v>
      </c>
      <c r="BY27" s="287">
        <v>3.37</v>
      </c>
      <c r="BZ27" s="287">
        <v>27.586206896551701</v>
      </c>
      <c r="CA27" s="287">
        <v>7.64623488700457</v>
      </c>
      <c r="CB27" s="278">
        <v>193.39891729999999</v>
      </c>
      <c r="CC27" s="330" t="s">
        <v>57</v>
      </c>
      <c r="CD27" s="332">
        <v>0</v>
      </c>
      <c r="CE27" s="332">
        <v>100</v>
      </c>
      <c r="CF27" s="332">
        <v>0</v>
      </c>
      <c r="CG27" s="332">
        <v>40.508992021344824</v>
      </c>
    </row>
    <row r="28" spans="1:85" ht="15" x14ac:dyDescent="0.2">
      <c r="A28" s="33" t="s">
        <v>141</v>
      </c>
      <c r="B28" s="33" t="s">
        <v>141</v>
      </c>
      <c r="C28" t="s">
        <v>142</v>
      </c>
      <c r="D28" t="s">
        <v>53</v>
      </c>
      <c r="E28" s="296">
        <v>304200</v>
      </c>
      <c r="F28" s="295">
        <v>110707.88112389615</v>
      </c>
      <c r="G28" s="333">
        <v>5641.8997000000008</v>
      </c>
      <c r="H28" s="294">
        <v>53.918009212393471</v>
      </c>
      <c r="I28" s="293">
        <v>35.799999999999997</v>
      </c>
      <c r="J28" s="292">
        <v>22.8</v>
      </c>
      <c r="K28" s="292">
        <v>65</v>
      </c>
      <c r="L28" s="292">
        <v>12.2</v>
      </c>
      <c r="M28" s="291">
        <v>-2912</v>
      </c>
      <c r="N28" s="290">
        <v>3685</v>
      </c>
      <c r="O28" s="289">
        <v>2960</v>
      </c>
      <c r="P28" s="328">
        <v>40.200000000000003</v>
      </c>
      <c r="Q28" s="288" t="s">
        <v>55</v>
      </c>
      <c r="R28" s="287">
        <v>7.5570849912176943</v>
      </c>
      <c r="S28" s="288" t="s">
        <v>135</v>
      </c>
      <c r="T28" s="287">
        <v>5.3432268702727894</v>
      </c>
      <c r="U28" s="288" t="s">
        <v>106</v>
      </c>
      <c r="V28" s="287">
        <v>2.5981288310571027</v>
      </c>
      <c r="W28" s="287">
        <v>62.700812795983083</v>
      </c>
      <c r="X28" s="287">
        <v>24.578520724297658</v>
      </c>
      <c r="Y28" s="286">
        <v>10534</v>
      </c>
      <c r="Z28" s="285">
        <v>54.572110926337494</v>
      </c>
      <c r="AA28" s="284" t="s">
        <v>243</v>
      </c>
      <c r="AB28" s="284" t="s">
        <v>55</v>
      </c>
      <c r="AC28" s="284" t="s">
        <v>368</v>
      </c>
      <c r="AD28" s="288">
        <v>68.3</v>
      </c>
      <c r="AE28" s="288">
        <v>79.099999999999994</v>
      </c>
      <c r="AF28" s="288">
        <v>57.6</v>
      </c>
      <c r="AG28" s="288">
        <v>7.9</v>
      </c>
      <c r="AH28" s="283">
        <v>4.1286771030448994</v>
      </c>
      <c r="AI28" s="288">
        <v>3.3000000000000003</v>
      </c>
      <c r="AJ28" s="331">
        <v>5.9576540312595512</v>
      </c>
      <c r="AK28" s="288">
        <v>17.100000000000001</v>
      </c>
      <c r="AL28" s="288">
        <v>10.199999999999999</v>
      </c>
      <c r="AM28" s="288">
        <v>44.7</v>
      </c>
      <c r="AN28" s="288">
        <v>33483</v>
      </c>
      <c r="AO28" s="288">
        <v>39272</v>
      </c>
      <c r="AP28" s="288">
        <v>29204</v>
      </c>
      <c r="AQ28" s="282">
        <v>36860</v>
      </c>
      <c r="AR28" s="287">
        <v>25.178619582816168</v>
      </c>
      <c r="AS28" s="288">
        <v>90700</v>
      </c>
      <c r="AT28" s="287">
        <v>22.935779816513762</v>
      </c>
      <c r="AU28" s="281">
        <v>0.47</v>
      </c>
      <c r="AV28" s="280">
        <v>14595</v>
      </c>
      <c r="AW28" s="329">
        <v>74.7</v>
      </c>
      <c r="AX28" s="287">
        <v>69.687656102569804</v>
      </c>
      <c r="AY28" s="332">
        <v>1.911915329463981</v>
      </c>
      <c r="AZ28" s="287">
        <v>11.296346876066917</v>
      </c>
      <c r="BA28" s="288">
        <v>345000</v>
      </c>
      <c r="BB28" s="279">
        <v>1415.22</v>
      </c>
      <c r="BC28" s="288">
        <v>50</v>
      </c>
      <c r="BD28" s="287">
        <v>29.514373679876847</v>
      </c>
      <c r="BE28" s="287">
        <v>34.88973615436938</v>
      </c>
      <c r="BF28" s="287">
        <v>11.313679160849174</v>
      </c>
      <c r="BG28" s="287">
        <v>24.066516306877169</v>
      </c>
      <c r="BH28" s="287">
        <v>40.6</v>
      </c>
      <c r="BI28" s="278">
        <v>874.01573939130765</v>
      </c>
      <c r="BJ28" s="288">
        <v>28.7</v>
      </c>
      <c r="BK28" s="288">
        <v>106339</v>
      </c>
      <c r="BL28" s="287">
        <v>1.0729932899450079</v>
      </c>
      <c r="BM28" s="287">
        <v>11.754611913608301</v>
      </c>
      <c r="BN28" s="287">
        <v>2.9821474886538009</v>
      </c>
      <c r="BO28" s="332">
        <v>68.7</v>
      </c>
      <c r="BP28" s="288">
        <v>28</v>
      </c>
      <c r="BQ28" s="287">
        <v>66.526865094704291</v>
      </c>
      <c r="BR28" s="277">
        <v>9.8344471445929535</v>
      </c>
      <c r="BS28" s="288">
        <v>80.900000000000006</v>
      </c>
      <c r="BT28" s="276">
        <v>84.6</v>
      </c>
      <c r="BU28" s="288">
        <v>18.5</v>
      </c>
      <c r="BV28" s="287">
        <v>7.32</v>
      </c>
      <c r="BW28" s="287">
        <v>7.57</v>
      </c>
      <c r="BX28" s="287">
        <v>7.3</v>
      </c>
      <c r="BY28" s="287">
        <v>3.2</v>
      </c>
      <c r="BZ28" s="287">
        <v>23.2937275490467</v>
      </c>
      <c r="CA28" s="287">
        <v>7.9101583528638697</v>
      </c>
      <c r="CB28" s="278">
        <v>141.88452340000001</v>
      </c>
      <c r="CC28" s="330" t="s">
        <v>57</v>
      </c>
      <c r="CD28" s="332">
        <v>39.682539682539684</v>
      </c>
      <c r="CE28" s="332">
        <v>55.555555555555557</v>
      </c>
      <c r="CF28" s="332">
        <v>4.7619047619047619</v>
      </c>
      <c r="CG28" s="332">
        <v>39.702071621755572</v>
      </c>
    </row>
    <row r="29" spans="1:85" ht="15" x14ac:dyDescent="0.2">
      <c r="A29" s="33" t="s">
        <v>144</v>
      </c>
      <c r="B29" s="33" t="s">
        <v>144</v>
      </c>
      <c r="C29" t="s">
        <v>145</v>
      </c>
      <c r="D29" t="s">
        <v>53</v>
      </c>
      <c r="E29" s="296">
        <v>197300</v>
      </c>
      <c r="F29" s="295">
        <v>85107.97681042859</v>
      </c>
      <c r="G29" s="333">
        <v>5740.6784999999991</v>
      </c>
      <c r="H29" s="294">
        <v>34.368759720649749</v>
      </c>
      <c r="I29" s="293">
        <v>38.799999999999997</v>
      </c>
      <c r="J29" s="292">
        <v>20.7</v>
      </c>
      <c r="K29" s="292">
        <v>64.5</v>
      </c>
      <c r="L29" s="292">
        <v>14.8</v>
      </c>
      <c r="M29" s="291">
        <v>-1192</v>
      </c>
      <c r="N29" s="290">
        <v>913</v>
      </c>
      <c r="O29" s="289">
        <v>1391</v>
      </c>
      <c r="P29" s="328">
        <v>23.7</v>
      </c>
      <c r="Q29" s="288" t="s">
        <v>73</v>
      </c>
      <c r="R29" s="287">
        <v>1.7621263169153429</v>
      </c>
      <c r="S29" s="288" t="s">
        <v>74</v>
      </c>
      <c r="T29" s="287">
        <v>1.428418632012407</v>
      </c>
      <c r="U29" s="288" t="s">
        <v>78</v>
      </c>
      <c r="V29" s="287">
        <v>1.4016792341836461</v>
      </c>
      <c r="W29" s="287">
        <v>15.674796880446792</v>
      </c>
      <c r="X29" s="287">
        <v>10.44128285507596</v>
      </c>
      <c r="Y29" s="286">
        <v>2580</v>
      </c>
      <c r="Z29" s="285">
        <v>20.554165803604146</v>
      </c>
      <c r="AA29" s="284" t="s">
        <v>174</v>
      </c>
      <c r="AB29" s="284" t="s">
        <v>61</v>
      </c>
      <c r="AC29" s="284" t="s">
        <v>243</v>
      </c>
      <c r="AD29" s="288">
        <v>79.599999999999994</v>
      </c>
      <c r="AE29" s="288">
        <v>82.1</v>
      </c>
      <c r="AF29" s="288">
        <v>77.2</v>
      </c>
      <c r="AG29" s="288">
        <v>3.8</v>
      </c>
      <c r="AH29" s="283">
        <v>2.4094383516118314</v>
      </c>
      <c r="AI29" s="288">
        <v>4.3</v>
      </c>
      <c r="AJ29" s="331">
        <v>4.3896687433278627</v>
      </c>
      <c r="AK29" s="288">
        <v>10.8</v>
      </c>
      <c r="AL29" s="288">
        <v>3.2</v>
      </c>
      <c r="AM29" s="288">
        <v>69.5</v>
      </c>
      <c r="AN29" s="288">
        <v>42076</v>
      </c>
      <c r="AO29" s="288" t="s">
        <v>50</v>
      </c>
      <c r="AP29" s="288">
        <v>38499</v>
      </c>
      <c r="AQ29" s="282">
        <v>53470</v>
      </c>
      <c r="AR29" s="287">
        <v>48.683539402949613</v>
      </c>
      <c r="AS29" s="288">
        <v>95900</v>
      </c>
      <c r="AT29" s="287">
        <v>11.224489795918368</v>
      </c>
      <c r="AU29" s="281">
        <v>0.81</v>
      </c>
      <c r="AV29" s="280">
        <v>14185</v>
      </c>
      <c r="AW29" s="329">
        <v>78.8</v>
      </c>
      <c r="AX29" s="287">
        <v>56.347816998928749</v>
      </c>
      <c r="AY29" s="332">
        <v>1.5420319752449718</v>
      </c>
      <c r="AZ29" s="287">
        <v>9.6802475502836511</v>
      </c>
      <c r="BA29" s="288">
        <v>575000</v>
      </c>
      <c r="BB29" s="279">
        <v>1582.39</v>
      </c>
      <c r="BC29" s="288">
        <v>510</v>
      </c>
      <c r="BD29" s="287">
        <v>30.936758171525959</v>
      </c>
      <c r="BE29" s="287">
        <v>38.444214498752203</v>
      </c>
      <c r="BF29" s="287">
        <v>8.6797735711242314</v>
      </c>
      <c r="BG29" s="287">
        <v>21.939253758597602</v>
      </c>
      <c r="BH29" s="287">
        <v>50.8</v>
      </c>
      <c r="BI29" s="278">
        <v>790.20851455845366</v>
      </c>
      <c r="BJ29" s="288">
        <v>41.199999999999996</v>
      </c>
      <c r="BK29" s="288">
        <v>84918</v>
      </c>
      <c r="BL29" s="287">
        <v>1.0636688169349282</v>
      </c>
      <c r="BM29" s="287">
        <v>33.132045323902197</v>
      </c>
      <c r="BN29" s="287">
        <v>3.0574636974275542</v>
      </c>
      <c r="BO29" s="332">
        <v>70.5</v>
      </c>
      <c r="BP29" s="288">
        <v>26</v>
      </c>
      <c r="BQ29" s="287">
        <v>53.466838256065785</v>
      </c>
      <c r="BR29" s="277">
        <v>5.6531438844246145</v>
      </c>
      <c r="BS29" s="288">
        <v>82.4</v>
      </c>
      <c r="BT29" s="276">
        <v>86</v>
      </c>
      <c r="BU29" s="288">
        <v>12.6</v>
      </c>
      <c r="BV29" s="287">
        <v>7.54</v>
      </c>
      <c r="BW29" s="287">
        <v>7.75</v>
      </c>
      <c r="BX29" s="287">
        <v>7.33</v>
      </c>
      <c r="BY29" s="287">
        <v>3.2</v>
      </c>
      <c r="BZ29" s="287">
        <v>12.5732551944592</v>
      </c>
      <c r="CA29" s="287">
        <v>3.6900236553787402</v>
      </c>
      <c r="CB29" s="278">
        <v>137.41669580000001</v>
      </c>
      <c r="CC29" s="330" t="s">
        <v>62</v>
      </c>
      <c r="CD29" s="332">
        <v>72.222222222222214</v>
      </c>
      <c r="CE29" s="332">
        <v>0</v>
      </c>
      <c r="CF29" s="332">
        <v>27.777777777777779</v>
      </c>
      <c r="CG29" s="332">
        <v>46.130352100501355</v>
      </c>
    </row>
    <row r="30" spans="1:85" ht="15" x14ac:dyDescent="0.2">
      <c r="A30" s="33" t="s">
        <v>147</v>
      </c>
      <c r="B30" s="33" t="s">
        <v>147</v>
      </c>
      <c r="C30" t="s">
        <v>148</v>
      </c>
      <c r="D30" t="s">
        <v>49</v>
      </c>
      <c r="E30" s="296">
        <v>314300</v>
      </c>
      <c r="F30" s="295">
        <v>134254.37055280202</v>
      </c>
      <c r="G30" s="333">
        <v>2886.2032999999997</v>
      </c>
      <c r="H30" s="294">
        <v>108.89738778969591</v>
      </c>
      <c r="I30" s="293">
        <v>34.4</v>
      </c>
      <c r="J30" s="292">
        <v>18.600000000000001</v>
      </c>
      <c r="K30" s="292">
        <v>73.5</v>
      </c>
      <c r="L30" s="292">
        <v>7.9</v>
      </c>
      <c r="M30" s="291">
        <v>-2438</v>
      </c>
      <c r="N30" s="290">
        <v>5497</v>
      </c>
      <c r="O30" s="289">
        <v>3304</v>
      </c>
      <c r="P30" s="328">
        <v>38.4</v>
      </c>
      <c r="Q30" s="288" t="s">
        <v>54</v>
      </c>
      <c r="R30" s="287">
        <v>4.7134239618708005</v>
      </c>
      <c r="S30" s="288" t="s">
        <v>69</v>
      </c>
      <c r="T30" s="287">
        <v>1.9519014301918602</v>
      </c>
      <c r="U30" s="288" t="s">
        <v>73</v>
      </c>
      <c r="V30" s="287">
        <v>1.6979842723989966</v>
      </c>
      <c r="W30" s="287">
        <v>45.715595101618575</v>
      </c>
      <c r="X30" s="287">
        <v>19.594827805450496</v>
      </c>
      <c r="Y30" s="286">
        <v>12157</v>
      </c>
      <c r="Z30" s="285">
        <v>53.543508229501121</v>
      </c>
      <c r="AA30" s="284" t="s">
        <v>369</v>
      </c>
      <c r="AB30" s="284" t="s">
        <v>174</v>
      </c>
      <c r="AC30" s="284" t="s">
        <v>98</v>
      </c>
      <c r="AD30" s="288">
        <v>74.2</v>
      </c>
      <c r="AE30" s="288">
        <v>79.8</v>
      </c>
      <c r="AF30" s="288">
        <v>68.599999999999994</v>
      </c>
      <c r="AG30" s="288">
        <v>7.7</v>
      </c>
      <c r="AH30" s="283">
        <v>4.7419713519523841</v>
      </c>
      <c r="AI30" s="288">
        <v>2</v>
      </c>
      <c r="AJ30" s="331">
        <v>8.8483102766363206</v>
      </c>
      <c r="AK30" s="288">
        <v>16.8</v>
      </c>
      <c r="AL30" s="288">
        <v>7.6</v>
      </c>
      <c r="AM30" s="288">
        <v>56.8</v>
      </c>
      <c r="AN30" s="288">
        <v>33864</v>
      </c>
      <c r="AO30" s="288">
        <v>36712</v>
      </c>
      <c r="AP30" s="288">
        <v>32696</v>
      </c>
      <c r="AQ30" s="282">
        <v>37100</v>
      </c>
      <c r="AR30" s="287">
        <v>26.413046302975904</v>
      </c>
      <c r="AS30" s="288">
        <v>285900</v>
      </c>
      <c r="AT30" s="287">
        <v>18.76737720111214</v>
      </c>
      <c r="AU30" s="281">
        <v>1.27</v>
      </c>
      <c r="AV30" s="280">
        <v>17120</v>
      </c>
      <c r="AW30" s="329">
        <v>73.400000000000006</v>
      </c>
      <c r="AX30" s="287">
        <v>100.63525249276294</v>
      </c>
      <c r="AY30" s="332">
        <v>2.9745790689996698</v>
      </c>
      <c r="AZ30" s="287">
        <v>13.634532849125126</v>
      </c>
      <c r="BA30" s="288">
        <v>475000</v>
      </c>
      <c r="BB30" s="279">
        <v>1206.3800000000001</v>
      </c>
      <c r="BC30" s="288">
        <v>1380</v>
      </c>
      <c r="BD30" s="287">
        <v>10.124238145580712</v>
      </c>
      <c r="BE30" s="287">
        <v>26.288678080588056</v>
      </c>
      <c r="BF30" s="287">
        <v>37.232419699302532</v>
      </c>
      <c r="BG30" s="287">
        <v>26.354664074528696</v>
      </c>
      <c r="BH30" s="287">
        <v>24.9</v>
      </c>
      <c r="BI30" s="278">
        <v>1169.1406098233592</v>
      </c>
      <c r="BJ30" s="288">
        <v>34.599999999999994</v>
      </c>
      <c r="BK30" s="288">
        <v>60438</v>
      </c>
      <c r="BL30" s="287">
        <v>0.50188503761771108</v>
      </c>
      <c r="BM30" s="287">
        <v>20.053967160408799</v>
      </c>
      <c r="BN30" s="287">
        <v>4.874749532860033</v>
      </c>
      <c r="BO30" s="332">
        <v>61.2</v>
      </c>
      <c r="BP30" s="288">
        <v>75</v>
      </c>
      <c r="BQ30" s="287">
        <v>29.801671971737381</v>
      </c>
      <c r="BR30" s="277">
        <v>19.466747462505683</v>
      </c>
      <c r="BS30" s="288">
        <v>78.900000000000006</v>
      </c>
      <c r="BT30" s="276">
        <v>83.9</v>
      </c>
      <c r="BU30" s="288">
        <v>27.4</v>
      </c>
      <c r="BV30" s="287">
        <v>7.47</v>
      </c>
      <c r="BW30" s="287">
        <v>7.67</v>
      </c>
      <c r="BX30" s="287">
        <v>7.31</v>
      </c>
      <c r="BY30" s="287">
        <v>3.42</v>
      </c>
      <c r="BZ30" s="287">
        <v>27.582679849982998</v>
      </c>
      <c r="CA30" s="287">
        <v>5.4525553460148899</v>
      </c>
      <c r="CB30" s="278">
        <v>207.49207949999999</v>
      </c>
      <c r="CC30" s="330" t="s">
        <v>57</v>
      </c>
      <c r="CD30" s="332">
        <v>3.1746031746031744</v>
      </c>
      <c r="CE30" s="332">
        <v>76.19047619047619</v>
      </c>
      <c r="CF30" s="332">
        <v>20.634920634920633</v>
      </c>
      <c r="CG30" s="332">
        <v>36.171582284561438</v>
      </c>
    </row>
    <row r="31" spans="1:85" ht="15" x14ac:dyDescent="0.2">
      <c r="A31" s="33" t="s">
        <v>150</v>
      </c>
      <c r="B31" s="33" t="s">
        <v>150</v>
      </c>
      <c r="C31" t="s">
        <v>151</v>
      </c>
      <c r="D31" t="s">
        <v>53</v>
      </c>
      <c r="E31" s="296">
        <v>202600</v>
      </c>
      <c r="F31" s="295">
        <v>85243.125482826843</v>
      </c>
      <c r="G31" s="333">
        <v>4384.6980999999996</v>
      </c>
      <c r="H31" s="294">
        <v>46.206145868971007</v>
      </c>
      <c r="I31" s="293">
        <v>38.9</v>
      </c>
      <c r="J31" s="292">
        <v>20.7</v>
      </c>
      <c r="K31" s="292">
        <v>64.3</v>
      </c>
      <c r="L31" s="292">
        <v>15.1</v>
      </c>
      <c r="M31" s="291">
        <v>161</v>
      </c>
      <c r="N31" s="290">
        <v>568</v>
      </c>
      <c r="O31" s="289">
        <v>1269</v>
      </c>
      <c r="P31" s="328">
        <v>23.1</v>
      </c>
      <c r="Q31" s="288" t="s">
        <v>106</v>
      </c>
      <c r="R31" s="287">
        <v>1.7807369074290282</v>
      </c>
      <c r="S31" s="288" t="s">
        <v>55</v>
      </c>
      <c r="T31" s="287">
        <v>1.6808136905325382</v>
      </c>
      <c r="U31" s="288" t="s">
        <v>73</v>
      </c>
      <c r="V31" s="287">
        <v>1.2301073911625804</v>
      </c>
      <c r="W31" s="287">
        <v>25.046741289489844</v>
      </c>
      <c r="X31" s="287">
        <v>10.021383923675842</v>
      </c>
      <c r="Y31" s="286">
        <v>2070</v>
      </c>
      <c r="Z31" s="285">
        <v>16.090042051752416</v>
      </c>
      <c r="AA31" s="284" t="s">
        <v>243</v>
      </c>
      <c r="AB31" s="284" t="s">
        <v>368</v>
      </c>
      <c r="AC31" s="284" t="s">
        <v>61</v>
      </c>
      <c r="AD31" s="288">
        <v>78.2</v>
      </c>
      <c r="AE31" s="288">
        <v>86.2</v>
      </c>
      <c r="AF31" s="288">
        <v>70.5</v>
      </c>
      <c r="AG31" s="288">
        <v>5.5</v>
      </c>
      <c r="AH31" s="283">
        <v>2.2760896779333106</v>
      </c>
      <c r="AI31" s="288">
        <v>3.2</v>
      </c>
      <c r="AJ31" s="331">
        <v>5.1379313025161091</v>
      </c>
      <c r="AK31" s="288">
        <v>14.4</v>
      </c>
      <c r="AL31" s="288">
        <v>4.3</v>
      </c>
      <c r="AM31" s="288">
        <v>42.5</v>
      </c>
      <c r="AN31" s="288">
        <v>32697</v>
      </c>
      <c r="AO31" s="288">
        <v>36636</v>
      </c>
      <c r="AP31" s="288">
        <v>28540</v>
      </c>
      <c r="AQ31" s="282">
        <v>39940</v>
      </c>
      <c r="AR31" s="287">
        <v>23.508478555612115</v>
      </c>
      <c r="AS31" s="288">
        <v>78600</v>
      </c>
      <c r="AT31" s="287">
        <v>18.865248226950357</v>
      </c>
      <c r="AU31" s="281">
        <v>0.62</v>
      </c>
      <c r="AV31" s="280">
        <v>8710</v>
      </c>
      <c r="AW31" s="329">
        <v>76</v>
      </c>
      <c r="AX31" s="287">
        <v>55.856140959808897</v>
      </c>
      <c r="AY31" s="332">
        <v>2.0432813286361351</v>
      </c>
      <c r="AZ31" s="287">
        <v>11.270256668344238</v>
      </c>
      <c r="BA31" s="288">
        <v>320000</v>
      </c>
      <c r="BB31" s="279">
        <v>1486.03</v>
      </c>
      <c r="BC31" s="288">
        <v>390</v>
      </c>
      <c r="BD31" s="287">
        <v>25.704991806686721</v>
      </c>
      <c r="BE31" s="287">
        <v>41.771223127155331</v>
      </c>
      <c r="BF31" s="287">
        <v>11.605155672952282</v>
      </c>
      <c r="BG31" s="287">
        <v>20.532198498300193</v>
      </c>
      <c r="BH31" s="287">
        <v>32</v>
      </c>
      <c r="BI31" s="278">
        <v>665.59702042613969</v>
      </c>
      <c r="BJ31" s="288">
        <v>37.6</v>
      </c>
      <c r="BK31" s="288">
        <v>91266</v>
      </c>
      <c r="BL31" s="287">
        <v>1.1674725612096093</v>
      </c>
      <c r="BM31" s="287">
        <v>9.4293913056542493</v>
      </c>
      <c r="BN31" s="287">
        <v>2.8540856561323684</v>
      </c>
      <c r="BO31" s="332">
        <v>67.400000000000006</v>
      </c>
      <c r="BP31" s="288">
        <v>50</v>
      </c>
      <c r="BQ31" s="287">
        <v>34.267597378376941</v>
      </c>
      <c r="BR31" s="277">
        <v>9.6139989706639213</v>
      </c>
      <c r="BS31" s="288">
        <v>80.900000000000006</v>
      </c>
      <c r="BT31" s="276">
        <v>83.4</v>
      </c>
      <c r="BU31" s="288">
        <v>17.3</v>
      </c>
      <c r="BV31" s="287">
        <v>7.46</v>
      </c>
      <c r="BW31" s="287">
        <v>7.7</v>
      </c>
      <c r="BX31" s="287">
        <v>7.26</v>
      </c>
      <c r="BY31" s="287">
        <v>3.22</v>
      </c>
      <c r="BZ31" s="287">
        <v>18.380394246137499</v>
      </c>
      <c r="CA31" s="287">
        <v>5.8560195609414096</v>
      </c>
      <c r="CB31" s="278">
        <v>163.1713522</v>
      </c>
      <c r="CC31" s="330" t="s">
        <v>125</v>
      </c>
      <c r="CD31" s="332">
        <v>16.666666666666664</v>
      </c>
      <c r="CE31" s="332">
        <v>0</v>
      </c>
      <c r="CF31" s="332">
        <v>83.333333333333343</v>
      </c>
      <c r="CG31" s="332">
        <v>42.646525597082828</v>
      </c>
    </row>
    <row r="32" spans="1:85" ht="15" x14ac:dyDescent="0.2">
      <c r="A32" s="33" t="s">
        <v>153</v>
      </c>
      <c r="B32" s="33" t="s">
        <v>153</v>
      </c>
      <c r="C32" t="s">
        <v>154</v>
      </c>
      <c r="D32" t="s">
        <v>49</v>
      </c>
      <c r="E32" s="296">
        <v>304000</v>
      </c>
      <c r="F32" s="295">
        <v>123719.867365051</v>
      </c>
      <c r="G32" s="333">
        <v>1978.1275999999998</v>
      </c>
      <c r="H32" s="294">
        <v>153.68068268194631</v>
      </c>
      <c r="I32" s="293">
        <v>31.4</v>
      </c>
      <c r="J32" s="292">
        <v>20.100000000000001</v>
      </c>
      <c r="K32" s="292">
        <v>73.900000000000006</v>
      </c>
      <c r="L32" s="292">
        <v>6</v>
      </c>
      <c r="M32" s="291">
        <v>-2798</v>
      </c>
      <c r="N32" s="290">
        <v>10532</v>
      </c>
      <c r="O32" s="289">
        <v>3509</v>
      </c>
      <c r="P32" s="328">
        <v>38.6</v>
      </c>
      <c r="Q32" s="288" t="s">
        <v>56</v>
      </c>
      <c r="R32" s="287">
        <v>15.300122788237516</v>
      </c>
      <c r="S32" s="288" t="s">
        <v>55</v>
      </c>
      <c r="T32" s="287">
        <v>1.5305238964800705</v>
      </c>
      <c r="U32" s="288" t="s">
        <v>155</v>
      </c>
      <c r="V32" s="287">
        <v>1.3860902965808199</v>
      </c>
      <c r="W32" s="287">
        <v>54.01622654564293</v>
      </c>
      <c r="X32" s="287">
        <v>34.195933456561924</v>
      </c>
      <c r="Y32" s="286">
        <v>17580</v>
      </c>
      <c r="Z32" s="285">
        <v>80.537281706400833</v>
      </c>
      <c r="AA32" s="284" t="s">
        <v>174</v>
      </c>
      <c r="AB32" s="284" t="s">
        <v>98</v>
      </c>
      <c r="AC32" s="284" t="s">
        <v>369</v>
      </c>
      <c r="AD32" s="288">
        <v>70.400000000000006</v>
      </c>
      <c r="AE32" s="288">
        <v>80.3</v>
      </c>
      <c r="AF32" s="288">
        <v>59.6</v>
      </c>
      <c r="AG32" s="288">
        <v>9.1999999999999993</v>
      </c>
      <c r="AH32" s="283">
        <v>3.1901435564600407</v>
      </c>
      <c r="AI32" s="288">
        <v>3.4000000000000004</v>
      </c>
      <c r="AJ32" s="331">
        <v>8.4843598248153782</v>
      </c>
      <c r="AK32" s="288">
        <v>15.4</v>
      </c>
      <c r="AL32" s="288">
        <v>10</v>
      </c>
      <c r="AM32" s="288">
        <v>45.7</v>
      </c>
      <c r="AN32" s="288">
        <v>36429</v>
      </c>
      <c r="AO32" s="288">
        <v>38461</v>
      </c>
      <c r="AP32" s="288">
        <v>32657</v>
      </c>
      <c r="AQ32" s="282">
        <v>34930</v>
      </c>
      <c r="AR32" s="287">
        <v>20.639854604304539</v>
      </c>
      <c r="AS32" s="288">
        <v>280100</v>
      </c>
      <c r="AT32" s="287">
        <v>16.117917304747319</v>
      </c>
      <c r="AU32" s="281">
        <v>1.35</v>
      </c>
      <c r="AV32" s="280">
        <v>18390</v>
      </c>
      <c r="AW32" s="329">
        <v>69.7</v>
      </c>
      <c r="AX32" s="287">
        <v>99.87540767342152</v>
      </c>
      <c r="AY32" s="332">
        <v>3.4830659536541893</v>
      </c>
      <c r="AZ32" s="287">
        <v>11.837076648841355</v>
      </c>
      <c r="BA32" s="288">
        <v>415000</v>
      </c>
      <c r="BB32" s="279">
        <v>1196.8499999999999</v>
      </c>
      <c r="BC32" s="288">
        <v>2390</v>
      </c>
      <c r="BD32" s="287">
        <v>7.0403186398797724</v>
      </c>
      <c r="BE32" s="287">
        <v>19.795133734706486</v>
      </c>
      <c r="BF32" s="287">
        <v>41.639852112740982</v>
      </c>
      <c r="BG32" s="287">
        <v>31.524695512672757</v>
      </c>
      <c r="BH32" s="287">
        <v>15.2</v>
      </c>
      <c r="BI32" s="278">
        <v>1703.4679944305494</v>
      </c>
      <c r="BJ32" s="288">
        <v>28.1</v>
      </c>
      <c r="BK32" s="288">
        <v>43589</v>
      </c>
      <c r="BL32" s="287">
        <v>0.43047888047246119</v>
      </c>
      <c r="BM32" s="287">
        <v>22.4398911105996</v>
      </c>
      <c r="BN32" s="287">
        <v>5.0222198813750314</v>
      </c>
      <c r="BO32" s="332">
        <v>59.2</v>
      </c>
      <c r="BP32" s="288">
        <v>47</v>
      </c>
      <c r="BQ32" s="287">
        <v>51.066749436403434</v>
      </c>
      <c r="BR32" s="277">
        <v>21.880682818091159</v>
      </c>
      <c r="BS32" s="288">
        <v>78.099999999999994</v>
      </c>
      <c r="BT32" s="276">
        <v>82.5</v>
      </c>
      <c r="BU32" s="288">
        <v>18.100000000000001</v>
      </c>
      <c r="BV32" s="287">
        <v>7.22</v>
      </c>
      <c r="BW32" s="287">
        <v>7.39</v>
      </c>
      <c r="BX32" s="287">
        <v>7.2</v>
      </c>
      <c r="BY32" s="287">
        <v>3.26</v>
      </c>
      <c r="BZ32" s="287">
        <v>27.103786816269299</v>
      </c>
      <c r="CA32" s="287">
        <v>6.6499646696609096</v>
      </c>
      <c r="CB32" s="278">
        <v>238.71552310000001</v>
      </c>
      <c r="CC32" s="330" t="s">
        <v>255</v>
      </c>
      <c r="CD32" s="332">
        <v>11.111111111111111</v>
      </c>
      <c r="CE32" s="332">
        <v>48.888888888888886</v>
      </c>
      <c r="CF32" s="332">
        <v>0</v>
      </c>
      <c r="CG32" s="332">
        <v>47.197667702632081</v>
      </c>
    </row>
    <row r="33" spans="1:85" ht="15" x14ac:dyDescent="0.2">
      <c r="A33" s="33" t="s">
        <v>157</v>
      </c>
      <c r="B33" s="33" t="s">
        <v>157</v>
      </c>
      <c r="C33" t="s">
        <v>158</v>
      </c>
      <c r="D33" t="s">
        <v>53</v>
      </c>
      <c r="E33" s="296">
        <v>276200</v>
      </c>
      <c r="F33" s="295">
        <v>105980.70881546242</v>
      </c>
      <c r="G33" s="333">
        <v>3880.7963</v>
      </c>
      <c r="H33" s="294">
        <v>71.170960454688128</v>
      </c>
      <c r="I33" s="293">
        <v>35.1</v>
      </c>
      <c r="J33" s="292">
        <v>21.8</v>
      </c>
      <c r="K33" s="292">
        <v>67.900000000000006</v>
      </c>
      <c r="L33" s="292">
        <v>10.3</v>
      </c>
      <c r="M33" s="291">
        <v>-5787</v>
      </c>
      <c r="N33" s="290">
        <v>5814</v>
      </c>
      <c r="O33" s="289">
        <v>3125</v>
      </c>
      <c r="P33" s="328">
        <v>37.200000000000003</v>
      </c>
      <c r="Q33" s="288" t="s">
        <v>135</v>
      </c>
      <c r="R33" s="287">
        <v>4.9208322200666803</v>
      </c>
      <c r="S33" s="288" t="s">
        <v>61</v>
      </c>
      <c r="T33" s="287">
        <v>3.1740684378255093</v>
      </c>
      <c r="U33" s="288" t="s">
        <v>243</v>
      </c>
      <c r="V33" s="287">
        <v>1.6615746817993486</v>
      </c>
      <c r="W33" s="287">
        <v>49.909643082860633</v>
      </c>
      <c r="X33" s="287">
        <v>26.435090864640209</v>
      </c>
      <c r="Y33" s="286">
        <v>15452</v>
      </c>
      <c r="Z33" s="285">
        <v>83.887079261672085</v>
      </c>
      <c r="AA33" s="284" t="s">
        <v>243</v>
      </c>
      <c r="AB33" s="284" t="s">
        <v>368</v>
      </c>
      <c r="AC33" s="284" t="s">
        <v>61</v>
      </c>
      <c r="AD33" s="288">
        <v>73.099999999999994</v>
      </c>
      <c r="AE33" s="288">
        <v>76.8</v>
      </c>
      <c r="AF33" s="288">
        <v>69.400000000000006</v>
      </c>
      <c r="AG33" s="288">
        <v>5.4</v>
      </c>
      <c r="AH33" s="283">
        <v>3.4522003034901361</v>
      </c>
      <c r="AI33" s="288">
        <v>3</v>
      </c>
      <c r="AJ33" s="331">
        <v>8.0564603691639523</v>
      </c>
      <c r="AK33" s="288">
        <v>15.5</v>
      </c>
      <c r="AL33" s="288">
        <v>11.6</v>
      </c>
      <c r="AM33" s="288">
        <v>42.6</v>
      </c>
      <c r="AN33" s="288">
        <v>30859</v>
      </c>
      <c r="AO33" s="288">
        <v>33126</v>
      </c>
      <c r="AP33" s="288" t="s">
        <v>50</v>
      </c>
      <c r="AQ33" s="282">
        <v>33080</v>
      </c>
      <c r="AR33" s="287">
        <v>19.241817612137865</v>
      </c>
      <c r="AS33" s="288">
        <v>84500</v>
      </c>
      <c r="AT33" s="287">
        <v>23.03448275862069</v>
      </c>
      <c r="AU33" s="281">
        <v>0.46</v>
      </c>
      <c r="AV33" s="280">
        <v>11020</v>
      </c>
      <c r="AW33" s="329">
        <v>71</v>
      </c>
      <c r="AX33" s="287">
        <v>78.010662272335651</v>
      </c>
      <c r="AY33" s="332">
        <v>2.1642619311875695</v>
      </c>
      <c r="AZ33" s="287">
        <v>11.655937846836848</v>
      </c>
      <c r="BA33" s="288">
        <v>366569</v>
      </c>
      <c r="BB33" s="279">
        <v>1474.18</v>
      </c>
      <c r="BC33" s="288">
        <v>970</v>
      </c>
      <c r="BD33" s="287">
        <v>20.606779982907604</v>
      </c>
      <c r="BE33" s="287">
        <v>29.243186781882063</v>
      </c>
      <c r="BF33" s="287">
        <v>19.885101129997153</v>
      </c>
      <c r="BG33" s="287">
        <v>30.012344506694522</v>
      </c>
      <c r="BH33" s="287">
        <v>31.4</v>
      </c>
      <c r="BI33" s="278">
        <v>780.3409119757672</v>
      </c>
      <c r="BJ33" s="288">
        <v>35.5</v>
      </c>
      <c r="BK33" s="288">
        <v>76217</v>
      </c>
      <c r="BL33" s="287">
        <v>0.78686984441622532</v>
      </c>
      <c r="BM33" s="287">
        <v>12.8740655593529</v>
      </c>
      <c r="BN33" s="287">
        <v>3.5881420785336156</v>
      </c>
      <c r="BO33" s="332">
        <v>58.3</v>
      </c>
      <c r="BP33" s="288">
        <v>43</v>
      </c>
      <c r="BQ33" s="287">
        <v>62.397555612667411</v>
      </c>
      <c r="BR33" s="277">
        <v>15.076262967643341</v>
      </c>
      <c r="BS33" s="288">
        <v>79.400000000000006</v>
      </c>
      <c r="BT33" s="276">
        <v>83.8</v>
      </c>
      <c r="BU33" s="288">
        <v>26.2</v>
      </c>
      <c r="BV33" s="287">
        <v>7.19</v>
      </c>
      <c r="BW33" s="287">
        <v>7.5</v>
      </c>
      <c r="BX33" s="287">
        <v>7.12</v>
      </c>
      <c r="BY33" s="287">
        <v>3.14</v>
      </c>
      <c r="BZ33" s="287">
        <v>26.2931034482759</v>
      </c>
      <c r="CA33" s="287">
        <v>6.4135853277811696</v>
      </c>
      <c r="CB33" s="278">
        <v>185.25376700000001</v>
      </c>
      <c r="CC33" s="330" t="s">
        <v>57</v>
      </c>
      <c r="CD33" s="332">
        <v>26.666666666666668</v>
      </c>
      <c r="CE33" s="332">
        <v>73.333333333333329</v>
      </c>
      <c r="CF33" s="332">
        <v>0</v>
      </c>
      <c r="CG33" s="332">
        <v>37.614569241384558</v>
      </c>
    </row>
    <row r="34" spans="1:85" ht="15" x14ac:dyDescent="0.2">
      <c r="A34" s="33" t="s">
        <v>160</v>
      </c>
      <c r="B34" s="33" t="s">
        <v>160</v>
      </c>
      <c r="C34" t="s">
        <v>161</v>
      </c>
      <c r="D34" t="s">
        <v>49</v>
      </c>
      <c r="E34" s="296">
        <v>321000</v>
      </c>
      <c r="F34" s="295">
        <v>138148.86788819768</v>
      </c>
      <c r="G34" s="333">
        <v>3426.4169999999999</v>
      </c>
      <c r="H34" s="294">
        <v>93.683868600932115</v>
      </c>
      <c r="I34" s="293">
        <v>35</v>
      </c>
      <c r="J34" s="292">
        <v>17.8</v>
      </c>
      <c r="K34" s="292">
        <v>72.8</v>
      </c>
      <c r="L34" s="292">
        <v>9.3000000000000007</v>
      </c>
      <c r="M34" s="291">
        <v>-2507</v>
      </c>
      <c r="N34" s="290">
        <v>1296</v>
      </c>
      <c r="O34" s="289">
        <v>3574</v>
      </c>
      <c r="P34" s="328">
        <v>32.799999999999997</v>
      </c>
      <c r="Q34" s="288" t="s">
        <v>61</v>
      </c>
      <c r="R34" s="287">
        <v>2.2195801234547794</v>
      </c>
      <c r="S34" s="288" t="s">
        <v>74</v>
      </c>
      <c r="T34" s="287">
        <v>2.1068747047997527</v>
      </c>
      <c r="U34" s="288" t="s">
        <v>73</v>
      </c>
      <c r="V34" s="287">
        <v>1.883092558510725</v>
      </c>
      <c r="W34" s="287">
        <v>29.651522654851547</v>
      </c>
      <c r="X34" s="287">
        <v>17.420301727080346</v>
      </c>
      <c r="Y34" s="286">
        <v>9965</v>
      </c>
      <c r="Z34" s="285">
        <v>43.489835642026058</v>
      </c>
      <c r="AA34" s="284" t="s">
        <v>174</v>
      </c>
      <c r="AB34" s="284" t="s">
        <v>369</v>
      </c>
      <c r="AC34" s="284" t="s">
        <v>175</v>
      </c>
      <c r="AD34" s="288">
        <v>78.8</v>
      </c>
      <c r="AE34" s="288">
        <v>86.6</v>
      </c>
      <c r="AF34" s="288">
        <v>71.599999999999994</v>
      </c>
      <c r="AG34" s="288">
        <v>5.7</v>
      </c>
      <c r="AH34" s="283">
        <v>2.5991972099756531</v>
      </c>
      <c r="AI34" s="288">
        <v>2.9000000000000004</v>
      </c>
      <c r="AJ34" s="331">
        <v>5.9222987422207094</v>
      </c>
      <c r="AK34" s="288">
        <v>11.4</v>
      </c>
      <c r="AL34" s="288">
        <v>4.3</v>
      </c>
      <c r="AM34" s="288">
        <v>66.400000000000006</v>
      </c>
      <c r="AN34" s="288">
        <v>41064</v>
      </c>
      <c r="AO34" s="288" t="s">
        <v>50</v>
      </c>
      <c r="AP34" s="288">
        <v>36247</v>
      </c>
      <c r="AQ34" s="282">
        <v>47480</v>
      </c>
      <c r="AR34" s="287">
        <v>34.567995353813664</v>
      </c>
      <c r="AS34" s="288">
        <v>134100</v>
      </c>
      <c r="AT34" s="287">
        <v>21.391304347826086</v>
      </c>
      <c r="AU34" s="281">
        <v>0.62</v>
      </c>
      <c r="AV34" s="280">
        <v>18695</v>
      </c>
      <c r="AW34" s="329">
        <v>75.8</v>
      </c>
      <c r="AX34" s="287">
        <v>72.559868090533172</v>
      </c>
      <c r="AY34" s="332">
        <v>1.8303145853193519</v>
      </c>
      <c r="AZ34" s="287">
        <v>10.069272322847155</v>
      </c>
      <c r="BA34" s="288">
        <v>557000</v>
      </c>
      <c r="BB34" s="279">
        <v>679.91000000000008</v>
      </c>
      <c r="BC34" s="288">
        <v>2740</v>
      </c>
      <c r="BD34" s="287">
        <v>17.74859064678386</v>
      </c>
      <c r="BE34" s="287">
        <v>30.472401863827958</v>
      </c>
      <c r="BF34" s="287">
        <v>19.33239993777363</v>
      </c>
      <c r="BG34" s="287">
        <v>31.170226163225696</v>
      </c>
      <c r="BH34" s="287">
        <v>26.9</v>
      </c>
      <c r="BI34" s="278">
        <v>1038.4923989972979</v>
      </c>
      <c r="BJ34" s="288">
        <v>20.7</v>
      </c>
      <c r="BK34" s="288">
        <v>89513</v>
      </c>
      <c r="BL34" s="287">
        <v>0.68596016644570978</v>
      </c>
      <c r="BM34" s="287">
        <v>30.669033493716999</v>
      </c>
      <c r="BN34" s="287">
        <v>4.2590226366019976</v>
      </c>
      <c r="BO34" s="332">
        <v>63</v>
      </c>
      <c r="BP34" s="288">
        <v>41</v>
      </c>
      <c r="BQ34" s="287">
        <v>50.771411086417359</v>
      </c>
      <c r="BR34" s="277">
        <v>12.717547375230762</v>
      </c>
      <c r="BS34" s="288">
        <v>79.5</v>
      </c>
      <c r="BT34" s="276">
        <v>83.7</v>
      </c>
      <c r="BU34" s="288">
        <v>19.3</v>
      </c>
      <c r="BV34" s="287">
        <v>7.37</v>
      </c>
      <c r="BW34" s="287">
        <v>7.63</v>
      </c>
      <c r="BX34" s="287">
        <v>7.37</v>
      </c>
      <c r="BY34" s="287">
        <v>3.59</v>
      </c>
      <c r="BZ34" s="287">
        <v>19.3419740777667</v>
      </c>
      <c r="CA34" s="287">
        <v>4.1985685486485096</v>
      </c>
      <c r="CB34" s="278">
        <v>176.55265030000001</v>
      </c>
      <c r="CC34" s="330" t="s">
        <v>62</v>
      </c>
      <c r="CD34" s="332">
        <v>68.333333333333329</v>
      </c>
      <c r="CE34" s="332">
        <v>31.666666666666664</v>
      </c>
      <c r="CF34" s="332">
        <v>0</v>
      </c>
      <c r="CG34" s="332">
        <v>36.856543419832583</v>
      </c>
    </row>
    <row r="35" spans="1:85" ht="15" x14ac:dyDescent="0.2">
      <c r="A35" s="33" t="s">
        <v>163</v>
      </c>
      <c r="B35" s="33" t="s">
        <v>163</v>
      </c>
      <c r="C35" t="s">
        <v>164</v>
      </c>
      <c r="D35" t="s">
        <v>49</v>
      </c>
      <c r="E35" s="296">
        <v>242100</v>
      </c>
      <c r="F35" s="295">
        <v>118975.36824728269</v>
      </c>
      <c r="G35" s="333">
        <v>2148.6980000000003</v>
      </c>
      <c r="H35" s="294">
        <v>112.67288376495904</v>
      </c>
      <c r="I35" s="293">
        <v>37.700000000000003</v>
      </c>
      <c r="J35" s="292">
        <v>15.9</v>
      </c>
      <c r="K35" s="292">
        <v>72.3</v>
      </c>
      <c r="L35" s="292">
        <v>11.7</v>
      </c>
      <c r="M35" s="291">
        <v>-3273</v>
      </c>
      <c r="N35" s="290">
        <v>10763</v>
      </c>
      <c r="O35" s="289">
        <v>1522</v>
      </c>
      <c r="P35" s="328">
        <v>49.8</v>
      </c>
      <c r="Q35" s="288" t="s">
        <v>78</v>
      </c>
      <c r="R35" s="287">
        <v>3.5602289923243817</v>
      </c>
      <c r="S35" s="288" t="s">
        <v>98</v>
      </c>
      <c r="T35" s="287">
        <v>2.5866469762438693</v>
      </c>
      <c r="U35" s="288" t="s">
        <v>249</v>
      </c>
      <c r="V35" s="287">
        <v>2.0729639555871575</v>
      </c>
      <c r="W35" s="287">
        <v>38.791131286480343</v>
      </c>
      <c r="X35" s="287">
        <v>30.828842723793215</v>
      </c>
      <c r="Y35" s="286">
        <v>12613</v>
      </c>
      <c r="Z35" s="285">
        <v>71.96038270851281</v>
      </c>
      <c r="AA35" s="284" t="s">
        <v>174</v>
      </c>
      <c r="AB35" s="284" t="s">
        <v>98</v>
      </c>
      <c r="AC35" s="284" t="s">
        <v>369</v>
      </c>
      <c r="AD35" s="288">
        <v>65.599999999999994</v>
      </c>
      <c r="AE35" s="288">
        <v>68.599999999999994</v>
      </c>
      <c r="AF35" s="288">
        <v>62.3</v>
      </c>
      <c r="AG35" s="288">
        <v>8.8000000000000007</v>
      </c>
      <c r="AH35" s="283">
        <v>3.4569078555250923</v>
      </c>
      <c r="AI35" s="288">
        <v>2.1999999999999997</v>
      </c>
      <c r="AJ35" s="331">
        <v>7.6222208276043064</v>
      </c>
      <c r="AK35" s="288">
        <v>17.5</v>
      </c>
      <c r="AL35" s="288">
        <v>4.5</v>
      </c>
      <c r="AM35" s="288">
        <v>63.6</v>
      </c>
      <c r="AN35" s="288">
        <v>42141</v>
      </c>
      <c r="AO35" s="288">
        <v>46627</v>
      </c>
      <c r="AP35" s="288">
        <v>39132</v>
      </c>
      <c r="AQ35" s="282">
        <v>47510</v>
      </c>
      <c r="AR35" s="287">
        <v>23.943290769501008</v>
      </c>
      <c r="AS35" s="288">
        <v>730700</v>
      </c>
      <c r="AT35" s="287">
        <v>13.420598388952817</v>
      </c>
      <c r="AU35" s="281">
        <v>4.3</v>
      </c>
      <c r="AV35" s="280">
        <v>55385</v>
      </c>
      <c r="AW35" s="329">
        <v>68.8</v>
      </c>
      <c r="AX35" s="287">
        <v>212.4130999246168</v>
      </c>
      <c r="AY35" s="332">
        <v>4.0086580086580081</v>
      </c>
      <c r="AZ35" s="287">
        <v>19.906060606060606</v>
      </c>
      <c r="BA35" s="288">
        <v>920000</v>
      </c>
      <c r="BB35" s="279">
        <v>669.06999999999994</v>
      </c>
      <c r="BC35" s="288">
        <v>910</v>
      </c>
      <c r="BD35" s="287">
        <v>17.127940072290418</v>
      </c>
      <c r="BE35" s="287">
        <v>11.601389931725716</v>
      </c>
      <c r="BF35" s="287">
        <v>27.83792278545112</v>
      </c>
      <c r="BG35" s="287">
        <v>43.302659379419936</v>
      </c>
      <c r="BH35" s="287">
        <v>38.200000000000003</v>
      </c>
      <c r="BI35" s="278">
        <v>2502.0459575853574</v>
      </c>
      <c r="BJ35" s="288">
        <v>19.100000000000001</v>
      </c>
      <c r="BK35" s="288">
        <v>48810</v>
      </c>
      <c r="BL35" s="287">
        <v>0.46146428166244374</v>
      </c>
      <c r="BM35" s="287">
        <v>15.753784630704599</v>
      </c>
      <c r="BN35" s="287">
        <v>6.4687995202760114</v>
      </c>
      <c r="BO35" s="332">
        <v>65.7</v>
      </c>
      <c r="BP35" s="288">
        <v>39</v>
      </c>
      <c r="BQ35" s="287">
        <v>52.628183232760264</v>
      </c>
      <c r="BR35" s="277">
        <v>15.766468935373087</v>
      </c>
      <c r="BS35" s="288">
        <v>82.3</v>
      </c>
      <c r="BT35" s="276">
        <v>86.3</v>
      </c>
      <c r="BU35" s="288">
        <v>15.4</v>
      </c>
      <c r="BV35" s="287">
        <v>7.25</v>
      </c>
      <c r="BW35" s="287">
        <v>7.45</v>
      </c>
      <c r="BX35" s="287">
        <v>7.13</v>
      </c>
      <c r="BY35" s="287">
        <v>3.43</v>
      </c>
      <c r="BZ35" s="287">
        <v>24.942263279445701</v>
      </c>
      <c r="CA35" s="287">
        <v>4.3536054122994896</v>
      </c>
      <c r="CB35" s="278">
        <v>161.53038369999999</v>
      </c>
      <c r="CC35" s="330" t="s">
        <v>62</v>
      </c>
      <c r="CD35" s="332">
        <v>73.333333333333329</v>
      </c>
      <c r="CE35" s="332">
        <v>26.666666666666668</v>
      </c>
      <c r="CF35" s="332">
        <v>0</v>
      </c>
      <c r="CG35" s="332">
        <v>32.347793519205418</v>
      </c>
    </row>
    <row r="36" spans="1:85" ht="15" x14ac:dyDescent="0.2">
      <c r="A36" t="s">
        <v>363</v>
      </c>
      <c r="B36" t="s">
        <v>166</v>
      </c>
      <c r="C36" s="38" t="s">
        <v>49</v>
      </c>
      <c r="E36" s="296">
        <v>3535700</v>
      </c>
      <c r="F36" s="278">
        <v>1522541</v>
      </c>
      <c r="G36" s="327">
        <v>31929.246000000003</v>
      </c>
      <c r="H36" s="294">
        <v>110.73546804080496</v>
      </c>
      <c r="I36" s="293">
        <v>34.700000000000003</v>
      </c>
      <c r="J36" s="292">
        <v>38.5</v>
      </c>
      <c r="K36" s="292">
        <v>54.7</v>
      </c>
      <c r="L36" s="292">
        <v>6.8</v>
      </c>
      <c r="M36" s="275">
        <v>-45138</v>
      </c>
      <c r="N36" s="274">
        <v>78597</v>
      </c>
      <c r="O36" s="273">
        <v>47151</v>
      </c>
      <c r="P36" s="326">
        <v>40.1</v>
      </c>
      <c r="Q36" s="288" t="s">
        <v>56</v>
      </c>
      <c r="R36" s="287">
        <v>2.51526887735732</v>
      </c>
      <c r="S36" s="288" t="s">
        <v>55</v>
      </c>
      <c r="T36" s="287">
        <v>1.8328222306314459</v>
      </c>
      <c r="U36" s="288" t="s">
        <v>73</v>
      </c>
      <c r="V36" s="287">
        <v>1.7434630578102486</v>
      </c>
      <c r="W36" s="287">
        <v>43.076849549934501</v>
      </c>
      <c r="X36" s="287">
        <v>25.166003064273706</v>
      </c>
      <c r="Y36" s="272">
        <v>158381</v>
      </c>
      <c r="Z36" s="285">
        <v>63.137731712178599</v>
      </c>
      <c r="AA36" s="284" t="s">
        <v>174</v>
      </c>
      <c r="AB36" s="284" t="s">
        <v>243</v>
      </c>
      <c r="AC36" s="284" t="s">
        <v>369</v>
      </c>
      <c r="AD36" s="288">
        <v>72.3</v>
      </c>
      <c r="AE36" s="288">
        <v>78</v>
      </c>
      <c r="AF36" s="288">
        <v>66.599999999999994</v>
      </c>
      <c r="AG36" s="288">
        <v>6.4</v>
      </c>
      <c r="AH36" s="271">
        <v>4.0591518649038578</v>
      </c>
      <c r="AI36" s="288">
        <v>3.3</v>
      </c>
      <c r="AJ36" s="325">
        <v>8.6434123978473192</v>
      </c>
      <c r="AK36" s="288">
        <v>15.6</v>
      </c>
      <c r="AL36" s="288">
        <v>7.2</v>
      </c>
      <c r="AM36" s="288">
        <v>57</v>
      </c>
      <c r="AN36" s="288" t="s">
        <v>50</v>
      </c>
      <c r="AO36" s="288" t="s">
        <v>50</v>
      </c>
      <c r="AP36" s="288" t="s">
        <v>50</v>
      </c>
      <c r="AQ36" s="282">
        <v>40290</v>
      </c>
      <c r="AR36" s="287" t="s">
        <v>50</v>
      </c>
      <c r="AS36" s="288">
        <v>3442500</v>
      </c>
      <c r="AT36" s="287">
        <v>14.418279784474159</v>
      </c>
      <c r="AU36" s="316">
        <v>1.42</v>
      </c>
      <c r="AV36" s="270">
        <v>287585</v>
      </c>
      <c r="AW36" s="324">
        <v>71</v>
      </c>
      <c r="AX36" s="287">
        <v>106.36683997723839</v>
      </c>
      <c r="AY36" s="332">
        <v>2.6068111455108363</v>
      </c>
      <c r="AZ36" s="287">
        <v>13.142267433289105</v>
      </c>
      <c r="BA36" s="288">
        <v>495000</v>
      </c>
      <c r="BB36" s="279" t="s">
        <v>50</v>
      </c>
      <c r="BC36" s="288" t="s">
        <v>50</v>
      </c>
      <c r="BD36" s="287">
        <v>14.56045720807985</v>
      </c>
      <c r="BE36" s="287">
        <v>22.173672263435591</v>
      </c>
      <c r="BF36" s="287">
        <v>32.148457389296965</v>
      </c>
      <c r="BG36" s="287">
        <v>30.931327503281182</v>
      </c>
      <c r="BH36" s="287">
        <v>21.7</v>
      </c>
      <c r="BI36" s="278" t="s">
        <v>50</v>
      </c>
      <c r="BJ36" s="288" t="s">
        <v>50</v>
      </c>
      <c r="BK36" s="288">
        <v>725356</v>
      </c>
      <c r="BL36" s="287">
        <v>0.53186390966417363</v>
      </c>
      <c r="BM36" s="287" t="s">
        <v>50</v>
      </c>
      <c r="BN36" s="287">
        <v>4.9021435942362608</v>
      </c>
      <c r="BO36" s="288" t="s">
        <v>50</v>
      </c>
      <c r="BP36" s="288">
        <v>56</v>
      </c>
      <c r="BQ36" s="287">
        <v>49.63043142106077</v>
      </c>
      <c r="BR36" s="269">
        <v>0.80167456438492857</v>
      </c>
      <c r="BS36" s="288" t="s">
        <v>50</v>
      </c>
      <c r="BT36" s="288" t="s">
        <v>50</v>
      </c>
      <c r="BU36" s="288">
        <v>23.1</v>
      </c>
      <c r="BV36" s="287">
        <v>7.25</v>
      </c>
      <c r="BW36" s="287">
        <v>7.51</v>
      </c>
      <c r="BX36" s="287">
        <v>7.21</v>
      </c>
      <c r="BY36" s="287">
        <v>3.44</v>
      </c>
      <c r="BZ36" s="287" t="s">
        <v>379</v>
      </c>
      <c r="CA36" s="287">
        <v>5.3318863195637629</v>
      </c>
      <c r="CB36" s="278" t="s">
        <v>50</v>
      </c>
      <c r="CC36" s="330" t="s">
        <v>50</v>
      </c>
      <c r="CD36" s="332">
        <v>23.430962343096233</v>
      </c>
      <c r="CE36" s="332">
        <v>69.735006973500703</v>
      </c>
      <c r="CF36" s="332">
        <v>3.7656903765690379</v>
      </c>
      <c r="CG36" s="287">
        <v>37.686851891307739</v>
      </c>
    </row>
    <row r="37" spans="1:85" ht="15" x14ac:dyDescent="0.2">
      <c r="A37" t="s">
        <v>364</v>
      </c>
      <c r="B37" t="s">
        <v>168</v>
      </c>
      <c r="C37" s="38" t="s">
        <v>53</v>
      </c>
      <c r="E37" s="296">
        <v>5299800</v>
      </c>
      <c r="F37" s="288">
        <v>2079422</v>
      </c>
      <c r="G37" s="327">
        <v>125423.59500000002</v>
      </c>
      <c r="H37" s="294">
        <v>42.255207243900202</v>
      </c>
      <c r="I37" s="293">
        <v>36.9</v>
      </c>
      <c r="J37" s="292">
        <v>13.8</v>
      </c>
      <c r="K37" s="292">
        <v>71.7</v>
      </c>
      <c r="L37" s="292">
        <v>14.5</v>
      </c>
      <c r="M37" s="275">
        <v>-44178</v>
      </c>
      <c r="N37" s="274">
        <v>82685</v>
      </c>
      <c r="O37" s="273">
        <v>45788</v>
      </c>
      <c r="P37" s="326">
        <v>34.200000000000003</v>
      </c>
      <c r="Q37" s="288" t="s">
        <v>55</v>
      </c>
      <c r="R37" s="287">
        <v>4.1078582933363545</v>
      </c>
      <c r="S37" s="288" t="s">
        <v>61</v>
      </c>
      <c r="T37" s="287">
        <v>2.0728686938996854</v>
      </c>
      <c r="U37" s="288" t="s">
        <v>135</v>
      </c>
      <c r="V37" s="287">
        <v>1.6363283178606407</v>
      </c>
      <c r="W37" s="287">
        <v>42.123822692126502</v>
      </c>
      <c r="X37" s="287">
        <v>20.103413782048769</v>
      </c>
      <c r="Y37" s="272">
        <v>158973</v>
      </c>
      <c r="Z37" s="285">
        <v>46.7669158776228</v>
      </c>
      <c r="AA37" s="284" t="s">
        <v>243</v>
      </c>
      <c r="AB37" s="284" t="s">
        <v>61</v>
      </c>
      <c r="AC37" s="284" t="s">
        <v>174</v>
      </c>
      <c r="AD37" s="288">
        <v>73.3</v>
      </c>
      <c r="AE37" s="288">
        <v>80.3</v>
      </c>
      <c r="AF37" s="288">
        <v>66.400000000000006</v>
      </c>
      <c r="AG37" s="288">
        <v>5.9</v>
      </c>
      <c r="AH37" s="271">
        <v>3.2271751288941499</v>
      </c>
      <c r="AI37" s="288">
        <v>3.4</v>
      </c>
      <c r="AJ37" s="323">
        <v>7.0253484432797499</v>
      </c>
      <c r="AK37" s="288">
        <v>16.399999999999999</v>
      </c>
      <c r="AL37" s="288">
        <v>7.3</v>
      </c>
      <c r="AM37" s="288">
        <v>44.7</v>
      </c>
      <c r="AN37" s="288" t="s">
        <v>50</v>
      </c>
      <c r="AO37" s="288" t="s">
        <v>50</v>
      </c>
      <c r="AP37" s="288" t="s">
        <v>50</v>
      </c>
      <c r="AQ37" s="282">
        <v>38360</v>
      </c>
      <c r="AR37" s="287" t="s">
        <v>50</v>
      </c>
      <c r="AS37" s="288">
        <v>2190400</v>
      </c>
      <c r="AT37" s="287">
        <v>16.813823736525652</v>
      </c>
      <c r="AU37" s="316">
        <v>0.65</v>
      </c>
      <c r="AV37" s="270">
        <v>253725</v>
      </c>
      <c r="AW37" s="324">
        <v>75.2</v>
      </c>
      <c r="AX37" s="287">
        <v>69.391314513381658</v>
      </c>
      <c r="AY37" s="332">
        <v>2.0916288275701476</v>
      </c>
      <c r="AZ37" s="287">
        <v>11.794426980246051</v>
      </c>
      <c r="BA37" s="288">
        <v>350000</v>
      </c>
      <c r="BB37" s="279" t="s">
        <v>50</v>
      </c>
      <c r="BC37" s="288" t="s">
        <v>50</v>
      </c>
      <c r="BD37" s="287">
        <v>27.312649266544696</v>
      </c>
      <c r="BE37" s="287">
        <v>31.989894012265317</v>
      </c>
      <c r="BF37" s="287">
        <v>16.654072175649013</v>
      </c>
      <c r="BG37" s="287">
        <v>23.914513315885355</v>
      </c>
      <c r="BH37" s="287">
        <v>42.5</v>
      </c>
      <c r="BI37" s="278" t="s">
        <v>50</v>
      </c>
      <c r="BJ37" s="288" t="s">
        <v>50</v>
      </c>
      <c r="BK37" s="288">
        <v>1939058</v>
      </c>
      <c r="BL37" s="287">
        <v>1.0192693439865435</v>
      </c>
      <c r="BM37" s="287" t="s">
        <v>50</v>
      </c>
      <c r="BN37" s="287">
        <v>3.0397059947697165</v>
      </c>
      <c r="BO37" s="288" t="s">
        <v>50</v>
      </c>
      <c r="BP37" s="288">
        <v>47</v>
      </c>
      <c r="BQ37" s="287">
        <v>44.001053451197727</v>
      </c>
      <c r="BR37" s="269">
        <v>12.232415902140673</v>
      </c>
      <c r="BS37" s="288" t="s">
        <v>50</v>
      </c>
      <c r="BT37" s="288" t="s">
        <v>50</v>
      </c>
      <c r="BU37" s="288">
        <v>20.7</v>
      </c>
      <c r="BV37" s="287">
        <v>7.32</v>
      </c>
      <c r="BW37" s="287">
        <v>7.61</v>
      </c>
      <c r="BX37" s="287">
        <v>7.27</v>
      </c>
      <c r="BY37" s="287">
        <v>3.19</v>
      </c>
      <c r="BZ37" s="287" t="s">
        <v>379</v>
      </c>
      <c r="CA37" s="287">
        <v>6.4654878704408194</v>
      </c>
      <c r="CB37" s="318" t="s">
        <v>50</v>
      </c>
      <c r="CC37" s="330" t="s">
        <v>50</v>
      </c>
      <c r="CD37" s="332">
        <v>39.153439153439152</v>
      </c>
      <c r="CE37" s="332">
        <v>49.382716049382715</v>
      </c>
      <c r="CF37" s="332">
        <v>7.8483245149911811</v>
      </c>
      <c r="CG37" s="287">
        <v>39.611585212335136</v>
      </c>
    </row>
    <row r="38" spans="1:85" s="173" customFormat="1" ht="15" x14ac:dyDescent="0.2">
      <c r="A38" t="s">
        <v>365</v>
      </c>
      <c r="B38" s="39" t="s">
        <v>170</v>
      </c>
      <c r="C38" s="33" t="s">
        <v>5</v>
      </c>
      <c r="E38" s="296">
        <v>8835500</v>
      </c>
      <c r="F38" s="268">
        <v>3601962.5855403538</v>
      </c>
      <c r="G38" s="322">
        <v>157214.71459999995</v>
      </c>
      <c r="H38" s="294">
        <v>56.200210155137697</v>
      </c>
      <c r="I38" s="293">
        <v>36</v>
      </c>
      <c r="J38" s="292">
        <v>13.9</v>
      </c>
      <c r="K38" s="292">
        <v>73.599999999999994</v>
      </c>
      <c r="L38" s="292">
        <v>12.5</v>
      </c>
      <c r="M38" s="267">
        <v>-77535</v>
      </c>
      <c r="N38" s="266">
        <v>133901</v>
      </c>
      <c r="O38" s="266">
        <v>78370</v>
      </c>
      <c r="P38" s="321">
        <v>36.6</v>
      </c>
      <c r="Q38" s="288" t="s">
        <v>55</v>
      </c>
      <c r="R38" s="287">
        <v>3.2083299842756388</v>
      </c>
      <c r="S38" s="288" t="s">
        <v>61</v>
      </c>
      <c r="T38" s="287">
        <v>1.9366423124414527</v>
      </c>
      <c r="U38" s="288" t="s">
        <v>73</v>
      </c>
      <c r="V38" s="287">
        <v>1.5878754201920469</v>
      </c>
      <c r="W38" s="287">
        <v>42.504365052927398</v>
      </c>
      <c r="X38" s="287">
        <v>22.106719870646927</v>
      </c>
      <c r="Y38" s="265">
        <v>318543</v>
      </c>
      <c r="Z38" s="285">
        <v>53.919402982042897</v>
      </c>
      <c r="AA38" s="284" t="s">
        <v>243</v>
      </c>
      <c r="AB38" s="284" t="s">
        <v>174</v>
      </c>
      <c r="AC38" s="284" t="s">
        <v>369</v>
      </c>
      <c r="AD38" s="288">
        <v>72.900000000000006</v>
      </c>
      <c r="AE38" s="288">
        <v>79.3</v>
      </c>
      <c r="AF38" s="288">
        <v>66.5</v>
      </c>
      <c r="AG38" s="288">
        <v>6.1</v>
      </c>
      <c r="AH38" s="271">
        <v>3.574337276402173</v>
      </c>
      <c r="AI38" s="288">
        <v>3.4000000000000004</v>
      </c>
      <c r="AJ38" s="331">
        <v>7.7123959969951397</v>
      </c>
      <c r="AK38" s="288">
        <v>16.100000000000001</v>
      </c>
      <c r="AL38" s="288">
        <v>7.3</v>
      </c>
      <c r="AM38" s="288">
        <v>49.9</v>
      </c>
      <c r="AN38" s="288">
        <v>33776</v>
      </c>
      <c r="AO38" s="288">
        <v>36697</v>
      </c>
      <c r="AP38" s="288">
        <v>30979</v>
      </c>
      <c r="AQ38" s="282">
        <v>39110</v>
      </c>
      <c r="AR38" s="287">
        <v>25.678824455847391</v>
      </c>
      <c r="AS38" s="288">
        <v>5633400</v>
      </c>
      <c r="AT38" s="287">
        <v>15.324707433657489</v>
      </c>
      <c r="AU38" s="264">
        <v>0.98</v>
      </c>
      <c r="AV38" s="263">
        <v>541310</v>
      </c>
      <c r="AW38" s="324">
        <v>73</v>
      </c>
      <c r="AX38" s="287">
        <v>84.044562281271325</v>
      </c>
      <c r="AY38" s="332">
        <v>2.2962234783321045</v>
      </c>
      <c r="AZ38" s="287">
        <v>12.329389460379875</v>
      </c>
      <c r="BA38" s="288">
        <v>399950</v>
      </c>
      <c r="BB38" s="279" t="s">
        <v>50</v>
      </c>
      <c r="BC38" s="288" t="s">
        <v>50</v>
      </c>
      <c r="BD38" s="287">
        <v>21.98618497180027</v>
      </c>
      <c r="BE38" s="287">
        <v>27.889755431014251</v>
      </c>
      <c r="BF38" s="287">
        <v>23.125923386102556</v>
      </c>
      <c r="BG38" s="287">
        <v>26.845367090724071</v>
      </c>
      <c r="BH38" s="287">
        <v>38.299999999999997</v>
      </c>
      <c r="BI38" s="278">
        <v>35817.394088765635</v>
      </c>
      <c r="BJ38" s="287">
        <v>33.103448275862071</v>
      </c>
      <c r="BK38" s="288">
        <v>2664414</v>
      </c>
      <c r="BL38" s="287">
        <v>0.78659976883936988</v>
      </c>
      <c r="BM38" s="287">
        <v>14.706065682340601</v>
      </c>
      <c r="BN38" s="287">
        <v>3.7758680364082986</v>
      </c>
      <c r="BO38" s="332">
        <v>61.8</v>
      </c>
      <c r="BP38" s="288">
        <v>51</v>
      </c>
      <c r="BQ38" s="287">
        <v>29.272264973061368</v>
      </c>
      <c r="BR38" s="262">
        <v>14.355545553203051</v>
      </c>
      <c r="BS38" s="288">
        <v>80.3</v>
      </c>
      <c r="BT38" s="288">
        <v>84.2</v>
      </c>
      <c r="BU38" s="288">
        <v>21.5</v>
      </c>
      <c r="BV38" s="287">
        <v>7.3</v>
      </c>
      <c r="BW38" s="287">
        <v>7.57</v>
      </c>
      <c r="BX38" s="287">
        <v>7.24</v>
      </c>
      <c r="BY38" s="287">
        <v>3.29</v>
      </c>
      <c r="BZ38" s="287">
        <v>23.165349846964201</v>
      </c>
      <c r="CA38" s="287">
        <v>5.9966363138492103</v>
      </c>
      <c r="CB38" s="278">
        <v>169.45464000000001</v>
      </c>
      <c r="CC38" s="330" t="s">
        <v>50</v>
      </c>
      <c r="CD38" s="332">
        <v>33.063209076175042</v>
      </c>
      <c r="CE38" s="332">
        <v>57.26634251755808</v>
      </c>
      <c r="CF38" s="332">
        <v>6.2668827660723929</v>
      </c>
      <c r="CG38" s="287">
        <v>38.867146709954234</v>
      </c>
    </row>
    <row r="39" spans="1:85" s="173" customFormat="1" ht="15" x14ac:dyDescent="0.2">
      <c r="A39" t="s">
        <v>366</v>
      </c>
      <c r="B39" s="39" t="s">
        <v>171</v>
      </c>
      <c r="C39" s="33" t="s">
        <v>11</v>
      </c>
      <c r="E39" s="296">
        <v>55609600</v>
      </c>
      <c r="F39" s="288" t="s">
        <v>50</v>
      </c>
      <c r="G39" s="320">
        <v>13025966.6656</v>
      </c>
      <c r="H39" s="287" t="s">
        <v>50</v>
      </c>
      <c r="I39" s="293">
        <v>40</v>
      </c>
      <c r="J39" s="292">
        <v>19</v>
      </c>
      <c r="K39" s="292">
        <v>63.3</v>
      </c>
      <c r="L39" s="292">
        <v>17.7</v>
      </c>
      <c r="M39" s="267">
        <v>-7596</v>
      </c>
      <c r="N39" s="266">
        <v>313240</v>
      </c>
      <c r="O39" s="266">
        <v>165096</v>
      </c>
      <c r="P39" s="319">
        <v>14.6</v>
      </c>
      <c r="Q39" s="288" t="s">
        <v>55</v>
      </c>
      <c r="R39" s="287">
        <v>1.2870069630427989</v>
      </c>
      <c r="S39" s="288" t="s">
        <v>61</v>
      </c>
      <c r="T39" s="287">
        <v>1.0584267214482574</v>
      </c>
      <c r="U39" s="288" t="s">
        <v>135</v>
      </c>
      <c r="V39" s="287">
        <v>0.89919244639410789</v>
      </c>
      <c r="W39" s="332" t="s">
        <v>50</v>
      </c>
      <c r="X39" s="287">
        <v>7.9772205449557418</v>
      </c>
      <c r="Y39" s="261">
        <v>752289</v>
      </c>
      <c r="Z39" s="285">
        <v>21.698782516957703</v>
      </c>
      <c r="AA39" s="284" t="s">
        <v>243</v>
      </c>
      <c r="AB39" s="284" t="s">
        <v>61</v>
      </c>
      <c r="AC39" s="284" t="s">
        <v>174</v>
      </c>
      <c r="AD39" s="288">
        <v>73.900000000000006</v>
      </c>
      <c r="AE39" s="288">
        <v>79.099999999999994</v>
      </c>
      <c r="AF39" s="288">
        <v>68.599999999999994</v>
      </c>
      <c r="AG39" s="288">
        <v>5.0999999999999996</v>
      </c>
      <c r="AH39" s="271">
        <v>3.0747754472276942</v>
      </c>
      <c r="AI39" s="288">
        <v>4.7</v>
      </c>
      <c r="AJ39" s="331">
        <v>8.7425362969300586</v>
      </c>
      <c r="AK39" s="288">
        <v>19.2</v>
      </c>
      <c r="AL39" s="288">
        <v>8.4</v>
      </c>
      <c r="AM39" s="288">
        <v>36.700000000000003</v>
      </c>
      <c r="AN39" s="288">
        <v>28503</v>
      </c>
      <c r="AO39" s="288">
        <v>30943</v>
      </c>
      <c r="AP39" s="288">
        <v>24965</v>
      </c>
      <c r="AQ39" s="288" t="s">
        <v>50</v>
      </c>
      <c r="AR39" s="287">
        <v>24.488793342660511</v>
      </c>
      <c r="AS39" s="288">
        <v>28556100</v>
      </c>
      <c r="AT39" s="287">
        <v>16.758643722764717</v>
      </c>
      <c r="AU39" s="260">
        <v>0.84</v>
      </c>
      <c r="AV39" s="259">
        <v>2348065</v>
      </c>
      <c r="AW39" s="324">
        <v>75.099999999999994</v>
      </c>
      <c r="AX39" s="287">
        <v>65.727198158669765</v>
      </c>
      <c r="AY39" s="332" t="s">
        <v>50</v>
      </c>
      <c r="AZ39" s="332" t="s">
        <v>50</v>
      </c>
      <c r="BA39" s="288">
        <v>209995</v>
      </c>
      <c r="BB39" s="279" t="s">
        <v>50</v>
      </c>
      <c r="BC39" s="288" t="s">
        <v>50</v>
      </c>
      <c r="BD39" s="287">
        <v>32.143057466392818</v>
      </c>
      <c r="BE39" s="287">
        <v>31.785804222150837</v>
      </c>
      <c r="BF39" s="287">
        <v>17.515798524162442</v>
      </c>
      <c r="BG39" s="287">
        <v>18.465716307851014</v>
      </c>
      <c r="BH39" s="287">
        <v>87.468538482216658</v>
      </c>
      <c r="BI39" s="278">
        <v>324053.94773555122</v>
      </c>
      <c r="BJ39" s="287">
        <v>43.666105572100648</v>
      </c>
      <c r="BK39" s="288">
        <v>25696833</v>
      </c>
      <c r="BL39" s="287">
        <v>1.1172772329063845</v>
      </c>
      <c r="BM39" s="287">
        <v>14.7401781257705</v>
      </c>
      <c r="BN39" s="287" t="s">
        <v>50</v>
      </c>
      <c r="BO39" s="332">
        <v>56.8</v>
      </c>
      <c r="BP39" s="288">
        <v>60</v>
      </c>
      <c r="BQ39" s="287">
        <v>15.685494922166709</v>
      </c>
      <c r="BR39" s="258">
        <v>14.012122811401062</v>
      </c>
      <c r="BS39" s="288">
        <v>79.545875549316406</v>
      </c>
      <c r="BT39" s="288">
        <v>83.196029663085895</v>
      </c>
      <c r="BU39" s="288">
        <v>22.8</v>
      </c>
      <c r="BV39" s="287">
        <v>7.45</v>
      </c>
      <c r="BW39" s="287">
        <v>7.7</v>
      </c>
      <c r="BX39" s="287">
        <v>7.33</v>
      </c>
      <c r="BY39" s="287">
        <v>3.03</v>
      </c>
      <c r="BZ39" s="287">
        <v>19.829971631335901</v>
      </c>
      <c r="CA39" s="287">
        <v>6.2083270690536203</v>
      </c>
      <c r="CB39" s="278">
        <v>182.69710380000001</v>
      </c>
      <c r="CC39" s="330" t="s">
        <v>50</v>
      </c>
      <c r="CD39" s="288" t="s">
        <v>50</v>
      </c>
      <c r="CE39" s="288" t="s">
        <v>50</v>
      </c>
      <c r="CF39" s="288" t="s">
        <v>50</v>
      </c>
      <c r="CG39" s="332" t="s">
        <v>50</v>
      </c>
    </row>
    <row r="40" spans="1:85" s="173" customFormat="1" ht="15" x14ac:dyDescent="0.2">
      <c r="A40" t="s">
        <v>367</v>
      </c>
      <c r="B40" s="39" t="s">
        <v>172</v>
      </c>
      <c r="C40" s="33" t="s">
        <v>241</v>
      </c>
      <c r="E40" s="296">
        <v>65999100</v>
      </c>
      <c r="F40" s="288" t="s">
        <v>50</v>
      </c>
      <c r="G40" s="288" t="s">
        <v>50</v>
      </c>
      <c r="H40" s="287" t="s">
        <v>50</v>
      </c>
      <c r="I40" s="293">
        <v>40.1</v>
      </c>
      <c r="J40" s="292">
        <v>18.8</v>
      </c>
      <c r="K40" s="292">
        <v>63.3</v>
      </c>
      <c r="L40" s="292">
        <v>17.8</v>
      </c>
      <c r="M40" s="288" t="s">
        <v>50</v>
      </c>
      <c r="N40" s="288" t="s">
        <v>50</v>
      </c>
      <c r="O40" s="288" t="s">
        <v>50</v>
      </c>
      <c r="P40" s="319">
        <v>13.3</v>
      </c>
      <c r="Q40" s="288" t="s">
        <v>50</v>
      </c>
      <c r="R40" s="287" t="s">
        <v>50</v>
      </c>
      <c r="S40" s="288" t="s">
        <v>50</v>
      </c>
      <c r="T40" s="287" t="s">
        <v>50</v>
      </c>
      <c r="U40" s="288" t="s">
        <v>50</v>
      </c>
      <c r="V40" s="287" t="s">
        <v>50</v>
      </c>
      <c r="W40" s="332" t="s">
        <v>50</v>
      </c>
      <c r="X40" s="287" t="s">
        <v>50</v>
      </c>
      <c r="Y40" s="257">
        <v>823384</v>
      </c>
      <c r="Z40" s="285">
        <v>19.965179313538499</v>
      </c>
      <c r="AA40" s="284" t="s">
        <v>243</v>
      </c>
      <c r="AB40" s="284" t="s">
        <v>61</v>
      </c>
      <c r="AC40" s="284" t="s">
        <v>174</v>
      </c>
      <c r="AD40" s="288">
        <v>73.5</v>
      </c>
      <c r="AE40" s="288">
        <v>78.5</v>
      </c>
      <c r="AF40" s="288">
        <v>68.5</v>
      </c>
      <c r="AG40" s="288">
        <v>5.3</v>
      </c>
      <c r="AH40" s="288" t="s">
        <v>50</v>
      </c>
      <c r="AI40" s="288" t="s">
        <v>50</v>
      </c>
      <c r="AJ40" s="288" t="s">
        <v>50</v>
      </c>
      <c r="AK40" s="288">
        <v>19.5</v>
      </c>
      <c r="AL40" s="288">
        <v>8.8000000000000007</v>
      </c>
      <c r="AM40" s="288">
        <v>36.9</v>
      </c>
      <c r="AN40" s="288">
        <v>28213</v>
      </c>
      <c r="AO40" s="288">
        <v>30567</v>
      </c>
      <c r="AP40" s="288">
        <v>24833</v>
      </c>
      <c r="AQ40" s="282">
        <v>30600</v>
      </c>
      <c r="AR40" s="287" t="s">
        <v>50</v>
      </c>
      <c r="AS40" s="288" t="s">
        <v>50</v>
      </c>
      <c r="AT40" s="287">
        <v>17.608910874012135</v>
      </c>
      <c r="AU40" s="256">
        <v>0.83</v>
      </c>
      <c r="AV40" s="255">
        <v>2672025</v>
      </c>
      <c r="AW40" s="324">
        <v>75</v>
      </c>
      <c r="AX40" s="287" t="s">
        <v>50</v>
      </c>
      <c r="AY40" s="332" t="s">
        <v>50</v>
      </c>
      <c r="AZ40" s="332" t="s">
        <v>50</v>
      </c>
      <c r="BA40" s="288" t="s">
        <v>50</v>
      </c>
      <c r="BB40" s="279" t="s">
        <v>50</v>
      </c>
      <c r="BC40" s="288" t="s">
        <v>50</v>
      </c>
      <c r="BD40" s="287">
        <v>32.285222517355571</v>
      </c>
      <c r="BE40" s="287">
        <v>31.818838209225902</v>
      </c>
      <c r="BF40" s="287">
        <v>17.912029588287524</v>
      </c>
      <c r="BG40" s="287">
        <v>17.904319467355094</v>
      </c>
      <c r="BH40" s="287" t="s">
        <v>50</v>
      </c>
      <c r="BI40" s="278">
        <v>403796.91557468654</v>
      </c>
      <c r="BJ40" s="288" t="s">
        <v>50</v>
      </c>
      <c r="BK40" s="288">
        <v>30333100</v>
      </c>
      <c r="BL40" s="287">
        <v>1.1371785259053759</v>
      </c>
      <c r="BM40" s="287" t="s">
        <v>50</v>
      </c>
      <c r="BN40" s="287" t="s">
        <v>50</v>
      </c>
      <c r="BO40" s="288" t="s">
        <v>50</v>
      </c>
      <c r="BP40" s="288" t="s">
        <v>50</v>
      </c>
      <c r="BQ40" s="287" t="s">
        <v>50</v>
      </c>
      <c r="BR40" s="254">
        <v>18.243970924843183</v>
      </c>
      <c r="BS40" s="288" t="s">
        <v>50</v>
      </c>
      <c r="BT40" s="288" t="s">
        <v>50</v>
      </c>
      <c r="BU40" s="288" t="s">
        <v>50</v>
      </c>
      <c r="BV40" s="287">
        <v>7.46</v>
      </c>
      <c r="BW40" s="287">
        <v>7.7</v>
      </c>
      <c r="BX40" s="287">
        <v>7.33</v>
      </c>
      <c r="BY40" s="287">
        <v>3.03</v>
      </c>
      <c r="BZ40" s="287" t="s">
        <v>379</v>
      </c>
      <c r="CA40" s="287" t="s">
        <v>380</v>
      </c>
      <c r="CB40" s="278" t="s">
        <v>50</v>
      </c>
      <c r="CC40" s="330" t="s">
        <v>50</v>
      </c>
      <c r="CD40" s="288" t="s">
        <v>50</v>
      </c>
      <c r="CE40" s="288" t="s">
        <v>50</v>
      </c>
      <c r="CF40" s="288" t="s">
        <v>50</v>
      </c>
      <c r="CG40" s="332" t="s">
        <v>50</v>
      </c>
    </row>
    <row r="41" spans="1:85" s="313" customFormat="1" x14ac:dyDescent="0.15">
      <c r="A41" s="314"/>
      <c r="C41" s="314" t="s">
        <v>6</v>
      </c>
      <c r="D41" s="251"/>
      <c r="E41" s="312">
        <f>E39</f>
        <v>55609600</v>
      </c>
      <c r="F41" s="312" t="str">
        <f>F39</f>
        <v>.</v>
      </c>
      <c r="G41" s="311">
        <f>G39</f>
        <v>13025966.6656</v>
      </c>
      <c r="H41" s="250" t="str">
        <f>H39</f>
        <v>.</v>
      </c>
      <c r="I41" s="310">
        <f>I40</f>
        <v>40.1</v>
      </c>
      <c r="J41" s="310">
        <v>19</v>
      </c>
      <c r="K41" s="310">
        <v>63.3</v>
      </c>
      <c r="L41" s="310">
        <v>17.7</v>
      </c>
      <c r="M41" s="309">
        <f>M39</f>
        <v>-7596</v>
      </c>
      <c r="N41" s="309">
        <f>N39</f>
        <v>313240</v>
      </c>
      <c r="O41" s="309">
        <f>O39</f>
        <v>165096</v>
      </c>
      <c r="P41" s="310">
        <f>P40</f>
        <v>13.3</v>
      </c>
      <c r="Q41" s="249" t="s">
        <v>55</v>
      </c>
      <c r="R41" s="250">
        <v>1.2870069630427989</v>
      </c>
      <c r="S41" s="249" t="s">
        <v>61</v>
      </c>
      <c r="T41" s="250">
        <v>1.0584267214482574</v>
      </c>
      <c r="U41" s="249" t="s">
        <v>135</v>
      </c>
      <c r="V41" s="250">
        <v>0.89919244639410789</v>
      </c>
      <c r="W41" s="310" t="str">
        <f>W39</f>
        <v>.</v>
      </c>
      <c r="X41" s="250">
        <f>X39</f>
        <v>7.9772205449557418</v>
      </c>
      <c r="Y41" s="308">
        <f>Y40</f>
        <v>823384</v>
      </c>
      <c r="Z41" s="308">
        <f>Z40</f>
        <v>19.965179313538499</v>
      </c>
      <c r="AA41" s="308" t="str">
        <f>AA40</f>
        <v>Romania</v>
      </c>
      <c r="AB41" s="308" t="str">
        <f>AB40</f>
        <v>Poland</v>
      </c>
      <c r="AC41" s="308" t="str">
        <f>AC40</f>
        <v>Italy</v>
      </c>
      <c r="AD41" s="307">
        <f>AD39</f>
        <v>73.900000000000006</v>
      </c>
      <c r="AE41" s="307">
        <v>79.099999999999994</v>
      </c>
      <c r="AF41" s="307">
        <f t="shared" ref="AF41:AK41" si="0">AF39</f>
        <v>68.599999999999994</v>
      </c>
      <c r="AG41" s="307">
        <f t="shared" si="0"/>
        <v>5.0999999999999996</v>
      </c>
      <c r="AH41" s="310">
        <f t="shared" si="0"/>
        <v>3.0747754472276942</v>
      </c>
      <c r="AI41" s="306">
        <f t="shared" si="0"/>
        <v>4.7</v>
      </c>
      <c r="AJ41" s="305">
        <f t="shared" si="0"/>
        <v>8.7425362969300586</v>
      </c>
      <c r="AK41" s="304">
        <f t="shared" si="0"/>
        <v>19.2</v>
      </c>
      <c r="AL41" s="303">
        <f>AL40</f>
        <v>8.8000000000000007</v>
      </c>
      <c r="AM41" s="303">
        <f>AM40</f>
        <v>36.9</v>
      </c>
      <c r="AN41" s="249">
        <f>AN39</f>
        <v>28503</v>
      </c>
      <c r="AO41" s="249">
        <f>AO39</f>
        <v>30943</v>
      </c>
      <c r="AP41" s="249">
        <f>AP39</f>
        <v>24965</v>
      </c>
      <c r="AQ41" s="302">
        <f>AQ40</f>
        <v>30600</v>
      </c>
      <c r="AR41" s="301">
        <f t="shared" ref="AR41:AV41" si="1">AR39</f>
        <v>24.488793342660511</v>
      </c>
      <c r="AS41" s="300">
        <f t="shared" si="1"/>
        <v>28556100</v>
      </c>
      <c r="AT41" s="299">
        <f t="shared" si="1"/>
        <v>16.758643722764717</v>
      </c>
      <c r="AU41" s="299">
        <f t="shared" si="1"/>
        <v>0.84</v>
      </c>
      <c r="AV41" s="298">
        <f t="shared" si="1"/>
        <v>2348065</v>
      </c>
      <c r="AW41" s="300">
        <f>AW39</f>
        <v>75.099999999999994</v>
      </c>
      <c r="AX41" s="310">
        <v>65.727198158669765</v>
      </c>
      <c r="AY41" s="310" t="s">
        <v>380</v>
      </c>
      <c r="AZ41" s="310" t="s">
        <v>380</v>
      </c>
      <c r="BA41" s="249"/>
      <c r="BB41" s="248"/>
      <c r="BC41" s="249"/>
      <c r="BD41" s="250">
        <f>BD40</f>
        <v>32.285222517355571</v>
      </c>
      <c r="BE41" s="250">
        <f>BE40</f>
        <v>31.818838209225902</v>
      </c>
      <c r="BF41" s="250">
        <f>BF40</f>
        <v>17.912029588287524</v>
      </c>
      <c r="BG41" s="250">
        <f>BG40</f>
        <v>17.904319467355094</v>
      </c>
      <c r="BH41" s="250">
        <f>BH39</f>
        <v>87.468538482216658</v>
      </c>
      <c r="BI41" s="247">
        <f>BI40</f>
        <v>403796.91557468654</v>
      </c>
      <c r="BJ41" s="246">
        <f>BJ39</f>
        <v>43.666105572100648</v>
      </c>
      <c r="BK41" s="249">
        <f>BK39</f>
        <v>25696833</v>
      </c>
      <c r="BL41" s="250">
        <f>BL39</f>
        <v>1.1172772329063845</v>
      </c>
      <c r="BM41" s="250">
        <f>BM39</f>
        <v>14.7401781257705</v>
      </c>
      <c r="BN41" s="297" t="s">
        <v>50</v>
      </c>
      <c r="BO41" s="310">
        <f>BO39</f>
        <v>56.8</v>
      </c>
      <c r="BP41" s="249">
        <f>BP39</f>
        <v>60</v>
      </c>
      <c r="BQ41" s="250">
        <f>BQ39</f>
        <v>15.685494922166709</v>
      </c>
      <c r="BR41" s="310">
        <f>BR39</f>
        <v>14.012122811401062</v>
      </c>
      <c r="BS41" s="310">
        <f t="shared" ref="BS41:CB41" si="2">BS39</f>
        <v>79.545875549316406</v>
      </c>
      <c r="BT41" s="310">
        <f t="shared" si="2"/>
        <v>83.196029663085895</v>
      </c>
      <c r="BU41" s="310">
        <f t="shared" si="2"/>
        <v>22.8</v>
      </c>
      <c r="BV41" s="310">
        <f t="shared" si="2"/>
        <v>7.45</v>
      </c>
      <c r="BW41" s="310">
        <f t="shared" si="2"/>
        <v>7.7</v>
      </c>
      <c r="BX41" s="310">
        <f t="shared" si="2"/>
        <v>7.33</v>
      </c>
      <c r="BY41" s="310">
        <f t="shared" si="2"/>
        <v>3.03</v>
      </c>
      <c r="BZ41" s="250">
        <f t="shared" si="2"/>
        <v>19.829971631335901</v>
      </c>
      <c r="CA41" s="310">
        <f t="shared" si="2"/>
        <v>6.2083270690536203</v>
      </c>
      <c r="CB41" s="309">
        <f t="shared" si="2"/>
        <v>182.69710380000001</v>
      </c>
      <c r="CC41" s="249" t="s">
        <v>50</v>
      </c>
      <c r="CD41" s="249" t="s">
        <v>50</v>
      </c>
      <c r="CE41" s="249" t="s">
        <v>50</v>
      </c>
      <c r="CF41" s="249" t="s">
        <v>50</v>
      </c>
      <c r="CG41" s="249" t="s">
        <v>50</v>
      </c>
    </row>
    <row r="42" spans="1:85" x14ac:dyDescent="0.15">
      <c r="P42" s="317"/>
    </row>
  </sheetData>
  <sheetProtection selectLockedCells="1" selectUnlockedCells="1"/>
  <phoneticPr fontId="15" type="noConversion"/>
  <conditionalFormatting sqref="AT1">
    <cfRule type="cellIs" dxfId="10" priority="16" stopIfTrue="1" operator="equal">
      <formula>"X"</formula>
    </cfRule>
    <cfRule type="cellIs" dxfId="9" priority="17" stopIfTrue="1" operator="equal">
      <formula>"N"</formula>
    </cfRule>
    <cfRule type="cellIs" dxfId="8" priority="18" stopIfTrue="1" operator="equal">
      <formula>"B"</formula>
    </cfRule>
  </conditionalFormatting>
  <pageMargins left="0.75" right="0.75" top="1" bottom="1" header="0.51180555555555551" footer="0.51180555555555551"/>
  <pageSetup paperSize="9" firstPageNumber="0" orientation="portrait" horizontalDpi="300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41"/>
  <sheetViews>
    <sheetView topLeftCell="H1" zoomScale="125" workbookViewId="0">
      <selection activeCell="AC10" sqref="AC10"/>
    </sheetView>
  </sheetViews>
  <sheetFormatPr baseColWidth="10" defaultRowHeight="13" x14ac:dyDescent="0.15"/>
  <sheetData>
    <row r="1" spans="1:29" ht="130" x14ac:dyDescent="0.15">
      <c r="A1" s="52" t="s">
        <v>522</v>
      </c>
      <c r="B1" s="243" t="s">
        <v>44</v>
      </c>
      <c r="C1" s="253" t="s">
        <v>482</v>
      </c>
      <c r="D1" s="253" t="s">
        <v>483</v>
      </c>
      <c r="E1" s="253" t="s">
        <v>485</v>
      </c>
      <c r="F1" s="253" t="s">
        <v>486</v>
      </c>
      <c r="G1" s="253" t="s">
        <v>440</v>
      </c>
      <c r="H1" s="253" t="s">
        <v>455</v>
      </c>
      <c r="I1" s="253" t="s">
        <v>264</v>
      </c>
      <c r="J1" s="253" t="s">
        <v>265</v>
      </c>
      <c r="K1" s="253" t="s">
        <v>266</v>
      </c>
      <c r="L1" s="253" t="s">
        <v>267</v>
      </c>
      <c r="M1" s="253" t="s">
        <v>268</v>
      </c>
      <c r="N1" s="253" t="s">
        <v>269</v>
      </c>
      <c r="O1" s="253" t="s">
        <v>490</v>
      </c>
      <c r="P1" s="253" t="s">
        <v>491</v>
      </c>
      <c r="Q1" s="253" t="s">
        <v>447</v>
      </c>
      <c r="R1" s="253" t="s">
        <v>443</v>
      </c>
      <c r="S1" s="253" t="s">
        <v>415</v>
      </c>
      <c r="T1" s="253" t="s">
        <v>433</v>
      </c>
      <c r="U1" s="253" t="s">
        <v>499</v>
      </c>
      <c r="V1" s="253" t="s">
        <v>504</v>
      </c>
      <c r="W1" s="253" t="s">
        <v>505</v>
      </c>
      <c r="X1" s="253" t="s">
        <v>506</v>
      </c>
      <c r="Y1" s="253" t="s">
        <v>510</v>
      </c>
      <c r="Z1" s="253" t="s">
        <v>511</v>
      </c>
      <c r="AA1" s="253" t="s">
        <v>512</v>
      </c>
      <c r="AB1" s="253" t="s">
        <v>513</v>
      </c>
      <c r="AC1" s="253" t="s">
        <v>515</v>
      </c>
    </row>
    <row r="2" spans="1:29" x14ac:dyDescent="0.15">
      <c r="A2" s="30"/>
      <c r="B2" s="340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334"/>
      <c r="P2" s="245"/>
      <c r="Q2" s="245"/>
      <c r="R2" s="245"/>
      <c r="S2" s="245"/>
      <c r="T2" s="245"/>
      <c r="U2" s="245"/>
      <c r="V2" s="245"/>
      <c r="W2" s="245"/>
      <c r="X2" s="245"/>
      <c r="Y2" s="245"/>
      <c r="Z2" s="245"/>
      <c r="AA2" s="245"/>
      <c r="AB2" s="245"/>
      <c r="AC2" s="245"/>
    </row>
    <row r="3" spans="1:29" ht="15" x14ac:dyDescent="0.2">
      <c r="A3" s="340" t="s">
        <v>48</v>
      </c>
      <c r="B3" s="340" t="s">
        <v>49</v>
      </c>
      <c r="C3" s="296">
        <v>8800</v>
      </c>
      <c r="D3" s="295">
        <v>5325.8176903818376</v>
      </c>
      <c r="E3" s="294">
        <v>30.303719023917207</v>
      </c>
      <c r="F3" s="293">
        <v>43.2</v>
      </c>
      <c r="G3" s="290">
        <v>665</v>
      </c>
      <c r="H3" s="332" t="s">
        <v>50</v>
      </c>
      <c r="I3" s="288" t="s">
        <v>78</v>
      </c>
      <c r="J3" s="287">
        <v>2.7796610169491522</v>
      </c>
      <c r="K3" s="288" t="s">
        <v>98</v>
      </c>
      <c r="L3" s="287">
        <v>1.9932203389830507</v>
      </c>
      <c r="M3" s="288" t="s">
        <v>175</v>
      </c>
      <c r="N3" s="287">
        <v>1.8576271186440678</v>
      </c>
      <c r="O3" s="287">
        <v>27.467487129531754</v>
      </c>
      <c r="P3" s="287">
        <v>17.13810316139767</v>
      </c>
      <c r="Q3" s="286">
        <v>975</v>
      </c>
      <c r="R3" s="285">
        <v>152.22482435597189</v>
      </c>
      <c r="S3" s="288">
        <v>64.599999999999994</v>
      </c>
      <c r="T3" s="288" t="s">
        <v>50</v>
      </c>
      <c r="U3" s="280">
        <v>26130</v>
      </c>
      <c r="V3" s="288">
        <v>799999</v>
      </c>
      <c r="W3" s="279">
        <v>931.19999999999993</v>
      </c>
      <c r="X3" s="288">
        <v>80</v>
      </c>
      <c r="Y3" s="288">
        <v>1692</v>
      </c>
      <c r="Z3" s="287">
        <v>0.38586088939566704</v>
      </c>
      <c r="AA3" s="287">
        <v>7.8623023331016322</v>
      </c>
      <c r="AB3" s="332">
        <v>78.599999999999994</v>
      </c>
      <c r="AC3" s="287" t="s">
        <v>50</v>
      </c>
    </row>
    <row r="4" spans="1:29" ht="15" x14ac:dyDescent="0.2">
      <c r="A4" s="340" t="s">
        <v>2</v>
      </c>
      <c r="B4" s="340" t="s">
        <v>53</v>
      </c>
      <c r="C4" s="296">
        <v>209000</v>
      </c>
      <c r="D4" s="295">
        <v>78188.37672333236</v>
      </c>
      <c r="E4" s="294">
        <v>57.882203180546739</v>
      </c>
      <c r="F4" s="293">
        <v>32.9</v>
      </c>
      <c r="G4" s="290">
        <v>2509</v>
      </c>
      <c r="H4" s="328">
        <v>37.799999999999997</v>
      </c>
      <c r="I4" s="288" t="s">
        <v>54</v>
      </c>
      <c r="J4" s="287">
        <v>4.6769690873590051</v>
      </c>
      <c r="K4" s="288" t="s">
        <v>55</v>
      </c>
      <c r="L4" s="287">
        <v>2.3473597581638526</v>
      </c>
      <c r="M4" s="288" t="s">
        <v>135</v>
      </c>
      <c r="N4" s="287">
        <v>2.3328366799167344</v>
      </c>
      <c r="O4" s="287">
        <v>49.531763372342084</v>
      </c>
      <c r="P4" s="287">
        <v>18.724200908013533</v>
      </c>
      <c r="Q4" s="286">
        <v>7538</v>
      </c>
      <c r="R4" s="285">
        <v>59.139658405316133</v>
      </c>
      <c r="S4" s="288">
        <v>65.8</v>
      </c>
      <c r="T4" s="288">
        <v>27886</v>
      </c>
      <c r="U4" s="280">
        <v>6560</v>
      </c>
      <c r="V4" s="288">
        <v>243500</v>
      </c>
      <c r="W4" s="279">
        <v>1354.03</v>
      </c>
      <c r="X4" s="288">
        <v>730</v>
      </c>
      <c r="Y4" s="288">
        <v>56966</v>
      </c>
      <c r="Z4" s="287">
        <v>0.81752558086135385</v>
      </c>
      <c r="AA4" s="287">
        <v>2.9706258567646482</v>
      </c>
      <c r="AB4" s="332">
        <v>58</v>
      </c>
      <c r="AC4" s="287">
        <v>41.667828754706456</v>
      </c>
    </row>
    <row r="5" spans="1:29" ht="15" x14ac:dyDescent="0.2">
      <c r="A5" s="340" t="s">
        <v>60</v>
      </c>
      <c r="B5" s="340" t="s">
        <v>53</v>
      </c>
      <c r="C5" s="296">
        <v>389600</v>
      </c>
      <c r="D5" s="295">
        <v>151422.96369141247</v>
      </c>
      <c r="E5" s="294">
        <v>44.911535687022109</v>
      </c>
      <c r="F5" s="293">
        <v>37.299999999999997</v>
      </c>
      <c r="G5" s="290">
        <v>5407</v>
      </c>
      <c r="H5" s="328">
        <v>35.200000000000003</v>
      </c>
      <c r="I5" s="288" t="s">
        <v>55</v>
      </c>
      <c r="J5" s="287">
        <v>3.0618486697008298</v>
      </c>
      <c r="K5" s="288" t="s">
        <v>61</v>
      </c>
      <c r="L5" s="287">
        <v>2.4170421958213848</v>
      </c>
      <c r="M5" s="288" t="s">
        <v>256</v>
      </c>
      <c r="N5" s="287">
        <v>2.0320663550195577</v>
      </c>
      <c r="O5" s="287">
        <v>38.663733946972094</v>
      </c>
      <c r="P5" s="287">
        <v>23.405036556600308</v>
      </c>
      <c r="Q5" s="286">
        <v>13094</v>
      </c>
      <c r="R5" s="285">
        <v>53.11364226375909</v>
      </c>
      <c r="S5" s="288">
        <v>68.5</v>
      </c>
      <c r="T5" s="288">
        <v>33443</v>
      </c>
      <c r="U5" s="280">
        <v>26190</v>
      </c>
      <c r="V5" s="288">
        <v>445000</v>
      </c>
      <c r="W5" s="279">
        <v>1397.07</v>
      </c>
      <c r="X5" s="288">
        <v>1460</v>
      </c>
      <c r="Y5" s="288">
        <v>144717</v>
      </c>
      <c r="Z5" s="287">
        <v>1.0647532299361371</v>
      </c>
      <c r="AA5" s="287">
        <v>2.9967009173143775</v>
      </c>
      <c r="AB5" s="332">
        <v>67.3</v>
      </c>
      <c r="AC5" s="287">
        <v>46.009642336584818</v>
      </c>
    </row>
    <row r="6" spans="1:29" ht="15" x14ac:dyDescent="0.2">
      <c r="A6" s="340" t="s">
        <v>65</v>
      </c>
      <c r="B6" s="340" t="s">
        <v>53</v>
      </c>
      <c r="C6" s="296">
        <v>244300</v>
      </c>
      <c r="D6" s="295">
        <v>97735.840945957607</v>
      </c>
      <c r="E6" s="294">
        <v>40.326395872689943</v>
      </c>
      <c r="F6" s="293">
        <v>39</v>
      </c>
      <c r="G6" s="290">
        <v>760</v>
      </c>
      <c r="H6" s="328">
        <v>16.100000000000001</v>
      </c>
      <c r="I6" s="288" t="s">
        <v>54</v>
      </c>
      <c r="J6" s="287">
        <v>2.5909817799368096</v>
      </c>
      <c r="K6" s="288" t="s">
        <v>55</v>
      </c>
      <c r="L6" s="287">
        <v>1.4668293124480056</v>
      </c>
      <c r="M6" s="288" t="s">
        <v>73</v>
      </c>
      <c r="N6" s="287">
        <v>0.9064772389298138</v>
      </c>
      <c r="O6" s="287">
        <v>21.406265753805062</v>
      </c>
      <c r="P6" s="287">
        <v>6.0312889654368167</v>
      </c>
      <c r="Q6" s="286">
        <v>2198</v>
      </c>
      <c r="R6" s="285">
        <v>14.433558351501143</v>
      </c>
      <c r="S6" s="288">
        <v>75.099999999999994</v>
      </c>
      <c r="T6" s="288">
        <v>34350</v>
      </c>
      <c r="U6" s="280">
        <v>9075</v>
      </c>
      <c r="V6" s="288">
        <v>275000</v>
      </c>
      <c r="W6" s="279">
        <v>1472.43</v>
      </c>
      <c r="X6" s="288">
        <v>-130</v>
      </c>
      <c r="Y6" s="288">
        <v>108507</v>
      </c>
      <c r="Z6" s="287">
        <v>1.1717312427108981</v>
      </c>
      <c r="AA6" s="287">
        <v>2.5521335764752129</v>
      </c>
      <c r="AB6" s="332">
        <v>60.3</v>
      </c>
      <c r="AC6" s="287">
        <v>32.623190032551349</v>
      </c>
    </row>
    <row r="7" spans="1:29" ht="15" x14ac:dyDescent="0.2">
      <c r="A7" s="340" t="s">
        <v>68</v>
      </c>
      <c r="B7" s="340" t="s">
        <v>53</v>
      </c>
      <c r="C7" s="296">
        <v>332100</v>
      </c>
      <c r="D7" s="295">
        <v>121048.27467809152</v>
      </c>
      <c r="E7" s="294">
        <v>76.816965849203228</v>
      </c>
      <c r="F7" s="293">
        <v>35.6</v>
      </c>
      <c r="G7" s="290">
        <v>7640</v>
      </c>
      <c r="H7" s="328">
        <v>53.9</v>
      </c>
      <c r="I7" s="288" t="s">
        <v>55</v>
      </c>
      <c r="J7" s="287">
        <v>9.1730797037417862</v>
      </c>
      <c r="K7" s="288" t="s">
        <v>61</v>
      </c>
      <c r="L7" s="287">
        <v>3.3979724627668975</v>
      </c>
      <c r="M7" s="288" t="s">
        <v>73</v>
      </c>
      <c r="N7" s="287">
        <v>2.8504410134472953</v>
      </c>
      <c r="O7" s="287">
        <v>64.856339233271527</v>
      </c>
      <c r="P7" s="287">
        <v>37.15111977940682</v>
      </c>
      <c r="Q7" s="286">
        <v>22162</v>
      </c>
      <c r="R7" s="285">
        <v>100.89091016693753</v>
      </c>
      <c r="S7" s="288">
        <v>69.5</v>
      </c>
      <c r="T7" s="288">
        <v>29812</v>
      </c>
      <c r="U7" s="280">
        <v>15745</v>
      </c>
      <c r="V7" s="288">
        <v>407250</v>
      </c>
      <c r="W7" s="279">
        <v>1377.24</v>
      </c>
      <c r="X7" s="288">
        <v>1050</v>
      </c>
      <c r="Y7" s="288">
        <v>87802</v>
      </c>
      <c r="Z7" s="287">
        <v>0.79613006183921808</v>
      </c>
      <c r="AA7" s="287">
        <v>3.6537128202440843</v>
      </c>
      <c r="AB7" s="332">
        <v>60.1</v>
      </c>
      <c r="AC7" s="287">
        <v>37.636206710540506</v>
      </c>
    </row>
    <row r="8" spans="1:29" ht="15" x14ac:dyDescent="0.2">
      <c r="A8" s="340" t="s">
        <v>72</v>
      </c>
      <c r="B8" s="340" t="s">
        <v>53</v>
      </c>
      <c r="C8" s="296">
        <v>327900</v>
      </c>
      <c r="D8" s="295">
        <v>140602.29130052539</v>
      </c>
      <c r="E8" s="294">
        <v>21.840359401597329</v>
      </c>
      <c r="F8" s="293">
        <v>40.200000000000003</v>
      </c>
      <c r="G8" s="290">
        <v>796</v>
      </c>
      <c r="H8" s="328">
        <v>18.3</v>
      </c>
      <c r="I8" s="288" t="s">
        <v>55</v>
      </c>
      <c r="J8" s="287">
        <v>1.1228473910120493</v>
      </c>
      <c r="K8" s="288" t="s">
        <v>73</v>
      </c>
      <c r="L8" s="287">
        <v>1.0523866163313853</v>
      </c>
      <c r="M8" s="288" t="s">
        <v>54</v>
      </c>
      <c r="N8" s="287">
        <v>0.74307027977452556</v>
      </c>
      <c r="O8" s="287">
        <v>18.948149980518103</v>
      </c>
      <c r="P8" s="287">
        <v>5.7928213683867078</v>
      </c>
      <c r="Q8" s="286">
        <v>2924</v>
      </c>
      <c r="R8" s="285">
        <v>14.370245139475909</v>
      </c>
      <c r="S8" s="288">
        <v>75.3</v>
      </c>
      <c r="T8" s="288">
        <v>37682</v>
      </c>
      <c r="U8" s="280">
        <v>15695</v>
      </c>
      <c r="V8" s="288">
        <v>374975</v>
      </c>
      <c r="W8" s="279">
        <v>1347.27</v>
      </c>
      <c r="X8" s="288">
        <v>700</v>
      </c>
      <c r="Y8" s="288">
        <v>153908</v>
      </c>
      <c r="Z8" s="287">
        <v>1.1761091837202549</v>
      </c>
      <c r="AA8" s="287">
        <v>2.7798588866321139</v>
      </c>
      <c r="AB8" s="332">
        <v>68</v>
      </c>
      <c r="AC8" s="287">
        <v>38.938174501554784</v>
      </c>
    </row>
    <row r="9" spans="1:29" ht="15" x14ac:dyDescent="0.2">
      <c r="A9" s="340" t="s">
        <v>77</v>
      </c>
      <c r="B9" s="340" t="s">
        <v>49</v>
      </c>
      <c r="C9" s="296">
        <v>242500</v>
      </c>
      <c r="D9" s="295">
        <v>107654.13526537124</v>
      </c>
      <c r="E9" s="294">
        <v>111.29318318926794</v>
      </c>
      <c r="F9" s="293">
        <v>36.4</v>
      </c>
      <c r="G9" s="290">
        <v>7504</v>
      </c>
      <c r="H9" s="328">
        <v>41.4</v>
      </c>
      <c r="I9" s="288" t="s">
        <v>78</v>
      </c>
      <c r="J9" s="287">
        <v>2.8429049914222695</v>
      </c>
      <c r="K9" s="288" t="s">
        <v>56</v>
      </c>
      <c r="L9" s="287">
        <v>2.699035118772068</v>
      </c>
      <c r="M9" s="288" t="s">
        <v>73</v>
      </c>
      <c r="N9" s="287">
        <v>2.3650028592435257</v>
      </c>
      <c r="O9" s="287">
        <v>34.593376877075848</v>
      </c>
      <c r="P9" s="287">
        <v>23.46326306409102</v>
      </c>
      <c r="Q9" s="286">
        <v>10384</v>
      </c>
      <c r="R9" s="285">
        <v>60.697104846299084</v>
      </c>
      <c r="S9" s="288">
        <v>69.2</v>
      </c>
      <c r="T9" s="288">
        <v>39796</v>
      </c>
      <c r="U9" s="280">
        <v>31385</v>
      </c>
      <c r="V9" s="288">
        <v>700000</v>
      </c>
      <c r="W9" s="279">
        <v>1359.66</v>
      </c>
      <c r="X9" s="288">
        <v>970</v>
      </c>
      <c r="Y9" s="288">
        <v>46601</v>
      </c>
      <c r="Z9" s="287">
        <v>0.47779235958742594</v>
      </c>
      <c r="AA9" s="287">
        <v>5.6902685664470116</v>
      </c>
      <c r="AB9" s="332">
        <v>62.7</v>
      </c>
      <c r="AC9" s="287">
        <v>25.232713800940193</v>
      </c>
    </row>
    <row r="10" spans="1:29" ht="15" x14ac:dyDescent="0.2">
      <c r="A10" s="340" t="s">
        <v>81</v>
      </c>
      <c r="B10" s="340" t="s">
        <v>53</v>
      </c>
      <c r="C10" s="296">
        <v>386500</v>
      </c>
      <c r="D10" s="295">
        <v>159010.06524953581</v>
      </c>
      <c r="E10" s="294">
        <v>44.680203323247632</v>
      </c>
      <c r="F10" s="293">
        <v>37</v>
      </c>
      <c r="G10" s="290">
        <v>2438</v>
      </c>
      <c r="H10" s="328">
        <v>29.4</v>
      </c>
      <c r="I10" s="288" t="s">
        <v>55</v>
      </c>
      <c r="J10" s="287">
        <v>3.638084859292527</v>
      </c>
      <c r="K10" s="288" t="s">
        <v>69</v>
      </c>
      <c r="L10" s="287">
        <v>2.5428066641348677</v>
      </c>
      <c r="M10" s="288" t="s">
        <v>257</v>
      </c>
      <c r="N10" s="287">
        <v>1.475873608198625</v>
      </c>
      <c r="O10" s="287">
        <v>49.917891599770201</v>
      </c>
      <c r="P10" s="287">
        <v>14.495267729058368</v>
      </c>
      <c r="Q10" s="286">
        <v>7946</v>
      </c>
      <c r="R10" s="285">
        <v>32.283752488522325</v>
      </c>
      <c r="S10" s="288">
        <v>75.400000000000006</v>
      </c>
      <c r="T10" s="288">
        <v>32696</v>
      </c>
      <c r="U10" s="280">
        <v>15540</v>
      </c>
      <c r="V10" s="288">
        <v>300000</v>
      </c>
      <c r="W10" s="279">
        <v>1494.13</v>
      </c>
      <c r="X10" s="288">
        <v>2040</v>
      </c>
      <c r="Y10" s="288">
        <v>140049</v>
      </c>
      <c r="Z10" s="287">
        <v>0.96578856630577203</v>
      </c>
      <c r="AA10" s="287">
        <v>3.2240803618998006</v>
      </c>
      <c r="AB10" s="332">
        <v>57.7</v>
      </c>
      <c r="AC10" s="287">
        <v>36.712451002262661</v>
      </c>
    </row>
    <row r="11" spans="1:29" ht="15" x14ac:dyDescent="0.2">
      <c r="A11" s="340" t="s">
        <v>84</v>
      </c>
      <c r="B11" s="340" t="s">
        <v>53</v>
      </c>
      <c r="C11" s="296">
        <v>351600</v>
      </c>
      <c r="D11" s="295">
        <v>132662.96647467028</v>
      </c>
      <c r="E11" s="294">
        <v>63.300819048865584</v>
      </c>
      <c r="F11" s="293">
        <v>36.200000000000003</v>
      </c>
      <c r="G11" s="290">
        <v>4007</v>
      </c>
      <c r="H11" s="328">
        <v>47.4</v>
      </c>
      <c r="I11" s="288" t="s">
        <v>55</v>
      </c>
      <c r="J11" s="287">
        <v>7.6289189804076827</v>
      </c>
      <c r="K11" s="288" t="s">
        <v>61</v>
      </c>
      <c r="L11" s="287">
        <v>6.3545763172590251</v>
      </c>
      <c r="M11" s="288" t="s">
        <v>73</v>
      </c>
      <c r="N11" s="287">
        <v>2.2647429893425599</v>
      </c>
      <c r="O11" s="287">
        <v>53.454698179262195</v>
      </c>
      <c r="P11" s="287">
        <v>33.878486580247483</v>
      </c>
      <c r="Q11" s="286">
        <v>14927</v>
      </c>
      <c r="R11" s="285">
        <v>65.15182597081764</v>
      </c>
      <c r="S11" s="288">
        <v>72.7</v>
      </c>
      <c r="T11" s="288">
        <v>31331</v>
      </c>
      <c r="U11" s="280">
        <v>18700</v>
      </c>
      <c r="V11" s="288">
        <v>430000</v>
      </c>
      <c r="W11" s="279">
        <v>1335.93</v>
      </c>
      <c r="X11" s="288">
        <v>720</v>
      </c>
      <c r="Y11" s="288">
        <v>112845</v>
      </c>
      <c r="Z11" s="287">
        <v>0.9094389194242517</v>
      </c>
      <c r="AA11" s="287">
        <v>3.302496438347966</v>
      </c>
      <c r="AB11" s="332">
        <v>62.1</v>
      </c>
      <c r="AC11" s="287">
        <v>43.606191299778885</v>
      </c>
    </row>
    <row r="12" spans="1:29" ht="15" x14ac:dyDescent="0.2">
      <c r="A12" s="340" t="s">
        <v>87</v>
      </c>
      <c r="B12" s="340" t="s">
        <v>53</v>
      </c>
      <c r="C12" s="296">
        <v>333000</v>
      </c>
      <c r="D12" s="295">
        <v>130327.74219133858</v>
      </c>
      <c r="E12" s="294">
        <v>41.196570599521813</v>
      </c>
      <c r="F12" s="293">
        <v>36.299999999999997</v>
      </c>
      <c r="G12" s="290">
        <v>3164</v>
      </c>
      <c r="H12" s="328">
        <v>35</v>
      </c>
      <c r="I12" s="288" t="s">
        <v>88</v>
      </c>
      <c r="J12" s="287">
        <v>4.4702463628042732</v>
      </c>
      <c r="K12" s="288" t="s">
        <v>261</v>
      </c>
      <c r="L12" s="287">
        <v>3.5571870219479877</v>
      </c>
      <c r="M12" s="288" t="s">
        <v>61</v>
      </c>
      <c r="N12" s="287">
        <v>1.9237293017480301</v>
      </c>
      <c r="O12" s="287">
        <v>42.288409387541833</v>
      </c>
      <c r="P12" s="287">
        <v>22.853150235814198</v>
      </c>
      <c r="Q12" s="286">
        <v>9259</v>
      </c>
      <c r="R12" s="285">
        <v>43.757709230282089</v>
      </c>
      <c r="S12" s="288">
        <v>73</v>
      </c>
      <c r="T12" s="288">
        <v>31603</v>
      </c>
      <c r="U12" s="280">
        <v>13925</v>
      </c>
      <c r="V12" s="288">
        <v>320000</v>
      </c>
      <c r="W12" s="279">
        <v>1420.17</v>
      </c>
      <c r="X12" s="288">
        <v>670</v>
      </c>
      <c r="Y12" s="288">
        <v>119653</v>
      </c>
      <c r="Z12" s="287">
        <v>0.99780679809199768</v>
      </c>
      <c r="AA12" s="287">
        <v>2.9714877984664101</v>
      </c>
      <c r="AB12" s="332">
        <v>59.9</v>
      </c>
      <c r="AC12" s="287">
        <v>55.3252637982756</v>
      </c>
    </row>
    <row r="13" spans="1:29" ht="15" x14ac:dyDescent="0.2">
      <c r="A13" s="340" t="s">
        <v>91</v>
      </c>
      <c r="B13" s="340" t="s">
        <v>53</v>
      </c>
      <c r="C13" s="296">
        <v>280100</v>
      </c>
      <c r="D13" s="295">
        <v>113964.12075854735</v>
      </c>
      <c r="E13" s="294">
        <v>59.175389156351848</v>
      </c>
      <c r="F13" s="293">
        <v>35</v>
      </c>
      <c r="G13" s="290">
        <v>3366</v>
      </c>
      <c r="H13" s="328">
        <v>35.4</v>
      </c>
      <c r="I13" s="288" t="s">
        <v>54</v>
      </c>
      <c r="J13" s="287">
        <v>5.1120181334632324</v>
      </c>
      <c r="K13" s="288" t="s">
        <v>258</v>
      </c>
      <c r="L13" s="287">
        <v>1.9064492431950408</v>
      </c>
      <c r="M13" s="288" t="s">
        <v>55</v>
      </c>
      <c r="N13" s="287">
        <v>1.7155293313481854</v>
      </c>
      <c r="O13" s="287">
        <v>40.315586166335628</v>
      </c>
      <c r="P13" s="287">
        <v>16.863970207923863</v>
      </c>
      <c r="Q13" s="286">
        <v>7002</v>
      </c>
      <c r="R13" s="285">
        <v>37.630392372885908</v>
      </c>
      <c r="S13" s="288">
        <v>72.099999999999994</v>
      </c>
      <c r="T13" s="288">
        <v>32415</v>
      </c>
      <c r="U13" s="280">
        <v>10060</v>
      </c>
      <c r="V13" s="288">
        <v>340000</v>
      </c>
      <c r="W13" s="279">
        <v>1296.1799999999998</v>
      </c>
      <c r="X13" s="288">
        <v>1720</v>
      </c>
      <c r="Y13" s="288">
        <v>78185</v>
      </c>
      <c r="Z13" s="287">
        <v>0.7737641644811718</v>
      </c>
      <c r="AA13" s="287">
        <v>3.4434088511348016</v>
      </c>
      <c r="AB13" s="332">
        <v>58.8</v>
      </c>
      <c r="AC13" s="287">
        <v>44.144299859255788</v>
      </c>
    </row>
    <row r="14" spans="1:29" ht="15" x14ac:dyDescent="0.2">
      <c r="A14" s="340" t="s">
        <v>94</v>
      </c>
      <c r="B14" s="340" t="s">
        <v>49</v>
      </c>
      <c r="C14" s="296">
        <v>274300</v>
      </c>
      <c r="D14" s="295">
        <v>115416.95483435443</v>
      </c>
      <c r="E14" s="294">
        <v>143.99687123094228</v>
      </c>
      <c r="F14" s="293">
        <v>33.1</v>
      </c>
      <c r="G14" s="290">
        <v>3359</v>
      </c>
      <c r="H14" s="328">
        <v>35.799999999999997</v>
      </c>
      <c r="I14" s="288" t="s">
        <v>88</v>
      </c>
      <c r="J14" s="287">
        <v>3.6472164697283467</v>
      </c>
      <c r="K14" s="288" t="s">
        <v>54</v>
      </c>
      <c r="L14" s="287">
        <v>2.7173427538880088</v>
      </c>
      <c r="M14" s="288" t="s">
        <v>69</v>
      </c>
      <c r="N14" s="287">
        <v>1.8045234904779308</v>
      </c>
      <c r="O14" s="287">
        <v>43.644833139810565</v>
      </c>
      <c r="P14" s="287">
        <v>24.0877220683563</v>
      </c>
      <c r="Q14" s="286">
        <v>8927</v>
      </c>
      <c r="R14" s="285">
        <v>46.015701111861404</v>
      </c>
      <c r="S14" s="288">
        <v>69</v>
      </c>
      <c r="T14" s="288">
        <v>32056</v>
      </c>
      <c r="U14" s="280">
        <v>18510</v>
      </c>
      <c r="V14" s="288">
        <v>485000</v>
      </c>
      <c r="W14" s="279">
        <v>1294.42</v>
      </c>
      <c r="X14" s="288">
        <v>830</v>
      </c>
      <c r="Y14" s="288">
        <v>41800</v>
      </c>
      <c r="Z14" s="287">
        <v>0.41105320090471037</v>
      </c>
      <c r="AA14" s="287">
        <v>4.9166819445250862</v>
      </c>
      <c r="AB14" s="332">
        <v>60.6</v>
      </c>
      <c r="AC14" s="287">
        <v>44.157550571411107</v>
      </c>
    </row>
    <row r="15" spans="1:29" ht="15" x14ac:dyDescent="0.2">
      <c r="A15" s="340" t="s">
        <v>97</v>
      </c>
      <c r="B15" s="340" t="s">
        <v>49</v>
      </c>
      <c r="C15" s="296">
        <v>185300</v>
      </c>
      <c r="D15" s="295">
        <v>83552.373571646021</v>
      </c>
      <c r="E15" s="294">
        <v>113.00535516095093</v>
      </c>
      <c r="F15" s="293">
        <v>35.700000000000003</v>
      </c>
      <c r="G15" s="290">
        <v>2926</v>
      </c>
      <c r="H15" s="328">
        <v>43.2</v>
      </c>
      <c r="I15" s="288" t="s">
        <v>98</v>
      </c>
      <c r="J15" s="287">
        <v>2.7272278936726337</v>
      </c>
      <c r="K15" s="288" t="s">
        <v>73</v>
      </c>
      <c r="L15" s="287">
        <v>2.6696914402196246</v>
      </c>
      <c r="M15" s="288" t="s">
        <v>175</v>
      </c>
      <c r="N15" s="287">
        <v>2.5211925936885251</v>
      </c>
      <c r="O15" s="287">
        <v>33.740784790851144</v>
      </c>
      <c r="P15" s="287">
        <v>22.687384590758114</v>
      </c>
      <c r="Q15" s="286">
        <v>9256</v>
      </c>
      <c r="R15" s="285">
        <v>71.397166020009109</v>
      </c>
      <c r="S15" s="288">
        <v>77.5</v>
      </c>
      <c r="T15" s="288">
        <v>38041</v>
      </c>
      <c r="U15" s="280">
        <v>14095</v>
      </c>
      <c r="V15" s="288">
        <v>730000</v>
      </c>
      <c r="W15" s="279">
        <v>1003.81</v>
      </c>
      <c r="X15" s="288">
        <v>370</v>
      </c>
      <c r="Y15" s="288">
        <v>43843</v>
      </c>
      <c r="Z15" s="287">
        <v>0.54402531331430704</v>
      </c>
      <c r="AA15" s="287">
        <v>4.6690392726079191</v>
      </c>
      <c r="AB15" s="332">
        <v>60.5</v>
      </c>
      <c r="AC15" s="287">
        <v>48.889884710962647</v>
      </c>
    </row>
    <row r="16" spans="1:29" ht="15" x14ac:dyDescent="0.2">
      <c r="A16" s="340" t="s">
        <v>101</v>
      </c>
      <c r="B16" s="340" t="s">
        <v>49</v>
      </c>
      <c r="C16" s="296">
        <v>278000</v>
      </c>
      <c r="D16" s="295">
        <v>115607.81986473822</v>
      </c>
      <c r="E16" s="294">
        <v>93.924037144321417</v>
      </c>
      <c r="F16" s="293">
        <v>35.1</v>
      </c>
      <c r="G16" s="290">
        <v>6675</v>
      </c>
      <c r="H16" s="328">
        <v>39.6</v>
      </c>
      <c r="I16" s="288" t="s">
        <v>61</v>
      </c>
      <c r="J16" s="287">
        <v>4.2620211355452176</v>
      </c>
      <c r="K16" s="288" t="s">
        <v>88</v>
      </c>
      <c r="L16" s="287">
        <v>3.9603649686575713</v>
      </c>
      <c r="M16" s="288" t="s">
        <v>69</v>
      </c>
      <c r="N16" s="287">
        <v>2.0260781560139018</v>
      </c>
      <c r="O16" s="287">
        <v>38.153907439449718</v>
      </c>
      <c r="P16" s="287">
        <v>29.71489518808713</v>
      </c>
      <c r="Q16" s="286">
        <v>15144</v>
      </c>
      <c r="R16" s="285">
        <v>78.47851997719853</v>
      </c>
      <c r="S16" s="288">
        <v>71.3</v>
      </c>
      <c r="T16" s="288">
        <v>31063</v>
      </c>
      <c r="U16" s="280">
        <v>12675</v>
      </c>
      <c r="V16" s="288">
        <v>432500</v>
      </c>
      <c r="W16" s="279">
        <v>1484.01</v>
      </c>
      <c r="X16" s="288">
        <v>240</v>
      </c>
      <c r="Y16" s="288">
        <v>61515</v>
      </c>
      <c r="Z16" s="287">
        <v>0.60335442106811832</v>
      </c>
      <c r="AA16" s="287">
        <v>4.3083677966848271</v>
      </c>
      <c r="AB16" s="332">
        <v>59.7</v>
      </c>
      <c r="AC16" s="287">
        <v>48.014321383144107</v>
      </c>
    </row>
    <row r="17" spans="1:29" ht="15" x14ac:dyDescent="0.2">
      <c r="A17" s="340" t="s">
        <v>104</v>
      </c>
      <c r="B17" s="340" t="s">
        <v>53</v>
      </c>
      <c r="C17" s="296">
        <v>252300</v>
      </c>
      <c r="D17" s="295">
        <v>92556.886045407722</v>
      </c>
      <c r="E17" s="294">
        <v>49.99728116251466</v>
      </c>
      <c r="F17" s="293">
        <v>38.299999999999997</v>
      </c>
      <c r="G17" s="290">
        <v>2833</v>
      </c>
      <c r="H17" s="328">
        <v>49.6</v>
      </c>
      <c r="I17" s="288" t="s">
        <v>55</v>
      </c>
      <c r="J17" s="287">
        <v>9.0100227561742852</v>
      </c>
      <c r="K17" s="288" t="s">
        <v>105</v>
      </c>
      <c r="L17" s="287">
        <v>4.8967605916605317</v>
      </c>
      <c r="M17" s="288" t="s">
        <v>106</v>
      </c>
      <c r="N17" s="287">
        <v>4.3470985877785955</v>
      </c>
      <c r="O17" s="287">
        <v>61.762341086056438</v>
      </c>
      <c r="P17" s="287">
        <v>28.486298921525034</v>
      </c>
      <c r="Q17" s="286">
        <v>10427</v>
      </c>
      <c r="R17" s="285">
        <v>65.413642323448414</v>
      </c>
      <c r="S17" s="288">
        <v>73.900000000000006</v>
      </c>
      <c r="T17" s="288">
        <v>33202</v>
      </c>
      <c r="U17" s="280">
        <v>15155</v>
      </c>
      <c r="V17" s="288">
        <v>396150</v>
      </c>
      <c r="W17" s="279">
        <v>1559.61</v>
      </c>
      <c r="X17" s="288">
        <v>910</v>
      </c>
      <c r="Y17" s="288">
        <v>100326</v>
      </c>
      <c r="Z17" s="287">
        <v>1.1905586936915555</v>
      </c>
      <c r="AA17" s="287">
        <v>2.8701959962968693</v>
      </c>
      <c r="AB17" s="332">
        <v>66.400000000000006</v>
      </c>
      <c r="AC17" s="287">
        <v>57.603540942143539</v>
      </c>
    </row>
    <row r="18" spans="1:29" ht="15" x14ac:dyDescent="0.2">
      <c r="A18" s="340" t="s">
        <v>109</v>
      </c>
      <c r="B18" s="340" t="s">
        <v>53</v>
      </c>
      <c r="C18" s="296">
        <v>254300</v>
      </c>
      <c r="D18" s="295">
        <v>104098.21968604422</v>
      </c>
      <c r="E18" s="294">
        <v>22.634691232637934</v>
      </c>
      <c r="F18" s="293">
        <v>40.299999999999997</v>
      </c>
      <c r="G18" s="290">
        <v>604</v>
      </c>
      <c r="H18" s="328">
        <v>10.9</v>
      </c>
      <c r="I18" s="288" t="s">
        <v>73</v>
      </c>
      <c r="J18" s="287">
        <v>1.0550853173264989</v>
      </c>
      <c r="K18" s="288" t="s">
        <v>55</v>
      </c>
      <c r="L18" s="287">
        <v>0.96993660214473587</v>
      </c>
      <c r="M18" s="288" t="s">
        <v>54</v>
      </c>
      <c r="N18" s="287">
        <v>0.94464490456599459</v>
      </c>
      <c r="O18" s="287">
        <v>15.698455796780886</v>
      </c>
      <c r="P18" s="287">
        <v>4.5660087470428534</v>
      </c>
      <c r="Q18" s="286">
        <v>2642</v>
      </c>
      <c r="R18" s="285">
        <v>17.033512565600301</v>
      </c>
      <c r="S18" s="288">
        <v>76.5</v>
      </c>
      <c r="T18" s="288">
        <v>33398</v>
      </c>
      <c r="U18" s="280">
        <v>10115</v>
      </c>
      <c r="V18" s="288">
        <v>287500</v>
      </c>
      <c r="W18" s="279">
        <v>1543.64</v>
      </c>
      <c r="X18" s="288">
        <v>1010</v>
      </c>
      <c r="Y18" s="288">
        <v>117634</v>
      </c>
      <c r="Z18" s="287">
        <v>1.210238788464902</v>
      </c>
      <c r="AA18" s="287">
        <v>2.5045691880487477</v>
      </c>
      <c r="AB18" s="332">
        <v>59.8</v>
      </c>
      <c r="AC18" s="287">
        <v>38.916107179580237</v>
      </c>
    </row>
    <row r="19" spans="1:29" ht="15" x14ac:dyDescent="0.2">
      <c r="A19" s="340" t="s">
        <v>112</v>
      </c>
      <c r="B19" s="340" t="s">
        <v>53</v>
      </c>
      <c r="C19" s="296">
        <v>301000</v>
      </c>
      <c r="D19" s="295">
        <v>110827.4820000099</v>
      </c>
      <c r="E19" s="294">
        <v>26.015301820240534</v>
      </c>
      <c r="F19" s="293">
        <v>36.4</v>
      </c>
      <c r="G19" s="290">
        <v>4139</v>
      </c>
      <c r="H19" s="328">
        <v>32.4</v>
      </c>
      <c r="I19" s="288" t="s">
        <v>55</v>
      </c>
      <c r="J19" s="287">
        <v>5.7009666491443252</v>
      </c>
      <c r="K19" s="288" t="s">
        <v>135</v>
      </c>
      <c r="L19" s="287">
        <v>1.7613603177384498</v>
      </c>
      <c r="M19" s="288" t="s">
        <v>73</v>
      </c>
      <c r="N19" s="287">
        <v>1.5781058349395478</v>
      </c>
      <c r="O19" s="287">
        <v>45.668788252218299</v>
      </c>
      <c r="P19" s="287">
        <v>18.762238109233596</v>
      </c>
      <c r="Q19" s="286">
        <v>6993</v>
      </c>
      <c r="R19" s="285">
        <v>35.811219107510468</v>
      </c>
      <c r="S19" s="288">
        <v>73.2</v>
      </c>
      <c r="T19" s="288">
        <v>33508</v>
      </c>
      <c r="U19" s="280">
        <v>13505</v>
      </c>
      <c r="V19" s="288">
        <v>350000</v>
      </c>
      <c r="W19" s="279">
        <v>1388.93</v>
      </c>
      <c r="X19" s="288">
        <v>710</v>
      </c>
      <c r="Y19" s="288">
        <v>122486</v>
      </c>
      <c r="Z19" s="287">
        <v>1.2222443969904404</v>
      </c>
      <c r="AA19" s="287">
        <v>2.3630936504441853</v>
      </c>
      <c r="AB19" s="332">
        <v>62</v>
      </c>
      <c r="AC19" s="287">
        <v>29.591186620653037</v>
      </c>
    </row>
    <row r="20" spans="1:29" ht="15" x14ac:dyDescent="0.2">
      <c r="A20" s="340" t="s">
        <v>115</v>
      </c>
      <c r="B20" s="340" t="s">
        <v>53</v>
      </c>
      <c r="C20" s="296">
        <v>274200</v>
      </c>
      <c r="D20" s="295">
        <v>105886.89808477991</v>
      </c>
      <c r="E20" s="294">
        <v>48.983606248121582</v>
      </c>
      <c r="F20" s="293">
        <v>35.799999999999997</v>
      </c>
      <c r="G20" s="290">
        <v>4425</v>
      </c>
      <c r="H20" s="328">
        <v>46.3</v>
      </c>
      <c r="I20" s="288" t="s">
        <v>55</v>
      </c>
      <c r="J20" s="287">
        <v>10.74512614340223</v>
      </c>
      <c r="K20" s="288" t="s">
        <v>61</v>
      </c>
      <c r="L20" s="287">
        <v>4.077461932531885</v>
      </c>
      <c r="M20" s="288" t="s">
        <v>135</v>
      </c>
      <c r="N20" s="287">
        <v>2.7764542816303548</v>
      </c>
      <c r="O20" s="287">
        <v>51.638423497940842</v>
      </c>
      <c r="P20" s="287">
        <v>28.730168579997933</v>
      </c>
      <c r="Q20" s="286">
        <v>11336</v>
      </c>
      <c r="R20" s="285">
        <v>62.412940664761685</v>
      </c>
      <c r="S20" s="288">
        <v>74.2</v>
      </c>
      <c r="T20" s="288">
        <v>31001</v>
      </c>
      <c r="U20" s="280">
        <v>13910</v>
      </c>
      <c r="V20" s="288">
        <v>355000</v>
      </c>
      <c r="W20" s="279">
        <v>1355.77</v>
      </c>
      <c r="X20" s="288">
        <v>480</v>
      </c>
      <c r="Y20" s="288">
        <v>94042</v>
      </c>
      <c r="Z20" s="287">
        <v>0.99093802027354538</v>
      </c>
      <c r="AA20" s="287">
        <v>3.0305229261894113</v>
      </c>
      <c r="AB20" s="332">
        <v>63.2</v>
      </c>
      <c r="AC20" s="287">
        <v>50.592121982210926</v>
      </c>
    </row>
    <row r="21" spans="1:29" ht="15" x14ac:dyDescent="0.2">
      <c r="A21" s="340" t="s">
        <v>118</v>
      </c>
      <c r="B21" s="340" t="s">
        <v>49</v>
      </c>
      <c r="C21" s="296">
        <v>231200</v>
      </c>
      <c r="D21" s="295">
        <v>105038.06251008654</v>
      </c>
      <c r="E21" s="294">
        <v>155.62048417894312</v>
      </c>
      <c r="F21" s="293">
        <v>34.799999999999997</v>
      </c>
      <c r="G21" s="290">
        <v>6295</v>
      </c>
      <c r="H21" s="328">
        <v>36.6</v>
      </c>
      <c r="I21" s="288" t="s">
        <v>73</v>
      </c>
      <c r="J21" s="287">
        <v>2.7546391752577319</v>
      </c>
      <c r="K21" s="288" t="s">
        <v>88</v>
      </c>
      <c r="L21" s="287">
        <v>1.8323832625833838</v>
      </c>
      <c r="M21" s="288" t="s">
        <v>78</v>
      </c>
      <c r="N21" s="287">
        <v>1.5243177683444511</v>
      </c>
      <c r="O21" s="287">
        <v>32.024037101968034</v>
      </c>
      <c r="P21" s="287">
        <v>19.857480509401348</v>
      </c>
      <c r="Q21" s="286">
        <v>9302</v>
      </c>
      <c r="R21" s="285">
        <v>54.263430228149083</v>
      </c>
      <c r="S21" s="288">
        <v>72.599999999999994</v>
      </c>
      <c r="T21" s="288">
        <v>36592</v>
      </c>
      <c r="U21" s="280">
        <v>22110</v>
      </c>
      <c r="V21" s="288">
        <v>583000</v>
      </c>
      <c r="W21" s="279">
        <v>1296.1500000000001</v>
      </c>
      <c r="X21" s="288">
        <v>1030</v>
      </c>
      <c r="Y21" s="288">
        <v>38629</v>
      </c>
      <c r="Z21" s="287">
        <v>0.4128970883748771</v>
      </c>
      <c r="AA21" s="287">
        <v>5.7429241013451326</v>
      </c>
      <c r="AB21" s="332">
        <v>59.9</v>
      </c>
      <c r="AC21" s="287">
        <v>57.550885200044164</v>
      </c>
    </row>
    <row r="22" spans="1:29" ht="15" x14ac:dyDescent="0.2">
      <c r="A22" s="340" t="s">
        <v>121</v>
      </c>
      <c r="B22" s="340" t="s">
        <v>49</v>
      </c>
      <c r="C22" s="296">
        <v>159000</v>
      </c>
      <c r="D22" s="295">
        <v>80199.873068217639</v>
      </c>
      <c r="E22" s="294">
        <v>131.14469606721806</v>
      </c>
      <c r="F22" s="293">
        <v>39.299999999999997</v>
      </c>
      <c r="G22" s="290">
        <v>2234</v>
      </c>
      <c r="H22" s="328">
        <v>51.9</v>
      </c>
      <c r="I22" s="288" t="s">
        <v>78</v>
      </c>
      <c r="J22" s="287">
        <v>4.9770247527560842</v>
      </c>
      <c r="K22" s="288" t="s">
        <v>98</v>
      </c>
      <c r="L22" s="287">
        <v>4.1973160877156488</v>
      </c>
      <c r="M22" s="288" t="s">
        <v>174</v>
      </c>
      <c r="N22" s="287">
        <v>2.7242529105131452</v>
      </c>
      <c r="O22" s="287">
        <v>29.962030715503367</v>
      </c>
      <c r="P22" s="287">
        <v>27.955429206286965</v>
      </c>
      <c r="Q22" s="286">
        <v>7237</v>
      </c>
      <c r="R22" s="285">
        <v>66.245594764062432</v>
      </c>
      <c r="S22" s="288">
        <v>68.2</v>
      </c>
      <c r="T22" s="288" t="s">
        <v>50</v>
      </c>
      <c r="U22" s="280">
        <v>14350</v>
      </c>
      <c r="V22" s="288">
        <v>1200000</v>
      </c>
      <c r="W22" s="279">
        <v>1058.58</v>
      </c>
      <c r="X22" s="288">
        <v>380</v>
      </c>
      <c r="Y22" s="288">
        <v>44536</v>
      </c>
      <c r="Z22" s="287">
        <v>0.56707751859020072</v>
      </c>
      <c r="AA22" s="287">
        <v>5.7930696781448292</v>
      </c>
      <c r="AB22" s="332">
        <v>68.7</v>
      </c>
      <c r="AC22" s="287">
        <v>45.824583075972825</v>
      </c>
    </row>
    <row r="23" spans="1:29" ht="15" x14ac:dyDescent="0.2">
      <c r="A23" s="340" t="s">
        <v>124</v>
      </c>
      <c r="B23" s="340" t="s">
        <v>53</v>
      </c>
      <c r="C23" s="296">
        <v>175400</v>
      </c>
      <c r="D23" s="295">
        <v>69848.523189972635</v>
      </c>
      <c r="E23" s="294">
        <v>47.073125120903327</v>
      </c>
      <c r="F23" s="293">
        <v>37.1</v>
      </c>
      <c r="G23" s="290">
        <v>2547</v>
      </c>
      <c r="H23" s="328">
        <v>29.8</v>
      </c>
      <c r="I23" s="288" t="s">
        <v>106</v>
      </c>
      <c r="J23" s="287">
        <v>2.192927652130451</v>
      </c>
      <c r="K23" s="288" t="s">
        <v>55</v>
      </c>
      <c r="L23" s="287">
        <v>1.7743346245158065</v>
      </c>
      <c r="M23" s="288" t="s">
        <v>262</v>
      </c>
      <c r="N23" s="287">
        <v>1.427589653879795</v>
      </c>
      <c r="O23" s="287">
        <v>30.398605289492252</v>
      </c>
      <c r="P23" s="287">
        <v>16.424200514071735</v>
      </c>
      <c r="Q23" s="286">
        <v>3205</v>
      </c>
      <c r="R23" s="285">
        <v>27.489257318317883</v>
      </c>
      <c r="S23" s="288">
        <v>74.400000000000006</v>
      </c>
      <c r="T23" s="288">
        <v>37979</v>
      </c>
      <c r="U23" s="280">
        <v>8970</v>
      </c>
      <c r="V23" s="288">
        <v>410000</v>
      </c>
      <c r="W23" s="279">
        <v>1683.24</v>
      </c>
      <c r="X23" s="288">
        <v>240</v>
      </c>
      <c r="Y23" s="288">
        <v>70421</v>
      </c>
      <c r="Z23" s="287">
        <v>1.1065698706767861</v>
      </c>
      <c r="AA23" s="287">
        <v>2.9282513060069451</v>
      </c>
      <c r="AB23" s="332">
        <v>68.599999999999994</v>
      </c>
      <c r="AC23" s="287">
        <v>39.289366053169736</v>
      </c>
    </row>
    <row r="24" spans="1:29" ht="15" x14ac:dyDescent="0.2">
      <c r="A24" s="340" t="s">
        <v>128</v>
      </c>
      <c r="B24" s="340" t="s">
        <v>49</v>
      </c>
      <c r="C24" s="296">
        <v>328900</v>
      </c>
      <c r="D24" s="295">
        <v>144399.63267385081</v>
      </c>
      <c r="E24" s="294">
        <v>122.67794503065737</v>
      </c>
      <c r="F24" s="293">
        <v>34.5</v>
      </c>
      <c r="G24" s="290">
        <v>4598</v>
      </c>
      <c r="H24" s="328">
        <v>32.200000000000003</v>
      </c>
      <c r="I24" s="288" t="s">
        <v>69</v>
      </c>
      <c r="J24" s="287">
        <v>3.2149290960321495</v>
      </c>
      <c r="K24" s="288" t="s">
        <v>263</v>
      </c>
      <c r="L24" s="287">
        <v>2.3069359851659264</v>
      </c>
      <c r="M24" s="288" t="s">
        <v>61</v>
      </c>
      <c r="N24" s="287">
        <v>2.2877995024514495</v>
      </c>
      <c r="O24" s="287">
        <v>41.506551720423793</v>
      </c>
      <c r="P24" s="287">
        <v>20.254412575841148</v>
      </c>
      <c r="Q24" s="286">
        <v>11259</v>
      </c>
      <c r="R24" s="285">
        <v>46.525177894032183</v>
      </c>
      <c r="S24" s="288">
        <v>78.5</v>
      </c>
      <c r="T24" s="288">
        <v>33441</v>
      </c>
      <c r="U24" s="280">
        <v>17280</v>
      </c>
      <c r="V24" s="288">
        <v>450000</v>
      </c>
      <c r="W24" s="279">
        <v>1257.3499999999999</v>
      </c>
      <c r="X24" s="288">
        <v>1350</v>
      </c>
      <c r="Y24" s="288">
        <v>66791</v>
      </c>
      <c r="Z24" s="287">
        <v>0.51370974564864591</v>
      </c>
      <c r="AA24" s="287">
        <v>5.0471052833230061</v>
      </c>
      <c r="AB24" s="332">
        <v>57.1</v>
      </c>
      <c r="AC24" s="287">
        <v>39.053619965406469</v>
      </c>
    </row>
    <row r="25" spans="1:29" ht="15" x14ac:dyDescent="0.2">
      <c r="A25" s="340" t="s">
        <v>131</v>
      </c>
      <c r="B25" s="340" t="s">
        <v>49</v>
      </c>
      <c r="C25" s="296">
        <v>303400</v>
      </c>
      <c r="D25" s="295">
        <v>131075.7397464957</v>
      </c>
      <c r="E25" s="294">
        <v>86.317523191219721</v>
      </c>
      <c r="F25" s="293">
        <v>35</v>
      </c>
      <c r="G25" s="290">
        <v>3683</v>
      </c>
      <c r="H25" s="328">
        <v>34.9</v>
      </c>
      <c r="I25" s="288" t="s">
        <v>69</v>
      </c>
      <c r="J25" s="287">
        <v>3.5148703264041172</v>
      </c>
      <c r="K25" s="288" t="s">
        <v>54</v>
      </c>
      <c r="L25" s="287">
        <v>3.4630371350381504</v>
      </c>
      <c r="M25" s="288" t="s">
        <v>61</v>
      </c>
      <c r="N25" s="287">
        <v>1.5756565235514799</v>
      </c>
      <c r="O25" s="287">
        <v>47.437209242671088</v>
      </c>
      <c r="P25" s="287">
        <v>16.480461838813984</v>
      </c>
      <c r="Q25" s="286">
        <v>7978</v>
      </c>
      <c r="R25" s="285">
        <v>38.302918569089769</v>
      </c>
      <c r="S25" s="288">
        <v>75.900000000000006</v>
      </c>
      <c r="T25" s="288">
        <v>33157</v>
      </c>
      <c r="U25" s="280">
        <v>10405</v>
      </c>
      <c r="V25" s="288">
        <v>352000</v>
      </c>
      <c r="W25" s="279">
        <v>1378.66</v>
      </c>
      <c r="X25" s="288">
        <v>1540</v>
      </c>
      <c r="Y25" s="288">
        <v>76507</v>
      </c>
      <c r="Z25" s="287">
        <v>0.65902610882841905</v>
      </c>
      <c r="AA25" s="287">
        <v>4.0898866080423399</v>
      </c>
      <c r="AB25" s="332">
        <v>56.3</v>
      </c>
      <c r="AC25" s="287">
        <v>40.877482927437711</v>
      </c>
    </row>
    <row r="26" spans="1:29" ht="15" x14ac:dyDescent="0.2">
      <c r="A26" s="340" t="s">
        <v>134</v>
      </c>
      <c r="B26" s="340" t="s">
        <v>53</v>
      </c>
      <c r="C26" s="296">
        <v>208100</v>
      </c>
      <c r="D26" s="295">
        <v>84201.163358944847</v>
      </c>
      <c r="E26" s="294">
        <v>55.309355243882358</v>
      </c>
      <c r="F26" s="293">
        <v>36.700000000000003</v>
      </c>
      <c r="G26" s="290">
        <v>1077</v>
      </c>
      <c r="H26" s="328">
        <v>37.4</v>
      </c>
      <c r="I26" s="288" t="s">
        <v>61</v>
      </c>
      <c r="J26" s="287">
        <v>3.4528000480737933</v>
      </c>
      <c r="K26" s="288" t="s">
        <v>106</v>
      </c>
      <c r="L26" s="287">
        <v>3.168363437877141</v>
      </c>
      <c r="M26" s="288" t="s">
        <v>74</v>
      </c>
      <c r="N26" s="287">
        <v>2.8343507283680451</v>
      </c>
      <c r="O26" s="287">
        <v>36.739767247396088</v>
      </c>
      <c r="P26" s="287">
        <v>21.067191601049871</v>
      </c>
      <c r="Q26" s="286">
        <v>6684</v>
      </c>
      <c r="R26" s="285">
        <v>48.598185202419728</v>
      </c>
      <c r="S26" s="288">
        <v>78.8</v>
      </c>
      <c r="T26" s="288">
        <v>33989</v>
      </c>
      <c r="U26" s="280">
        <v>12070</v>
      </c>
      <c r="V26" s="288">
        <v>415000</v>
      </c>
      <c r="W26" s="279">
        <v>1382.45</v>
      </c>
      <c r="X26" s="288">
        <v>510</v>
      </c>
      <c r="Y26" s="288">
        <v>72777</v>
      </c>
      <c r="Z26" s="287">
        <v>0.92407024137536986</v>
      </c>
      <c r="AA26" s="287">
        <v>3.4055882496930732</v>
      </c>
      <c r="AB26" s="332">
        <v>67.8</v>
      </c>
      <c r="AC26" s="287">
        <v>34.190932289299816</v>
      </c>
    </row>
    <row r="27" spans="1:29" ht="15" x14ac:dyDescent="0.2">
      <c r="A27" s="340" t="s">
        <v>139</v>
      </c>
      <c r="B27" s="340" t="s">
        <v>49</v>
      </c>
      <c r="C27" s="296">
        <v>342900</v>
      </c>
      <c r="D27" s="295">
        <v>119172.19565069351</v>
      </c>
      <c r="E27" s="294">
        <v>94.727969945624665</v>
      </c>
      <c r="F27" s="293">
        <v>32.1</v>
      </c>
      <c r="G27" s="290">
        <v>11182</v>
      </c>
      <c r="H27" s="328">
        <v>54.1</v>
      </c>
      <c r="I27" s="288" t="s">
        <v>55</v>
      </c>
      <c r="J27" s="287">
        <v>8.7040235856408117</v>
      </c>
      <c r="K27" s="288" t="s">
        <v>56</v>
      </c>
      <c r="L27" s="287">
        <v>6.8006779572964833</v>
      </c>
      <c r="M27" s="288" t="s">
        <v>135</v>
      </c>
      <c r="N27" s="287">
        <v>5.3450828614473478</v>
      </c>
      <c r="O27" s="287">
        <v>73.056888118378694</v>
      </c>
      <c r="P27" s="287">
        <v>41.386339074405939</v>
      </c>
      <c r="Q27" s="286">
        <v>25604</v>
      </c>
      <c r="R27" s="285">
        <v>109.55504494906059</v>
      </c>
      <c r="S27" s="288">
        <v>66.2</v>
      </c>
      <c r="T27" s="288">
        <v>27942</v>
      </c>
      <c r="U27" s="280">
        <v>11055</v>
      </c>
      <c r="V27" s="288">
        <v>305000</v>
      </c>
      <c r="W27" s="279">
        <v>1240.54</v>
      </c>
      <c r="X27" s="288">
        <v>1440</v>
      </c>
      <c r="Y27" s="288">
        <v>61092</v>
      </c>
      <c r="Z27" s="287">
        <v>0.60177897733429209</v>
      </c>
      <c r="AA27" s="287">
        <v>3.9057761817276502</v>
      </c>
      <c r="AB27" s="332">
        <v>55.7</v>
      </c>
      <c r="AC27" s="287">
        <v>58.789577378805113</v>
      </c>
    </row>
    <row r="28" spans="1:29" ht="15" x14ac:dyDescent="0.2">
      <c r="A28" s="340" t="s">
        <v>142</v>
      </c>
      <c r="B28" s="340" t="s">
        <v>53</v>
      </c>
      <c r="C28" s="296">
        <v>304200</v>
      </c>
      <c r="D28" s="295">
        <v>110707.88112389615</v>
      </c>
      <c r="E28" s="294">
        <v>53.918009212393471</v>
      </c>
      <c r="F28" s="293">
        <v>35.799999999999997</v>
      </c>
      <c r="G28" s="290">
        <v>3685</v>
      </c>
      <c r="H28" s="328">
        <v>40.200000000000003</v>
      </c>
      <c r="I28" s="288" t="s">
        <v>55</v>
      </c>
      <c r="J28" s="287">
        <v>7.5570849912176943</v>
      </c>
      <c r="K28" s="288" t="s">
        <v>135</v>
      </c>
      <c r="L28" s="287">
        <v>5.3432268702727894</v>
      </c>
      <c r="M28" s="288" t="s">
        <v>106</v>
      </c>
      <c r="N28" s="287">
        <v>2.5981288310571027</v>
      </c>
      <c r="O28" s="287">
        <v>62.700812795983083</v>
      </c>
      <c r="P28" s="287">
        <v>24.578520724297658</v>
      </c>
      <c r="Q28" s="286">
        <v>10534</v>
      </c>
      <c r="R28" s="285">
        <v>54.572110926337494</v>
      </c>
      <c r="S28" s="288">
        <v>68.3</v>
      </c>
      <c r="T28" s="288">
        <v>33483</v>
      </c>
      <c r="U28" s="280">
        <v>14595</v>
      </c>
      <c r="V28" s="288">
        <v>345000</v>
      </c>
      <c r="W28" s="279">
        <v>1415.22</v>
      </c>
      <c r="X28" s="288">
        <v>50</v>
      </c>
      <c r="Y28" s="288">
        <v>106339</v>
      </c>
      <c r="Z28" s="287">
        <v>1.0729932899450079</v>
      </c>
      <c r="AA28" s="287">
        <v>2.9821474886538009</v>
      </c>
      <c r="AB28" s="332">
        <v>68.7</v>
      </c>
      <c r="AC28" s="287">
        <v>66.526865094704291</v>
      </c>
    </row>
    <row r="29" spans="1:29" ht="15" x14ac:dyDescent="0.2">
      <c r="A29" s="340" t="s">
        <v>145</v>
      </c>
      <c r="B29" s="340" t="s">
        <v>53</v>
      </c>
      <c r="C29" s="296">
        <v>197300</v>
      </c>
      <c r="D29" s="295">
        <v>85107.97681042859</v>
      </c>
      <c r="E29" s="294">
        <v>34.368759720649749</v>
      </c>
      <c r="F29" s="293">
        <v>38.799999999999997</v>
      </c>
      <c r="G29" s="290">
        <v>913</v>
      </c>
      <c r="H29" s="328">
        <v>23.7</v>
      </c>
      <c r="I29" s="288" t="s">
        <v>73</v>
      </c>
      <c r="J29" s="287">
        <v>1.7621263169153429</v>
      </c>
      <c r="K29" s="288" t="s">
        <v>74</v>
      </c>
      <c r="L29" s="287">
        <v>1.428418632012407</v>
      </c>
      <c r="M29" s="288" t="s">
        <v>78</v>
      </c>
      <c r="N29" s="287">
        <v>1.4016792341836461</v>
      </c>
      <c r="O29" s="287">
        <v>15.674796880446792</v>
      </c>
      <c r="P29" s="287">
        <v>10.44128285507596</v>
      </c>
      <c r="Q29" s="286">
        <v>2580</v>
      </c>
      <c r="R29" s="285">
        <v>20.554165803604146</v>
      </c>
      <c r="S29" s="288">
        <v>79.599999999999994</v>
      </c>
      <c r="T29" s="288">
        <v>42076</v>
      </c>
      <c r="U29" s="280">
        <v>14185</v>
      </c>
      <c r="V29" s="288">
        <v>575000</v>
      </c>
      <c r="W29" s="279">
        <v>1582.39</v>
      </c>
      <c r="X29" s="288">
        <v>510</v>
      </c>
      <c r="Y29" s="288">
        <v>84918</v>
      </c>
      <c r="Z29" s="287">
        <v>1.0636688169349282</v>
      </c>
      <c r="AA29" s="287">
        <v>3.0574636974275542</v>
      </c>
      <c r="AB29" s="332">
        <v>70.5</v>
      </c>
      <c r="AC29" s="287">
        <v>53.466838256065785</v>
      </c>
    </row>
    <row r="30" spans="1:29" ht="15" x14ac:dyDescent="0.2">
      <c r="A30" s="340" t="s">
        <v>148</v>
      </c>
      <c r="B30" s="340" t="s">
        <v>49</v>
      </c>
      <c r="C30" s="296">
        <v>314300</v>
      </c>
      <c r="D30" s="295">
        <v>134254.37055280202</v>
      </c>
      <c r="E30" s="294">
        <v>108.89738778969591</v>
      </c>
      <c r="F30" s="293">
        <v>34.4</v>
      </c>
      <c r="G30" s="290">
        <v>5497</v>
      </c>
      <c r="H30" s="328">
        <v>38.4</v>
      </c>
      <c r="I30" s="288" t="s">
        <v>54</v>
      </c>
      <c r="J30" s="287">
        <v>4.7134239618708005</v>
      </c>
      <c r="K30" s="288" t="s">
        <v>69</v>
      </c>
      <c r="L30" s="287">
        <v>1.9519014301918602</v>
      </c>
      <c r="M30" s="288" t="s">
        <v>73</v>
      </c>
      <c r="N30" s="287">
        <v>1.6979842723989966</v>
      </c>
      <c r="O30" s="287">
        <v>45.715595101618575</v>
      </c>
      <c r="P30" s="287">
        <v>19.594827805450496</v>
      </c>
      <c r="Q30" s="286">
        <v>12157</v>
      </c>
      <c r="R30" s="285">
        <v>53.543508229501121</v>
      </c>
      <c r="S30" s="288">
        <v>74.2</v>
      </c>
      <c r="T30" s="288">
        <v>33864</v>
      </c>
      <c r="U30" s="280">
        <v>17120</v>
      </c>
      <c r="V30" s="288">
        <v>475000</v>
      </c>
      <c r="W30" s="279">
        <v>1206.3800000000001</v>
      </c>
      <c r="X30" s="288">
        <v>1380</v>
      </c>
      <c r="Y30" s="288">
        <v>60438</v>
      </c>
      <c r="Z30" s="287">
        <v>0.50188503761771108</v>
      </c>
      <c r="AA30" s="287">
        <v>4.874749532860033</v>
      </c>
      <c r="AB30" s="332">
        <v>61.2</v>
      </c>
      <c r="AC30" s="287">
        <v>29.801671971737381</v>
      </c>
    </row>
    <row r="31" spans="1:29" ht="15" x14ac:dyDescent="0.2">
      <c r="A31" s="340" t="s">
        <v>151</v>
      </c>
      <c r="B31" s="340" t="s">
        <v>53</v>
      </c>
      <c r="C31" s="296">
        <v>202600</v>
      </c>
      <c r="D31" s="295">
        <v>85243.125482826843</v>
      </c>
      <c r="E31" s="294">
        <v>46.206145868971007</v>
      </c>
      <c r="F31" s="293">
        <v>38.9</v>
      </c>
      <c r="G31" s="290">
        <v>568</v>
      </c>
      <c r="H31" s="328">
        <v>23.1</v>
      </c>
      <c r="I31" s="288" t="s">
        <v>106</v>
      </c>
      <c r="J31" s="287">
        <v>1.7807369074290282</v>
      </c>
      <c r="K31" s="288" t="s">
        <v>55</v>
      </c>
      <c r="L31" s="287">
        <v>1.6808136905325382</v>
      </c>
      <c r="M31" s="288" t="s">
        <v>73</v>
      </c>
      <c r="N31" s="287">
        <v>1.2301073911625804</v>
      </c>
      <c r="O31" s="287">
        <v>25.046741289489844</v>
      </c>
      <c r="P31" s="287">
        <v>10.021383923675842</v>
      </c>
      <c r="Q31" s="286">
        <v>2070</v>
      </c>
      <c r="R31" s="285">
        <v>16.090042051752416</v>
      </c>
      <c r="S31" s="288">
        <v>78.2</v>
      </c>
      <c r="T31" s="288">
        <v>32697</v>
      </c>
      <c r="U31" s="280">
        <v>8710</v>
      </c>
      <c r="V31" s="288">
        <v>320000</v>
      </c>
      <c r="W31" s="279">
        <v>1486.03</v>
      </c>
      <c r="X31" s="288">
        <v>390</v>
      </c>
      <c r="Y31" s="288">
        <v>91266</v>
      </c>
      <c r="Z31" s="287">
        <v>1.1674725612096093</v>
      </c>
      <c r="AA31" s="287">
        <v>2.8540856561323684</v>
      </c>
      <c r="AB31" s="332">
        <v>67.400000000000006</v>
      </c>
      <c r="AC31" s="287">
        <v>34.267597378376941</v>
      </c>
    </row>
    <row r="32" spans="1:29" ht="15" x14ac:dyDescent="0.2">
      <c r="A32" s="340" t="s">
        <v>154</v>
      </c>
      <c r="B32" s="340" t="s">
        <v>49</v>
      </c>
      <c r="C32" s="296">
        <v>304000</v>
      </c>
      <c r="D32" s="295">
        <v>123719.867365051</v>
      </c>
      <c r="E32" s="294">
        <v>153.68068268194631</v>
      </c>
      <c r="F32" s="293">
        <v>31.4</v>
      </c>
      <c r="G32" s="290">
        <v>10532</v>
      </c>
      <c r="H32" s="328">
        <v>38.6</v>
      </c>
      <c r="I32" s="288" t="s">
        <v>56</v>
      </c>
      <c r="J32" s="287">
        <v>15.300122788237516</v>
      </c>
      <c r="K32" s="288" t="s">
        <v>55</v>
      </c>
      <c r="L32" s="287">
        <v>1.5305238964800705</v>
      </c>
      <c r="M32" s="288" t="s">
        <v>155</v>
      </c>
      <c r="N32" s="287">
        <v>1.3860902965808199</v>
      </c>
      <c r="O32" s="287">
        <v>54.01622654564293</v>
      </c>
      <c r="P32" s="287">
        <v>34.195933456561924</v>
      </c>
      <c r="Q32" s="286">
        <v>17580</v>
      </c>
      <c r="R32" s="285">
        <v>80.537281706400833</v>
      </c>
      <c r="S32" s="288">
        <v>70.400000000000006</v>
      </c>
      <c r="T32" s="288">
        <v>36429</v>
      </c>
      <c r="U32" s="280">
        <v>18390</v>
      </c>
      <c r="V32" s="288">
        <v>415000</v>
      </c>
      <c r="W32" s="279">
        <v>1196.8499999999999</v>
      </c>
      <c r="X32" s="288">
        <v>2390</v>
      </c>
      <c r="Y32" s="288">
        <v>43589</v>
      </c>
      <c r="Z32" s="287">
        <v>0.43047888047246119</v>
      </c>
      <c r="AA32" s="287">
        <v>5.0222198813750314</v>
      </c>
      <c r="AB32" s="332">
        <v>59.2</v>
      </c>
      <c r="AC32" s="287">
        <v>51.066749436403434</v>
      </c>
    </row>
    <row r="33" spans="1:29" ht="15" x14ac:dyDescent="0.2">
      <c r="A33" s="340" t="s">
        <v>158</v>
      </c>
      <c r="B33" s="340" t="s">
        <v>53</v>
      </c>
      <c r="C33" s="296">
        <v>276200</v>
      </c>
      <c r="D33" s="295">
        <v>105980.70881546242</v>
      </c>
      <c r="E33" s="294">
        <v>71.170960454688128</v>
      </c>
      <c r="F33" s="293">
        <v>35.1</v>
      </c>
      <c r="G33" s="290">
        <v>5814</v>
      </c>
      <c r="H33" s="328">
        <v>37.200000000000003</v>
      </c>
      <c r="I33" s="288" t="s">
        <v>135</v>
      </c>
      <c r="J33" s="287">
        <v>4.9208322200666803</v>
      </c>
      <c r="K33" s="288" t="s">
        <v>61</v>
      </c>
      <c r="L33" s="287">
        <v>3.1740684378255093</v>
      </c>
      <c r="M33" s="288" t="s">
        <v>243</v>
      </c>
      <c r="N33" s="287">
        <v>1.6615746817993486</v>
      </c>
      <c r="O33" s="287">
        <v>49.909643082860633</v>
      </c>
      <c r="P33" s="287">
        <v>26.435090864640209</v>
      </c>
      <c r="Q33" s="286">
        <v>15452</v>
      </c>
      <c r="R33" s="285">
        <v>83.887079261672085</v>
      </c>
      <c r="S33" s="288">
        <v>73.099999999999994</v>
      </c>
      <c r="T33" s="288">
        <v>30859</v>
      </c>
      <c r="U33" s="280">
        <v>11020</v>
      </c>
      <c r="V33" s="288">
        <v>366569</v>
      </c>
      <c r="W33" s="279">
        <v>1474.18</v>
      </c>
      <c r="X33" s="288">
        <v>970</v>
      </c>
      <c r="Y33" s="288">
        <v>76217</v>
      </c>
      <c r="Z33" s="287">
        <v>0.78686984441622532</v>
      </c>
      <c r="AA33" s="287">
        <v>3.5881420785336156</v>
      </c>
      <c r="AB33" s="332">
        <v>58.3</v>
      </c>
      <c r="AC33" s="287">
        <v>62.397555612667411</v>
      </c>
    </row>
    <row r="34" spans="1:29" ht="15" x14ac:dyDescent="0.2">
      <c r="A34" s="340" t="s">
        <v>161</v>
      </c>
      <c r="B34" s="340" t="s">
        <v>49</v>
      </c>
      <c r="C34" s="296">
        <v>321000</v>
      </c>
      <c r="D34" s="295">
        <v>138148.86788819768</v>
      </c>
      <c r="E34" s="294">
        <v>93.683868600932115</v>
      </c>
      <c r="F34" s="293">
        <v>35</v>
      </c>
      <c r="G34" s="290">
        <v>1296</v>
      </c>
      <c r="H34" s="328">
        <v>32.799999999999997</v>
      </c>
      <c r="I34" s="288" t="s">
        <v>61</v>
      </c>
      <c r="J34" s="287">
        <v>2.2195801234547794</v>
      </c>
      <c r="K34" s="288" t="s">
        <v>74</v>
      </c>
      <c r="L34" s="287">
        <v>2.1068747047997527</v>
      </c>
      <c r="M34" s="288" t="s">
        <v>73</v>
      </c>
      <c r="N34" s="287">
        <v>1.883092558510725</v>
      </c>
      <c r="O34" s="287">
        <v>29.651522654851547</v>
      </c>
      <c r="P34" s="287">
        <v>17.420301727080346</v>
      </c>
      <c r="Q34" s="286">
        <v>9965</v>
      </c>
      <c r="R34" s="285">
        <v>43.489835642026058</v>
      </c>
      <c r="S34" s="288">
        <v>78.8</v>
      </c>
      <c r="T34" s="288">
        <v>41064</v>
      </c>
      <c r="U34" s="280">
        <v>18695</v>
      </c>
      <c r="V34" s="288">
        <v>557000</v>
      </c>
      <c r="W34" s="279">
        <v>679.91000000000008</v>
      </c>
      <c r="X34" s="288">
        <v>2740</v>
      </c>
      <c r="Y34" s="288">
        <v>89513</v>
      </c>
      <c r="Z34" s="287">
        <v>0.68596016644570978</v>
      </c>
      <c r="AA34" s="287">
        <v>4.2590226366019976</v>
      </c>
      <c r="AB34" s="332">
        <v>63</v>
      </c>
      <c r="AC34" s="287">
        <v>50.771411086417359</v>
      </c>
    </row>
    <row r="35" spans="1:29" ht="15" x14ac:dyDescent="0.2">
      <c r="A35" s="340" t="s">
        <v>164</v>
      </c>
      <c r="B35" s="340" t="s">
        <v>49</v>
      </c>
      <c r="C35" s="296">
        <v>242100</v>
      </c>
      <c r="D35" s="295">
        <v>118975.36824728269</v>
      </c>
      <c r="E35" s="294">
        <v>112.67288376495904</v>
      </c>
      <c r="F35" s="293">
        <v>37.700000000000003</v>
      </c>
      <c r="G35" s="290">
        <v>10763</v>
      </c>
      <c r="H35" s="328">
        <v>49.8</v>
      </c>
      <c r="I35" s="288" t="s">
        <v>78</v>
      </c>
      <c r="J35" s="287">
        <v>3.5602289923243817</v>
      </c>
      <c r="K35" s="288" t="s">
        <v>98</v>
      </c>
      <c r="L35" s="287">
        <v>2.5866469762438693</v>
      </c>
      <c r="M35" s="288" t="s">
        <v>249</v>
      </c>
      <c r="N35" s="287">
        <v>2.0729639555871575</v>
      </c>
      <c r="O35" s="287">
        <v>38.791131286480343</v>
      </c>
      <c r="P35" s="287">
        <v>30.828842723793215</v>
      </c>
      <c r="Q35" s="286">
        <v>12613</v>
      </c>
      <c r="R35" s="285">
        <v>71.96038270851281</v>
      </c>
      <c r="S35" s="288">
        <v>65.599999999999994</v>
      </c>
      <c r="T35" s="288">
        <v>42141</v>
      </c>
      <c r="U35" s="280">
        <v>55385</v>
      </c>
      <c r="V35" s="288">
        <v>920000</v>
      </c>
      <c r="W35" s="279">
        <v>669.06999999999994</v>
      </c>
      <c r="X35" s="288">
        <v>910</v>
      </c>
      <c r="Y35" s="288">
        <v>48810</v>
      </c>
      <c r="Z35" s="287">
        <v>0.46146428166244374</v>
      </c>
      <c r="AA35" s="287">
        <v>6.4687995202760114</v>
      </c>
      <c r="AB35" s="332">
        <v>65.7</v>
      </c>
      <c r="AC35" s="287">
        <v>52.628183232760264</v>
      </c>
    </row>
    <row r="36" spans="1:29" ht="15" x14ac:dyDescent="0.2">
      <c r="A36" s="38" t="s">
        <v>49</v>
      </c>
      <c r="B36" s="340"/>
      <c r="C36" s="296">
        <v>3535700</v>
      </c>
      <c r="D36" s="278">
        <v>1522541</v>
      </c>
      <c r="E36" s="294">
        <v>110.73546804080496</v>
      </c>
      <c r="F36" s="293">
        <v>34.700000000000003</v>
      </c>
      <c r="G36" s="274">
        <v>78597</v>
      </c>
      <c r="H36" s="326">
        <v>40.1</v>
      </c>
      <c r="I36" s="288" t="s">
        <v>56</v>
      </c>
      <c r="J36" s="287">
        <v>2.51526887735732</v>
      </c>
      <c r="K36" s="288" t="s">
        <v>55</v>
      </c>
      <c r="L36" s="287">
        <v>1.8328222306314459</v>
      </c>
      <c r="M36" s="288" t="s">
        <v>73</v>
      </c>
      <c r="N36" s="287">
        <v>1.7434630578102486</v>
      </c>
      <c r="O36" s="287">
        <v>43.076849549934501</v>
      </c>
      <c r="P36" s="287">
        <v>25.166003064273706</v>
      </c>
      <c r="Q36" s="272">
        <v>158381</v>
      </c>
      <c r="R36" s="285">
        <v>63.137731712178599</v>
      </c>
      <c r="S36" s="288">
        <v>72.3</v>
      </c>
      <c r="T36" s="288" t="s">
        <v>50</v>
      </c>
      <c r="U36" s="270">
        <v>287585</v>
      </c>
      <c r="V36" s="288">
        <v>495000</v>
      </c>
      <c r="W36" s="279" t="s">
        <v>50</v>
      </c>
      <c r="X36" s="288" t="s">
        <v>50</v>
      </c>
      <c r="Y36" s="288">
        <v>725356</v>
      </c>
      <c r="Z36" s="287">
        <v>0.53186390966417363</v>
      </c>
      <c r="AA36" s="287">
        <v>4.9021435942362608</v>
      </c>
      <c r="AB36" s="288" t="s">
        <v>50</v>
      </c>
      <c r="AC36" s="287">
        <v>49.63043142106077</v>
      </c>
    </row>
    <row r="37" spans="1:29" ht="15" x14ac:dyDescent="0.2">
      <c r="A37" s="38" t="s">
        <v>53</v>
      </c>
      <c r="B37" s="340"/>
      <c r="C37" s="296">
        <v>5299800</v>
      </c>
      <c r="D37" s="288">
        <v>2079422</v>
      </c>
      <c r="E37" s="294">
        <v>42.255207243900202</v>
      </c>
      <c r="F37" s="293">
        <v>36.9</v>
      </c>
      <c r="G37" s="274">
        <v>82685</v>
      </c>
      <c r="H37" s="326">
        <v>34.200000000000003</v>
      </c>
      <c r="I37" s="288" t="s">
        <v>55</v>
      </c>
      <c r="J37" s="287">
        <v>4.1078582933363545</v>
      </c>
      <c r="K37" s="288" t="s">
        <v>61</v>
      </c>
      <c r="L37" s="287">
        <v>2.0728686938996854</v>
      </c>
      <c r="M37" s="288" t="s">
        <v>135</v>
      </c>
      <c r="N37" s="287">
        <v>1.6363283178606407</v>
      </c>
      <c r="O37" s="287">
        <v>42.123822692126502</v>
      </c>
      <c r="P37" s="287">
        <v>20.103413782048769</v>
      </c>
      <c r="Q37" s="272">
        <v>158973</v>
      </c>
      <c r="R37" s="285">
        <v>46.7669158776228</v>
      </c>
      <c r="S37" s="288">
        <v>73.3</v>
      </c>
      <c r="T37" s="288" t="s">
        <v>50</v>
      </c>
      <c r="U37" s="270">
        <v>253725</v>
      </c>
      <c r="V37" s="288">
        <v>350000</v>
      </c>
      <c r="W37" s="279" t="s">
        <v>50</v>
      </c>
      <c r="X37" s="288" t="s">
        <v>50</v>
      </c>
      <c r="Y37" s="288">
        <v>1939058</v>
      </c>
      <c r="Z37" s="287">
        <v>1.0192693439865435</v>
      </c>
      <c r="AA37" s="287">
        <v>3.0397059947697165</v>
      </c>
      <c r="AB37" s="288" t="s">
        <v>50</v>
      </c>
      <c r="AC37" s="287">
        <v>44.001053451197727</v>
      </c>
    </row>
    <row r="38" spans="1:29" ht="15" x14ac:dyDescent="0.2">
      <c r="A38" s="33" t="s">
        <v>5</v>
      </c>
      <c r="B38" s="173"/>
      <c r="C38" s="296">
        <v>8835500</v>
      </c>
      <c r="D38" s="268">
        <v>3601962.5855403538</v>
      </c>
      <c r="E38" s="294">
        <v>56.200210155137697</v>
      </c>
      <c r="F38" s="293">
        <v>36</v>
      </c>
      <c r="G38" s="266">
        <v>133901</v>
      </c>
      <c r="H38" s="321">
        <v>36.6</v>
      </c>
      <c r="I38" s="288" t="s">
        <v>55</v>
      </c>
      <c r="J38" s="287">
        <v>3.2083299842756388</v>
      </c>
      <c r="K38" s="288" t="s">
        <v>61</v>
      </c>
      <c r="L38" s="287">
        <v>1.9366423124414527</v>
      </c>
      <c r="M38" s="288" t="s">
        <v>73</v>
      </c>
      <c r="N38" s="287">
        <v>1.5878754201920469</v>
      </c>
      <c r="O38" s="287">
        <v>42.504365052927398</v>
      </c>
      <c r="P38" s="287">
        <v>22.106719870646927</v>
      </c>
      <c r="Q38" s="265">
        <v>318543</v>
      </c>
      <c r="R38" s="285">
        <v>53.919402982042897</v>
      </c>
      <c r="S38" s="288">
        <v>72.900000000000006</v>
      </c>
      <c r="T38" s="288">
        <v>33776</v>
      </c>
      <c r="U38" s="263">
        <v>541310</v>
      </c>
      <c r="V38" s="288">
        <v>399950</v>
      </c>
      <c r="W38" s="279" t="s">
        <v>50</v>
      </c>
      <c r="X38" s="288" t="s">
        <v>50</v>
      </c>
      <c r="Y38" s="288">
        <v>2664414</v>
      </c>
      <c r="Z38" s="287">
        <v>0.78659976883936988</v>
      </c>
      <c r="AA38" s="287">
        <v>3.7758680364082986</v>
      </c>
      <c r="AB38" s="332">
        <v>61.8</v>
      </c>
      <c r="AC38" s="287">
        <v>29.272264973061368</v>
      </c>
    </row>
    <row r="39" spans="1:29" ht="15" x14ac:dyDescent="0.2">
      <c r="A39" s="33" t="s">
        <v>11</v>
      </c>
      <c r="B39" s="173"/>
      <c r="C39" s="296">
        <v>55609600</v>
      </c>
      <c r="D39" s="288" t="s">
        <v>50</v>
      </c>
      <c r="E39" s="287" t="s">
        <v>50</v>
      </c>
      <c r="F39" s="293">
        <v>40</v>
      </c>
      <c r="G39" s="266">
        <v>313240</v>
      </c>
      <c r="H39" s="319">
        <v>14.6</v>
      </c>
      <c r="I39" s="288" t="s">
        <v>55</v>
      </c>
      <c r="J39" s="287">
        <v>1.2870069630427989</v>
      </c>
      <c r="K39" s="288" t="s">
        <v>61</v>
      </c>
      <c r="L39" s="287">
        <v>1.0584267214482574</v>
      </c>
      <c r="M39" s="288" t="s">
        <v>135</v>
      </c>
      <c r="N39" s="287">
        <v>0.89919244639410789</v>
      </c>
      <c r="O39" s="332" t="s">
        <v>50</v>
      </c>
      <c r="P39" s="287">
        <v>7.9772205449557418</v>
      </c>
      <c r="Q39" s="261">
        <v>752289</v>
      </c>
      <c r="R39" s="285">
        <v>21.698782516957703</v>
      </c>
      <c r="S39" s="288">
        <v>73.900000000000006</v>
      </c>
      <c r="T39" s="288">
        <v>28503</v>
      </c>
      <c r="U39" s="259">
        <v>2348065</v>
      </c>
      <c r="V39" s="288">
        <v>209995</v>
      </c>
      <c r="W39" s="279" t="s">
        <v>50</v>
      </c>
      <c r="X39" s="288" t="s">
        <v>50</v>
      </c>
      <c r="Y39" s="288">
        <v>25696833</v>
      </c>
      <c r="Z39" s="287">
        <v>1.1172772329063845</v>
      </c>
      <c r="AA39" s="287" t="s">
        <v>50</v>
      </c>
      <c r="AB39" s="332">
        <v>56.8</v>
      </c>
      <c r="AC39" s="287">
        <v>15.685494922166709</v>
      </c>
    </row>
    <row r="40" spans="1:29" ht="15" x14ac:dyDescent="0.2">
      <c r="A40" s="33" t="s">
        <v>241</v>
      </c>
      <c r="B40" s="173"/>
      <c r="C40" s="296">
        <v>65999100</v>
      </c>
      <c r="D40" s="288" t="s">
        <v>50</v>
      </c>
      <c r="E40" s="287" t="s">
        <v>50</v>
      </c>
      <c r="F40" s="293">
        <v>40.1</v>
      </c>
      <c r="G40" s="288" t="s">
        <v>50</v>
      </c>
      <c r="H40" s="319">
        <v>13.3</v>
      </c>
      <c r="I40" s="288" t="s">
        <v>50</v>
      </c>
      <c r="J40" s="287" t="s">
        <v>50</v>
      </c>
      <c r="K40" s="288" t="s">
        <v>50</v>
      </c>
      <c r="L40" s="287" t="s">
        <v>50</v>
      </c>
      <c r="M40" s="288" t="s">
        <v>50</v>
      </c>
      <c r="N40" s="287" t="s">
        <v>50</v>
      </c>
      <c r="O40" s="332" t="s">
        <v>50</v>
      </c>
      <c r="P40" s="287" t="s">
        <v>50</v>
      </c>
      <c r="Q40" s="257">
        <v>823384</v>
      </c>
      <c r="R40" s="285">
        <v>19.965179313538499</v>
      </c>
      <c r="S40" s="288">
        <v>73.5</v>
      </c>
      <c r="T40" s="288">
        <v>28213</v>
      </c>
      <c r="U40" s="255">
        <v>2672025</v>
      </c>
      <c r="V40" s="288" t="s">
        <v>50</v>
      </c>
      <c r="W40" s="279" t="s">
        <v>50</v>
      </c>
      <c r="X40" s="288" t="s">
        <v>50</v>
      </c>
      <c r="Y40" s="288">
        <v>30333100</v>
      </c>
      <c r="Z40" s="287">
        <v>1.1371785259053759</v>
      </c>
      <c r="AA40" s="287" t="s">
        <v>50</v>
      </c>
      <c r="AB40" s="288" t="s">
        <v>50</v>
      </c>
      <c r="AC40" s="287" t="s">
        <v>50</v>
      </c>
    </row>
    <row r="41" spans="1:29" x14ac:dyDescent="0.15">
      <c r="A41" s="314" t="s">
        <v>6</v>
      </c>
      <c r="B41" s="251"/>
      <c r="C41" s="312">
        <f>C39</f>
        <v>55609600</v>
      </c>
      <c r="D41" s="312" t="str">
        <f>D39</f>
        <v>.</v>
      </c>
      <c r="E41" s="250" t="str">
        <f>E39</f>
        <v>.</v>
      </c>
      <c r="F41" s="310">
        <f>F40</f>
        <v>40.1</v>
      </c>
      <c r="G41" s="309">
        <f>G39</f>
        <v>313240</v>
      </c>
      <c r="H41" s="310">
        <f>H40</f>
        <v>13.3</v>
      </c>
      <c r="I41" s="249" t="s">
        <v>55</v>
      </c>
      <c r="J41" s="250">
        <v>1.2870069630427989</v>
      </c>
      <c r="K41" s="249" t="s">
        <v>61</v>
      </c>
      <c r="L41" s="250">
        <v>1.0584267214482574</v>
      </c>
      <c r="M41" s="249" t="s">
        <v>135</v>
      </c>
      <c r="N41" s="250">
        <v>0.89919244639410789</v>
      </c>
      <c r="O41" s="310" t="str">
        <f>O39</f>
        <v>.</v>
      </c>
      <c r="P41" s="250">
        <f>P39</f>
        <v>7.9772205449557418</v>
      </c>
      <c r="Q41" s="308">
        <f>Q40</f>
        <v>823384</v>
      </c>
      <c r="R41" s="308">
        <f>R40</f>
        <v>19.965179313538499</v>
      </c>
      <c r="S41" s="307">
        <f>S39</f>
        <v>73.900000000000006</v>
      </c>
      <c r="T41" s="249">
        <f>T39</f>
        <v>28503</v>
      </c>
      <c r="U41" s="298">
        <f t="shared" ref="U41" si="0">U39</f>
        <v>2348065</v>
      </c>
      <c r="V41" s="249"/>
      <c r="W41" s="248"/>
      <c r="X41" s="249"/>
      <c r="Y41" s="249">
        <f>Y39</f>
        <v>25696833</v>
      </c>
      <c r="Z41" s="250">
        <f>Z39</f>
        <v>1.1172772329063845</v>
      </c>
      <c r="AA41" s="297" t="s">
        <v>50</v>
      </c>
      <c r="AB41" s="310">
        <f>AB39</f>
        <v>56.8</v>
      </c>
      <c r="AC41" s="250">
        <f>AC39</f>
        <v>15.685494922166709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 enableFormatConditionsCalculation="0"/>
  <dimension ref="A1:BO62"/>
  <sheetViews>
    <sheetView showGridLines="0" workbookViewId="0">
      <selection activeCell="D46" sqref="D46"/>
    </sheetView>
  </sheetViews>
  <sheetFormatPr baseColWidth="10" defaultColWidth="8.83203125" defaultRowHeight="13" x14ac:dyDescent="0.15"/>
  <cols>
    <col min="1" max="1" width="22.33203125" style="57" customWidth="1"/>
    <col min="2" max="2" width="12.5" style="63" customWidth="1"/>
    <col min="3" max="3" width="3.33203125" style="63" customWidth="1"/>
    <col min="4" max="4" width="53.5" style="57" customWidth="1"/>
    <col min="5" max="15" width="8.83203125" style="57"/>
    <col min="16" max="19" width="8.83203125" style="217"/>
    <col min="20" max="20" width="12.83203125" style="217" customWidth="1"/>
    <col min="21" max="21" width="15.83203125" style="217" customWidth="1"/>
    <col min="22" max="27" width="8.83203125" style="217"/>
    <col min="28" max="28" width="62.1640625" style="119" customWidth="1"/>
    <col min="29" max="29" width="18.83203125" style="119" bestFit="1" customWidth="1"/>
    <col min="30" max="50" width="8.83203125" style="119"/>
    <col min="51" max="67" width="8.83203125" style="58"/>
    <col min="68" max="16384" width="8.83203125" style="57"/>
  </cols>
  <sheetData>
    <row r="1" spans="1:65" ht="6.75" customHeight="1" x14ac:dyDescent="0.15">
      <c r="A1" s="55"/>
      <c r="B1" s="56"/>
      <c r="C1" s="56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</row>
    <row r="2" spans="1:65" ht="3.75" customHeight="1" x14ac:dyDescent="0.15">
      <c r="A2" s="59"/>
      <c r="B2" s="60"/>
      <c r="C2" s="60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65" ht="50.25" customHeight="1" x14ac:dyDescent="0.15">
      <c r="A3" s="341" t="s">
        <v>454</v>
      </c>
      <c r="B3" s="341"/>
      <c r="C3" s="61"/>
      <c r="D3" s="62" t="s">
        <v>181</v>
      </c>
    </row>
    <row r="4" spans="1:65" ht="6" customHeight="1" x14ac:dyDescent="0.15">
      <c r="AO4" s="120"/>
    </row>
    <row r="5" spans="1:65" ht="12" customHeight="1" x14ac:dyDescent="0.2">
      <c r="A5" s="30" t="s">
        <v>13</v>
      </c>
      <c r="B5" s="128">
        <f>VLOOKUP(A$3,Sheet1!$B:$AN,Z5,FALSE)</f>
        <v>0</v>
      </c>
      <c r="D5" s="64"/>
      <c r="E5" s="64"/>
      <c r="F5" s="64"/>
      <c r="G5" s="64"/>
      <c r="H5" s="64"/>
      <c r="I5" s="64"/>
      <c r="J5" s="64"/>
      <c r="K5" s="64"/>
      <c r="L5" s="64"/>
      <c r="M5" s="65" t="s">
        <v>182</v>
      </c>
      <c r="N5" s="64"/>
      <c r="T5" s="218" t="s">
        <v>183</v>
      </c>
      <c r="U5" s="218" t="s">
        <v>184</v>
      </c>
      <c r="V5" s="217" t="s">
        <v>185</v>
      </c>
      <c r="W5" s="217" t="s">
        <v>186</v>
      </c>
      <c r="Z5" s="219">
        <f>VLOOKUP(A5,Sheet1!AQ:AR,2,FALSE)</f>
        <v>39</v>
      </c>
    </row>
    <row r="6" spans="1:65" ht="12" customHeight="1" x14ac:dyDescent="0.15">
      <c r="A6" s="30" t="s">
        <v>11</v>
      </c>
      <c r="B6" s="128">
        <f>VLOOKUP(A$3,Sheet1!$B:$AN,Z6,FALSE)</f>
        <v>249458</v>
      </c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T6" s="217" t="s">
        <v>48</v>
      </c>
      <c r="U6" s="217" t="s">
        <v>232</v>
      </c>
      <c r="V6" s="220">
        <f>LOOKUP(B10,$T$41:$T$46)</f>
        <v>-240.99979999999999</v>
      </c>
      <c r="W6" s="221">
        <f>VLOOKUP(V6,$T$41:$U$45,2,FALSE)</f>
        <v>16316664</v>
      </c>
      <c r="Z6" s="219">
        <f>VLOOKUP(A6,Sheet1!AQ:AR,2,FALSE)</f>
        <v>38</v>
      </c>
      <c r="BC6" s="82"/>
      <c r="BG6" s="82"/>
    </row>
    <row r="7" spans="1:65" ht="12" customHeight="1" x14ac:dyDescent="0.15">
      <c r="A7" s="30" t="s">
        <v>5</v>
      </c>
      <c r="B7" s="128">
        <f>VLOOKUP(A$3,Sheet1!$B:$AN,Z7,FALSE)</f>
        <v>107404</v>
      </c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T7" s="217" t="s">
        <v>2</v>
      </c>
      <c r="U7" s="222" t="s">
        <v>187</v>
      </c>
      <c r="V7" s="220">
        <f>LOOKUP(B11,$T$41:$T$46)</f>
        <v>2543.0032000000001</v>
      </c>
      <c r="W7" s="221">
        <f t="shared" ref="W7:W37" si="0">VLOOKUP(V7,$T$41:$U$45,2,FALSE)</f>
        <v>975602</v>
      </c>
      <c r="Z7" s="219">
        <f>VLOOKUP(A7,Sheet1!AQ:AR,2,FALSE)</f>
        <v>37</v>
      </c>
      <c r="AG7" s="121"/>
    </row>
    <row r="8" spans="1:65" ht="12" customHeight="1" x14ac:dyDescent="0.15">
      <c r="A8" s="84" t="s">
        <v>49</v>
      </c>
      <c r="B8" s="128">
        <f>VLOOKUP(A$3,Sheet1!$B:$AN,Z8,FALSE)</f>
        <v>58366</v>
      </c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T8" s="217" t="s">
        <v>60</v>
      </c>
      <c r="U8" s="222" t="s">
        <v>188</v>
      </c>
      <c r="V8" s="220">
        <f>LOOKUP(B12,$T$41:$T$46)</f>
        <v>3234.0011</v>
      </c>
      <c r="W8" s="221">
        <f t="shared" si="0"/>
        <v>39423</v>
      </c>
      <c r="Z8" s="219">
        <f>VLOOKUP(A8,Sheet1!AQ:AR,2,FALSE)</f>
        <v>35</v>
      </c>
      <c r="AB8" s="122"/>
      <c r="AC8" s="122"/>
      <c r="AD8" s="122"/>
      <c r="AE8" s="122"/>
      <c r="AF8" s="122"/>
      <c r="AG8" s="123"/>
      <c r="AH8" s="122"/>
      <c r="AI8" s="122"/>
      <c r="AJ8" s="122"/>
      <c r="AK8" s="122"/>
      <c r="AL8" s="124"/>
      <c r="AM8" s="122"/>
      <c r="AN8" s="122"/>
      <c r="AO8" s="122"/>
      <c r="AP8" s="122"/>
      <c r="AQ8" s="122"/>
      <c r="AR8" s="122"/>
      <c r="AS8" s="122"/>
      <c r="AT8" s="122"/>
      <c r="AU8" s="122"/>
      <c r="AV8" s="122"/>
      <c r="AW8" s="122"/>
      <c r="AX8" s="122"/>
      <c r="AY8" s="85"/>
      <c r="AZ8" s="85"/>
      <c r="BA8" s="85"/>
      <c r="BB8" s="85"/>
      <c r="BC8" s="85"/>
      <c r="BD8" s="85"/>
      <c r="BE8" s="85"/>
      <c r="BF8" s="85"/>
      <c r="BG8" s="85"/>
      <c r="BH8" s="85"/>
      <c r="BI8" s="85"/>
      <c r="BJ8" s="85"/>
      <c r="BK8" s="85"/>
      <c r="BL8" s="85"/>
      <c r="BM8" s="85"/>
    </row>
    <row r="9" spans="1:65" ht="12" customHeight="1" x14ac:dyDescent="0.15">
      <c r="A9" s="84" t="s">
        <v>53</v>
      </c>
      <c r="B9" s="128">
        <f>VLOOKUP(A$3,Sheet1!$B:$AN,Z9,FALSE)</f>
        <v>49038</v>
      </c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T9" s="217" t="s">
        <v>65</v>
      </c>
      <c r="U9" s="222" t="s">
        <v>189</v>
      </c>
      <c r="V9" s="220">
        <f t="shared" ref="V9:V37" si="1">LOOKUP(B13,$T$41:$T$46)</f>
        <v>-240.99979999999999</v>
      </c>
      <c r="W9" s="221">
        <f t="shared" si="0"/>
        <v>16316664</v>
      </c>
      <c r="Z9" s="219">
        <f>VLOOKUP(A9,Sheet1!AQ:AR,2,FALSE)</f>
        <v>36</v>
      </c>
      <c r="AG9" s="121"/>
    </row>
    <row r="10" spans="1:65" ht="12" customHeight="1" x14ac:dyDescent="0.15">
      <c r="A10" s="34" t="s">
        <v>48</v>
      </c>
      <c r="B10" s="128">
        <f>VLOOKUP(A$3,Sheet1!$B:$AN,Z10,FALSE)</f>
        <v>252.0033</v>
      </c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T10" s="217" t="s">
        <v>68</v>
      </c>
      <c r="U10" s="222" t="s">
        <v>190</v>
      </c>
      <c r="V10" s="220">
        <f t="shared" si="1"/>
        <v>5075.0002999999997</v>
      </c>
      <c r="W10" s="221">
        <f t="shared" si="0"/>
        <v>255</v>
      </c>
      <c r="Z10" s="219">
        <f>VLOOKUP(A10,Sheet1!AQ:AR,2,FALSE)</f>
        <v>2</v>
      </c>
      <c r="AG10" s="121"/>
    </row>
    <row r="11" spans="1:65" ht="12" customHeight="1" x14ac:dyDescent="0.15">
      <c r="A11" s="34" t="s">
        <v>2</v>
      </c>
      <c r="B11" s="128">
        <f>VLOOKUP(A$3,Sheet1!$B:$AN,Z11,FALSE)</f>
        <v>2543.0032000000001</v>
      </c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T11" s="217" t="s">
        <v>72</v>
      </c>
      <c r="U11" s="222" t="s">
        <v>191</v>
      </c>
      <c r="V11" s="220">
        <f t="shared" si="1"/>
        <v>728.00279999999998</v>
      </c>
      <c r="W11" s="221">
        <f t="shared" si="0"/>
        <v>7731179</v>
      </c>
      <c r="Z11" s="219">
        <f>VLOOKUP(A11,Sheet1!AQ:AR,2,FALSE)</f>
        <v>3</v>
      </c>
      <c r="AF11" s="121"/>
      <c r="AG11" s="121"/>
    </row>
    <row r="12" spans="1:65" ht="12" customHeight="1" x14ac:dyDescent="0.15">
      <c r="A12" s="34" t="s">
        <v>60</v>
      </c>
      <c r="B12" s="128">
        <f>VLOOKUP(A$3,Sheet1!$B:$AN,Z12,FALSE)</f>
        <v>4770.0030999999999</v>
      </c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T12" s="217" t="s">
        <v>77</v>
      </c>
      <c r="U12" s="222" t="s">
        <v>192</v>
      </c>
      <c r="V12" s="220">
        <f t="shared" si="1"/>
        <v>5075.0002999999997</v>
      </c>
      <c r="W12" s="221">
        <f t="shared" si="0"/>
        <v>255</v>
      </c>
      <c r="Z12" s="219">
        <f>VLOOKUP(A12,Sheet1!AQ:AR,2,FALSE)</f>
        <v>4</v>
      </c>
      <c r="AB12" s="122"/>
      <c r="AC12" s="122"/>
      <c r="AD12" s="122"/>
      <c r="AE12" s="122"/>
      <c r="AF12" s="122"/>
      <c r="AG12" s="123"/>
      <c r="AH12" s="122"/>
      <c r="AI12" s="122"/>
      <c r="AJ12" s="122"/>
      <c r="AK12" s="122"/>
      <c r="AL12" s="122"/>
      <c r="AM12" s="122"/>
      <c r="AN12" s="122"/>
      <c r="AO12" s="122"/>
      <c r="AP12" s="122"/>
      <c r="AQ12" s="122"/>
      <c r="AR12" s="122"/>
      <c r="AS12" s="122"/>
      <c r="AT12" s="122"/>
      <c r="AU12" s="122"/>
      <c r="AV12" s="122"/>
      <c r="AW12" s="122"/>
      <c r="AX12" s="122"/>
      <c r="AY12" s="85"/>
      <c r="AZ12" s="85"/>
      <c r="BA12" s="85"/>
      <c r="BB12" s="85"/>
      <c r="BC12" s="85"/>
      <c r="BD12" s="85"/>
      <c r="BE12" s="85"/>
      <c r="BF12" s="85"/>
      <c r="BG12" s="85"/>
      <c r="BH12" s="85"/>
      <c r="BI12" s="85"/>
      <c r="BJ12" s="85"/>
      <c r="BK12" s="85"/>
      <c r="BL12" s="85"/>
      <c r="BM12" s="85"/>
    </row>
    <row r="13" spans="1:65" ht="12" customHeight="1" x14ac:dyDescent="0.15">
      <c r="A13" s="34" t="s">
        <v>65</v>
      </c>
      <c r="B13" s="128">
        <f>VLOOKUP(A$3,Sheet1!$B:$AN,Z13,FALSE)</f>
        <v>699.00300000000004</v>
      </c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T13" s="217" t="s">
        <v>81</v>
      </c>
      <c r="U13" s="222" t="s">
        <v>193</v>
      </c>
      <c r="V13" s="220">
        <f t="shared" si="1"/>
        <v>728.00279999999998</v>
      </c>
      <c r="W13" s="221">
        <f t="shared" si="0"/>
        <v>7731179</v>
      </c>
      <c r="Z13" s="219">
        <f>VLOOKUP(A13,Sheet1!AQ:AR,2,FALSE)</f>
        <v>5</v>
      </c>
      <c r="AG13" s="121"/>
    </row>
    <row r="14" spans="1:65" ht="12" customHeight="1" x14ac:dyDescent="0.15">
      <c r="A14" s="34" t="s">
        <v>68</v>
      </c>
      <c r="B14" s="128">
        <f>VLOOKUP(A$3,Sheet1!$B:$AN,Z14,FALSE)</f>
        <v>6717.0029000000004</v>
      </c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T14" s="217" t="s">
        <v>84</v>
      </c>
      <c r="U14" s="222" t="s">
        <v>194</v>
      </c>
      <c r="V14" s="220">
        <f t="shared" si="1"/>
        <v>728.00279999999998</v>
      </c>
      <c r="W14" s="221">
        <f t="shared" si="0"/>
        <v>7731179</v>
      </c>
      <c r="Z14" s="219">
        <f>VLOOKUP(A14,Sheet1!AQ:AR,2,FALSE)</f>
        <v>6</v>
      </c>
      <c r="AB14" s="122"/>
      <c r="AC14" s="122"/>
      <c r="AD14" s="122"/>
      <c r="AE14" s="122"/>
      <c r="AF14" s="122"/>
      <c r="AG14" s="123"/>
      <c r="AH14" s="122"/>
      <c r="AI14" s="122"/>
      <c r="AJ14" s="122"/>
      <c r="AK14" s="122"/>
      <c r="AL14" s="122"/>
      <c r="AM14" s="122"/>
      <c r="AN14" s="122"/>
      <c r="AO14" s="122"/>
      <c r="AP14" s="122"/>
      <c r="AQ14" s="122"/>
      <c r="AR14" s="122"/>
      <c r="AS14" s="122"/>
      <c r="AT14" s="122"/>
      <c r="AU14" s="122"/>
      <c r="AV14" s="122"/>
      <c r="AW14" s="122"/>
      <c r="AX14" s="122"/>
      <c r="AY14" s="85"/>
      <c r="AZ14" s="85"/>
      <c r="BA14" s="85"/>
      <c r="BB14" s="85"/>
      <c r="BC14" s="85"/>
      <c r="BD14" s="85"/>
      <c r="BE14" s="85"/>
      <c r="BF14" s="85"/>
      <c r="BG14" s="85"/>
      <c r="BH14" s="85"/>
      <c r="BI14" s="85"/>
      <c r="BJ14" s="85"/>
      <c r="BK14" s="85"/>
      <c r="BL14" s="85"/>
      <c r="BM14" s="85"/>
    </row>
    <row r="15" spans="1:65" ht="12" customHeight="1" x14ac:dyDescent="0.15">
      <c r="A15" s="34" t="s">
        <v>72</v>
      </c>
      <c r="B15" s="128">
        <f>VLOOKUP(A$3,Sheet1!$B:$AN,Z15,FALSE)</f>
        <v>728.00279999999998</v>
      </c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T15" s="217" t="s">
        <v>87</v>
      </c>
      <c r="U15" s="222" t="s">
        <v>195</v>
      </c>
      <c r="V15" s="220">
        <f t="shared" si="1"/>
        <v>2543.0032000000001</v>
      </c>
      <c r="W15" s="221">
        <f t="shared" si="0"/>
        <v>975602</v>
      </c>
      <c r="Z15" s="219">
        <f>VLOOKUP(A15,Sheet1!AQ:AR,2,FALSE)</f>
        <v>7</v>
      </c>
      <c r="AG15" s="121"/>
    </row>
    <row r="16" spans="1:65" ht="12" customHeight="1" x14ac:dyDescent="0.15">
      <c r="A16" s="34" t="s">
        <v>77</v>
      </c>
      <c r="B16" s="128">
        <f>VLOOKUP(A$3,Sheet1!$B:$AN,Z16,FALSE)</f>
        <v>6288.0027</v>
      </c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T16" s="217" t="s">
        <v>91</v>
      </c>
      <c r="U16" s="222" t="s">
        <v>196</v>
      </c>
      <c r="V16" s="220">
        <f t="shared" si="1"/>
        <v>2543.0032000000001</v>
      </c>
      <c r="W16" s="221">
        <f t="shared" si="0"/>
        <v>975602</v>
      </c>
      <c r="Z16" s="219">
        <f>VLOOKUP(A16,Sheet1!AQ:AR,2,FALSE)</f>
        <v>8</v>
      </c>
      <c r="AG16" s="121"/>
      <c r="AJ16" s="121"/>
      <c r="AS16" s="121"/>
      <c r="AU16" s="121"/>
      <c r="AV16" s="121"/>
      <c r="AX16" s="121"/>
      <c r="BD16" s="82"/>
      <c r="BG16" s="82"/>
      <c r="BI16" s="82"/>
      <c r="BL16" s="82"/>
      <c r="BM16" s="82"/>
    </row>
    <row r="17" spans="1:67" ht="12" customHeight="1" x14ac:dyDescent="0.15">
      <c r="A17" s="34" t="s">
        <v>81</v>
      </c>
      <c r="B17" s="128">
        <f>VLOOKUP(A$3,Sheet1!$B:$AN,Z17,FALSE)</f>
        <v>2189.0025999999998</v>
      </c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T17" s="217" t="s">
        <v>94</v>
      </c>
      <c r="U17" s="222" t="s">
        <v>197</v>
      </c>
      <c r="V17" s="220">
        <f t="shared" si="1"/>
        <v>2543.0032000000001</v>
      </c>
      <c r="W17" s="221">
        <f t="shared" si="0"/>
        <v>975602</v>
      </c>
      <c r="Z17" s="219">
        <f>VLOOKUP(A17,Sheet1!AQ:AR,2,FALSE)</f>
        <v>9</v>
      </c>
      <c r="AG17" s="121"/>
    </row>
    <row r="18" spans="1:67" ht="12" customHeight="1" x14ac:dyDescent="0.15">
      <c r="A18" s="34" t="s">
        <v>84</v>
      </c>
      <c r="B18" s="128">
        <f>VLOOKUP(A$3,Sheet1!$B:$AN,Z18,FALSE)</f>
        <v>2291.0025000000001</v>
      </c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T18" s="217" t="s">
        <v>97</v>
      </c>
      <c r="U18" s="222" t="s">
        <v>198</v>
      </c>
      <c r="V18" s="220">
        <f t="shared" si="1"/>
        <v>728.00279999999998</v>
      </c>
      <c r="W18" s="221">
        <f t="shared" si="0"/>
        <v>7731179</v>
      </c>
      <c r="Z18" s="219">
        <f>VLOOKUP(A18,Sheet1!AQ:AR,2,FALSE)</f>
        <v>10</v>
      </c>
      <c r="AG18" s="121"/>
      <c r="AH18" s="121"/>
      <c r="AK18" s="121"/>
      <c r="AR18" s="121"/>
      <c r="AV18" s="121"/>
      <c r="AW18" s="121"/>
      <c r="AZ18" s="82"/>
      <c r="BA18" s="82"/>
      <c r="BD18" s="82"/>
      <c r="BG18" s="82"/>
      <c r="BI18" s="82"/>
    </row>
    <row r="19" spans="1:67" ht="12" customHeight="1" x14ac:dyDescent="0.15">
      <c r="A19" s="34" t="s">
        <v>87</v>
      </c>
      <c r="B19" s="128">
        <f>VLOOKUP(A$3,Sheet1!$B:$AN,Z19,FALSE)</f>
        <v>2983.0023999999999</v>
      </c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T19" s="217" t="s">
        <v>101</v>
      </c>
      <c r="U19" s="222" t="s">
        <v>199</v>
      </c>
      <c r="V19" s="220">
        <f t="shared" si="1"/>
        <v>5075.0002999999997</v>
      </c>
      <c r="W19" s="221">
        <f t="shared" si="0"/>
        <v>255</v>
      </c>
      <c r="Z19" s="219">
        <f>VLOOKUP(A19,Sheet1!AQ:AR,2,FALSE)</f>
        <v>11</v>
      </c>
      <c r="AG19" s="121"/>
    </row>
    <row r="20" spans="1:67" ht="12" customHeight="1" x14ac:dyDescent="0.15">
      <c r="A20" s="34" t="s">
        <v>91</v>
      </c>
      <c r="B20" s="128">
        <f>VLOOKUP(A$3,Sheet1!$B:$AN,Z20,FALSE)</f>
        <v>2793.0023000000001</v>
      </c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T20" s="217" t="s">
        <v>104</v>
      </c>
      <c r="U20" s="222" t="s">
        <v>200</v>
      </c>
      <c r="V20" s="220">
        <f t="shared" si="1"/>
        <v>2543.0032000000001</v>
      </c>
      <c r="W20" s="221">
        <f t="shared" si="0"/>
        <v>975602</v>
      </c>
      <c r="Z20" s="219">
        <f>VLOOKUP(A20,Sheet1!AQ:AR,2,FALSE)</f>
        <v>12</v>
      </c>
      <c r="BO20" s="86"/>
    </row>
    <row r="21" spans="1:67" ht="12" customHeight="1" x14ac:dyDescent="0.15">
      <c r="A21" s="34" t="s">
        <v>94</v>
      </c>
      <c r="B21" s="128">
        <f>VLOOKUP(A$3,Sheet1!$B:$AN,Z21,FALSE)</f>
        <v>2592.0021999999999</v>
      </c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T21" s="217" t="s">
        <v>109</v>
      </c>
      <c r="U21" s="222" t="s">
        <v>201</v>
      </c>
      <c r="V21" s="220">
        <f t="shared" si="1"/>
        <v>-240.99979999999999</v>
      </c>
      <c r="W21" s="221">
        <f t="shared" si="0"/>
        <v>16316664</v>
      </c>
      <c r="Z21" s="219">
        <f>VLOOKUP(A21,Sheet1!AQ:AR,2,FALSE)</f>
        <v>13</v>
      </c>
    </row>
    <row r="22" spans="1:67" ht="12" customHeight="1" x14ac:dyDescent="0.15">
      <c r="A22" s="34" t="s">
        <v>97</v>
      </c>
      <c r="B22" s="128">
        <f>VLOOKUP(A$3,Sheet1!$B:$AN,Z22,FALSE)</f>
        <v>1277.0020999999999</v>
      </c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T22" s="217" t="s">
        <v>112</v>
      </c>
      <c r="U22" s="222" t="s">
        <v>202</v>
      </c>
      <c r="V22" s="220">
        <f t="shared" si="1"/>
        <v>3234.0011</v>
      </c>
      <c r="W22" s="221">
        <f t="shared" si="0"/>
        <v>39423</v>
      </c>
      <c r="Z22" s="219">
        <f>VLOOKUP(A22,Sheet1!AQ:AR,2,FALSE)</f>
        <v>14</v>
      </c>
    </row>
    <row r="23" spans="1:67" ht="12" customHeight="1" x14ac:dyDescent="0.15">
      <c r="A23" s="34" t="s">
        <v>101</v>
      </c>
      <c r="B23" s="128">
        <f>VLOOKUP(A$3,Sheet1!$B:$AN,Z23,FALSE)</f>
        <v>5559.0020000000004</v>
      </c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T23" s="217" t="s">
        <v>115</v>
      </c>
      <c r="U23" s="222" t="s">
        <v>203</v>
      </c>
      <c r="V23" s="220">
        <f t="shared" si="1"/>
        <v>3234.0011</v>
      </c>
      <c r="W23" s="221">
        <f t="shared" si="0"/>
        <v>39423</v>
      </c>
      <c r="Z23" s="219">
        <f>VLOOKUP(A23,Sheet1!AQ:AR,2,FALSE)</f>
        <v>15</v>
      </c>
    </row>
    <row r="24" spans="1:67" ht="12" customHeight="1" x14ac:dyDescent="0.15">
      <c r="A24" s="34" t="s">
        <v>104</v>
      </c>
      <c r="B24" s="128">
        <f>VLOOKUP(A$3,Sheet1!$B:$AN,Z24,FALSE)</f>
        <v>3030.0019000000002</v>
      </c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T24" s="217" t="s">
        <v>118</v>
      </c>
      <c r="U24" s="222" t="s">
        <v>204</v>
      </c>
      <c r="V24" s="220">
        <f t="shared" si="1"/>
        <v>3234.0011</v>
      </c>
      <c r="W24" s="221">
        <f t="shared" si="0"/>
        <v>39423</v>
      </c>
      <c r="Z24" s="219">
        <f>VLOOKUP(A24,Sheet1!AQ:AR,2,FALSE)</f>
        <v>16</v>
      </c>
    </row>
    <row r="25" spans="1:67" ht="12" customHeight="1" x14ac:dyDescent="0.15">
      <c r="A25" s="34" t="s">
        <v>109</v>
      </c>
      <c r="B25" s="128">
        <f>VLOOKUP(A$3,Sheet1!$B:$AN,Z25,FALSE)</f>
        <v>673.0018</v>
      </c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T25" s="217" t="s">
        <v>121</v>
      </c>
      <c r="U25" s="222" t="s">
        <v>205</v>
      </c>
      <c r="V25" s="220">
        <f>LOOKUP(B29,$T$41:$T$46)</f>
        <v>728.00279999999998</v>
      </c>
      <c r="W25" s="221">
        <f t="shared" si="0"/>
        <v>7731179</v>
      </c>
      <c r="Z25" s="219">
        <f>VLOOKUP(A25,Sheet1!AQ:AR,2,FALSE)</f>
        <v>17</v>
      </c>
    </row>
    <row r="26" spans="1:67" ht="12" customHeight="1" x14ac:dyDescent="0.15">
      <c r="A26" s="34" t="s">
        <v>112</v>
      </c>
      <c r="B26" s="128">
        <f>VLOOKUP(A$3,Sheet1!$B:$AN,Z26,FALSE)</f>
        <v>3970.0016999999998</v>
      </c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T26" s="217" t="s">
        <v>179</v>
      </c>
      <c r="U26" s="222" t="s">
        <v>206</v>
      </c>
      <c r="V26" s="220">
        <f t="shared" si="1"/>
        <v>728.00279999999998</v>
      </c>
      <c r="W26" s="221">
        <f t="shared" si="0"/>
        <v>7731179</v>
      </c>
      <c r="Z26" s="219">
        <f>VLOOKUP(A26,Sheet1!AQ:AR,2,FALSE)</f>
        <v>18</v>
      </c>
    </row>
    <row r="27" spans="1:67" ht="12" customHeight="1" x14ac:dyDescent="0.15">
      <c r="A27" s="34" t="s">
        <v>115</v>
      </c>
      <c r="B27" s="128">
        <f>VLOOKUP(A$3,Sheet1!$B:$AN,Z27,FALSE)</f>
        <v>3607.0016000000001</v>
      </c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T27" s="217" t="s">
        <v>128</v>
      </c>
      <c r="U27" s="222" t="s">
        <v>207</v>
      </c>
      <c r="V27" s="220">
        <f t="shared" si="1"/>
        <v>2543.0032000000001</v>
      </c>
      <c r="W27" s="221">
        <f t="shared" si="0"/>
        <v>975602</v>
      </c>
      <c r="Z27" s="219">
        <f>VLOOKUP(A27,Sheet1!AQ:AR,2,FALSE)</f>
        <v>19</v>
      </c>
    </row>
    <row r="28" spans="1:67" ht="12" customHeight="1" x14ac:dyDescent="0.15">
      <c r="A28" s="34" t="s">
        <v>118</v>
      </c>
      <c r="B28" s="128">
        <f>VLOOKUP(A$3,Sheet1!$B:$AN,Z28,FALSE)</f>
        <v>4620.0015000000003</v>
      </c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T28" s="217" t="s">
        <v>131</v>
      </c>
      <c r="U28" s="222" t="s">
        <v>208</v>
      </c>
      <c r="V28" s="220">
        <f t="shared" si="1"/>
        <v>3234.0011</v>
      </c>
      <c r="W28" s="221">
        <f t="shared" si="0"/>
        <v>39423</v>
      </c>
      <c r="Z28" s="219">
        <f>VLOOKUP(A28,Sheet1!AQ:AR,2,FALSE)</f>
        <v>20</v>
      </c>
    </row>
    <row r="29" spans="1:67" ht="12" customHeight="1" x14ac:dyDescent="0.15">
      <c r="A29" s="34" t="s">
        <v>121</v>
      </c>
      <c r="B29" s="128">
        <f>VLOOKUP(A$3,Sheet1!$B:$AN,Z29,FALSE)</f>
        <v>1059.0014000000001</v>
      </c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T29" s="217" t="s">
        <v>134</v>
      </c>
      <c r="U29" s="222" t="s">
        <v>209</v>
      </c>
      <c r="V29" s="220">
        <f t="shared" si="1"/>
        <v>-240.99979999999999</v>
      </c>
      <c r="W29" s="221">
        <f t="shared" si="0"/>
        <v>16316664</v>
      </c>
      <c r="Z29" s="219">
        <f>VLOOKUP(A29,Sheet1!AQ:AR,2,FALSE)</f>
        <v>21</v>
      </c>
    </row>
    <row r="30" spans="1:67" ht="12" customHeight="1" x14ac:dyDescent="0.15">
      <c r="A30" s="34" t="s">
        <v>124</v>
      </c>
      <c r="B30" s="128">
        <f>VLOOKUP(A$3,Sheet1!$B:$AN,Z30,FALSE)</f>
        <v>2136.0012999999999</v>
      </c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T30" s="217" t="s">
        <v>139</v>
      </c>
      <c r="U30" s="222" t="s">
        <v>210</v>
      </c>
      <c r="V30" s="220">
        <f t="shared" si="1"/>
        <v>5075.0002999999997</v>
      </c>
      <c r="W30" s="221">
        <f t="shared" si="0"/>
        <v>255</v>
      </c>
      <c r="Z30" s="219">
        <f>VLOOKUP(A30,Sheet1!AQ:AR,2,FALSE)</f>
        <v>22</v>
      </c>
    </row>
    <row r="31" spans="1:67" ht="12" customHeight="1" x14ac:dyDescent="0.15">
      <c r="A31" s="34" t="s">
        <v>128</v>
      </c>
      <c r="B31" s="128">
        <f>VLOOKUP(A$3,Sheet1!$B:$AN,Z31,FALSE)</f>
        <v>2645.0012000000002</v>
      </c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T31" s="217" t="s">
        <v>142</v>
      </c>
      <c r="U31" s="222" t="s">
        <v>211</v>
      </c>
      <c r="V31" s="220">
        <f t="shared" si="1"/>
        <v>3234.0011</v>
      </c>
      <c r="W31" s="221">
        <f t="shared" si="0"/>
        <v>39423</v>
      </c>
      <c r="Z31" s="219">
        <f>VLOOKUP(A31,Sheet1!AQ:AR,2,FALSE)</f>
        <v>23</v>
      </c>
      <c r="AG31" s="121"/>
      <c r="AH31" s="121"/>
      <c r="AI31" s="121"/>
      <c r="AJ31" s="121"/>
      <c r="AK31" s="121"/>
      <c r="AL31" s="121"/>
      <c r="AM31" s="121"/>
      <c r="AN31" s="121"/>
      <c r="AO31" s="121"/>
      <c r="AP31" s="121"/>
      <c r="AQ31" s="121"/>
      <c r="AR31" s="121"/>
      <c r="AS31" s="121"/>
      <c r="AT31" s="121"/>
      <c r="AU31" s="121"/>
      <c r="AV31" s="121"/>
      <c r="AW31" s="121"/>
      <c r="AX31" s="121"/>
      <c r="AY31" s="82"/>
      <c r="AZ31" s="82"/>
      <c r="BA31" s="82"/>
      <c r="BB31" s="82"/>
      <c r="BC31" s="82"/>
      <c r="BD31" s="82"/>
      <c r="BE31" s="82"/>
      <c r="BF31" s="82"/>
      <c r="BG31" s="82"/>
      <c r="BH31" s="82"/>
      <c r="BI31" s="82"/>
      <c r="BJ31" s="82"/>
      <c r="BK31" s="82"/>
      <c r="BM31" s="82"/>
    </row>
    <row r="32" spans="1:67" ht="12" customHeight="1" x14ac:dyDescent="0.15">
      <c r="A32" s="34" t="s">
        <v>131</v>
      </c>
      <c r="B32" s="128">
        <f>VLOOKUP(A$3,Sheet1!$B:$AN,Z32,FALSE)</f>
        <v>3234.0011</v>
      </c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T32" s="217" t="s">
        <v>180</v>
      </c>
      <c r="U32" s="222" t="s">
        <v>212</v>
      </c>
      <c r="V32" s="220">
        <f t="shared" si="1"/>
        <v>-240.99979999999999</v>
      </c>
      <c r="W32" s="221">
        <f t="shared" si="0"/>
        <v>16316664</v>
      </c>
      <c r="Z32" s="219">
        <f>VLOOKUP(A32,Sheet1!AQ:AR,2,FALSE)</f>
        <v>24</v>
      </c>
      <c r="AG32" s="125"/>
      <c r="AH32" s="125"/>
      <c r="AI32" s="125"/>
      <c r="AJ32" s="125"/>
      <c r="AK32" s="125"/>
      <c r="AM32" s="125"/>
      <c r="AN32" s="125"/>
      <c r="AO32" s="125"/>
      <c r="AP32" s="125"/>
      <c r="AQ32" s="125"/>
      <c r="AS32" s="125"/>
      <c r="AT32" s="125"/>
      <c r="AW32" s="125"/>
      <c r="BA32" s="87"/>
      <c r="BB32" s="87"/>
      <c r="BC32" s="87"/>
      <c r="BH32" s="87"/>
      <c r="BJ32" s="87"/>
      <c r="BK32" s="87"/>
      <c r="BM32" s="87"/>
    </row>
    <row r="33" spans="1:65" ht="12" customHeight="1" x14ac:dyDescent="0.15">
      <c r="A33" s="34" t="s">
        <v>134</v>
      </c>
      <c r="B33" s="128">
        <f>VLOOKUP(A$3,Sheet1!$B:$AN,Z33,FALSE)</f>
        <v>540.00099999999998</v>
      </c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T33" s="217" t="s">
        <v>148</v>
      </c>
      <c r="U33" s="222" t="s">
        <v>213</v>
      </c>
      <c r="V33" s="220">
        <f t="shared" si="1"/>
        <v>3234.0011</v>
      </c>
      <c r="W33" s="221">
        <f t="shared" si="0"/>
        <v>39423</v>
      </c>
      <c r="Z33" s="219">
        <f>VLOOKUP(A33,Sheet1!AQ:AR,2,FALSE)</f>
        <v>25</v>
      </c>
    </row>
    <row r="34" spans="1:65" ht="12" customHeight="1" x14ac:dyDescent="0.15">
      <c r="A34" s="34" t="s">
        <v>139</v>
      </c>
      <c r="B34" s="128">
        <f>VLOOKUP(A$3,Sheet1!$B:$AN,Z34,FALSE)</f>
        <v>9518.0008999999991</v>
      </c>
      <c r="D34" s="64"/>
      <c r="E34" s="64"/>
      <c r="F34" s="67"/>
      <c r="G34" s="68"/>
      <c r="H34" s="68"/>
      <c r="I34" s="68"/>
      <c r="J34" s="68"/>
      <c r="K34" s="68"/>
      <c r="L34" s="69"/>
      <c r="M34" s="64"/>
      <c r="N34" s="64"/>
      <c r="T34" s="217" t="s">
        <v>151</v>
      </c>
      <c r="U34" s="222" t="s">
        <v>214</v>
      </c>
      <c r="V34" s="220">
        <f t="shared" si="1"/>
        <v>-240.99979999999999</v>
      </c>
      <c r="W34" s="221">
        <f t="shared" si="0"/>
        <v>16316664</v>
      </c>
      <c r="Z34" s="219">
        <f>VLOOKUP(A34,Sheet1!AQ:AR,2,FALSE)</f>
        <v>26</v>
      </c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88"/>
      <c r="AZ34" s="88"/>
      <c r="BB34" s="88"/>
      <c r="BC34" s="88"/>
      <c r="BF34" s="88"/>
      <c r="BG34" s="88"/>
      <c r="BH34" s="88"/>
      <c r="BI34" s="88"/>
      <c r="BJ34" s="88"/>
      <c r="BK34" s="88"/>
      <c r="BL34" s="88"/>
      <c r="BM34" s="88"/>
    </row>
    <row r="35" spans="1:65" ht="12" customHeight="1" x14ac:dyDescent="0.15">
      <c r="A35" s="34" t="s">
        <v>142</v>
      </c>
      <c r="B35" s="128">
        <f>VLOOKUP(A$3,Sheet1!$B:$AN,Z35,FALSE)</f>
        <v>3403.0007999999998</v>
      </c>
      <c r="D35" s="64"/>
      <c r="E35" s="64"/>
      <c r="F35" s="70"/>
      <c r="G35" s="71" t="s">
        <v>216</v>
      </c>
      <c r="H35" s="72"/>
      <c r="I35" s="341" t="s">
        <v>217</v>
      </c>
      <c r="J35" s="341"/>
      <c r="K35" s="341" t="s">
        <v>235</v>
      </c>
      <c r="L35" s="341"/>
      <c r="M35" s="64"/>
      <c r="N35" s="64"/>
      <c r="T35" s="217" t="s">
        <v>154</v>
      </c>
      <c r="U35" s="222" t="s">
        <v>215</v>
      </c>
      <c r="V35" s="220">
        <f t="shared" si="1"/>
        <v>5075.0002999999997</v>
      </c>
      <c r="W35" s="221">
        <f t="shared" si="0"/>
        <v>255</v>
      </c>
      <c r="Z35" s="219">
        <f>VLOOKUP(A35,Sheet1!AQ:AR,2,FALSE)</f>
        <v>27</v>
      </c>
    </row>
    <row r="36" spans="1:65" ht="12" customHeight="1" x14ac:dyDescent="0.15">
      <c r="A36" s="34" t="s">
        <v>145</v>
      </c>
      <c r="B36" s="128">
        <f>VLOOKUP(A$3,Sheet1!$B:$AN,Z36,FALSE)</f>
        <v>426.00069999999999</v>
      </c>
      <c r="D36" s="64"/>
      <c r="E36" s="64"/>
      <c r="F36" s="75"/>
      <c r="G36" s="73" t="s">
        <v>219</v>
      </c>
      <c r="H36" s="73" t="s">
        <v>220</v>
      </c>
      <c r="I36" s="73" t="s">
        <v>221</v>
      </c>
      <c r="J36" s="73" t="s">
        <v>222</v>
      </c>
      <c r="K36" s="341"/>
      <c r="L36" s="341"/>
      <c r="M36" s="64"/>
      <c r="N36" s="64"/>
      <c r="T36" s="217" t="s">
        <v>158</v>
      </c>
      <c r="U36" s="222" t="s">
        <v>218</v>
      </c>
      <c r="V36" s="220">
        <f t="shared" si="1"/>
        <v>5075.0002999999997</v>
      </c>
      <c r="W36" s="221">
        <f t="shared" si="0"/>
        <v>255</v>
      </c>
      <c r="Z36" s="219">
        <f>VLOOKUP(A36,Sheet1!AQ:AR,2,FALSE)</f>
        <v>28</v>
      </c>
    </row>
    <row r="37" spans="1:65" ht="12" customHeight="1" x14ac:dyDescent="0.15">
      <c r="A37" s="34" t="s">
        <v>148</v>
      </c>
      <c r="B37" s="128">
        <f>VLOOKUP(A$3,Sheet1!$B:$AN,Z37,FALSE)</f>
        <v>4210.0006000000003</v>
      </c>
      <c r="D37" s="64"/>
      <c r="E37" s="64"/>
      <c r="F37" s="70"/>
      <c r="G37" s="77">
        <v>1</v>
      </c>
      <c r="H37" s="78"/>
      <c r="I37" s="79">
        <f t="shared" ref="I37:K41" si="2">V41</f>
        <v>-240.99979999999999</v>
      </c>
      <c r="J37" s="79">
        <f t="shared" si="2"/>
        <v>728.00279999999998</v>
      </c>
      <c r="K37" s="77">
        <f>X41</f>
        <v>7</v>
      </c>
      <c r="L37" s="74"/>
      <c r="M37" s="64"/>
      <c r="N37" s="64"/>
      <c r="T37" s="217" t="s">
        <v>161</v>
      </c>
      <c r="U37" s="222" t="s">
        <v>223</v>
      </c>
      <c r="V37" s="220">
        <f t="shared" si="1"/>
        <v>-240.99979999999999</v>
      </c>
      <c r="W37" s="221">
        <f t="shared" si="0"/>
        <v>16316664</v>
      </c>
      <c r="Z37" s="219">
        <f>VLOOKUP(A37,Sheet1!AQ:AR,2,FALSE)</f>
        <v>29</v>
      </c>
      <c r="AG37" s="121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21"/>
      <c r="AT37" s="121"/>
      <c r="AU37" s="121"/>
      <c r="AV37" s="121"/>
      <c r="AW37" s="121"/>
      <c r="AX37" s="121"/>
      <c r="AY37" s="82"/>
      <c r="AZ37" s="82"/>
      <c r="BA37" s="82"/>
      <c r="BB37" s="82"/>
      <c r="BC37" s="82"/>
      <c r="BH37" s="82"/>
      <c r="BI37" s="82"/>
      <c r="BK37" s="82"/>
      <c r="BL37" s="82"/>
      <c r="BM37" s="82"/>
    </row>
    <row r="38" spans="1:65" ht="12" customHeight="1" x14ac:dyDescent="0.15">
      <c r="A38" s="34" t="s">
        <v>151</v>
      </c>
      <c r="B38" s="128">
        <f>VLOOKUP(A$3,Sheet1!$B:$AN,Z38,FALSE)</f>
        <v>465.00049999999999</v>
      </c>
      <c r="D38" s="64"/>
      <c r="E38" s="64"/>
      <c r="F38" s="70"/>
      <c r="G38" s="77">
        <v>2</v>
      </c>
      <c r="H38" s="107"/>
      <c r="I38" s="79">
        <f t="shared" si="2"/>
        <v>728.00279999999998</v>
      </c>
      <c r="J38" s="79">
        <f t="shared" si="2"/>
        <v>2543.0032000000001</v>
      </c>
      <c r="K38" s="77">
        <f t="shared" si="2"/>
        <v>6</v>
      </c>
      <c r="L38" s="74"/>
      <c r="M38" s="64"/>
      <c r="N38" s="64"/>
      <c r="S38" s="221"/>
      <c r="T38" s="221" t="s">
        <v>164</v>
      </c>
      <c r="U38" s="221" t="s">
        <v>224</v>
      </c>
      <c r="V38" s="221">
        <f>LOOKUP(B42,$T$41:$T$46)</f>
        <v>5075.0002999999997</v>
      </c>
      <c r="W38" s="221">
        <f>VLOOKUP(V38,$T$41:$U$45,2,FALSE)</f>
        <v>255</v>
      </c>
      <c r="X38" s="221"/>
      <c r="Z38" s="219">
        <f>VLOOKUP(A38,Sheet1!AQ:AR,2,FALSE)</f>
        <v>30</v>
      </c>
    </row>
    <row r="39" spans="1:65" ht="12" customHeight="1" x14ac:dyDescent="0.15">
      <c r="A39" s="34" t="s">
        <v>154</v>
      </c>
      <c r="B39" s="128">
        <f>VLOOKUP(A$3,Sheet1!$B:$AN,Z39,FALSE)</f>
        <v>8467.0004000000008</v>
      </c>
      <c r="D39" s="64"/>
      <c r="E39" s="64"/>
      <c r="F39" s="70"/>
      <c r="G39" s="77">
        <v>3</v>
      </c>
      <c r="H39" s="110"/>
      <c r="I39" s="79">
        <f t="shared" si="2"/>
        <v>2543.0032000000001</v>
      </c>
      <c r="J39" s="79">
        <f t="shared" si="2"/>
        <v>3234.0011</v>
      </c>
      <c r="K39" s="77">
        <f t="shared" si="2"/>
        <v>6</v>
      </c>
      <c r="L39" s="74"/>
      <c r="M39" s="64"/>
      <c r="N39" s="64"/>
      <c r="S39" s="221"/>
      <c r="T39" s="221"/>
      <c r="U39" s="221"/>
      <c r="V39" s="221"/>
      <c r="W39" s="221"/>
      <c r="X39" s="221"/>
      <c r="Z39" s="219">
        <f>VLOOKUP(A39,Sheet1!AQ:AR,2,FALSE)</f>
        <v>31</v>
      </c>
    </row>
    <row r="40" spans="1:65" ht="12" customHeight="1" x14ac:dyDescent="0.15">
      <c r="A40" s="34" t="s">
        <v>158</v>
      </c>
      <c r="B40" s="128">
        <f>VLOOKUP(A$3,Sheet1!$B:$AN,Z40,FALSE)</f>
        <v>5075.0002999999997</v>
      </c>
      <c r="D40" s="64"/>
      <c r="E40" s="64"/>
      <c r="F40" s="70"/>
      <c r="G40" s="77">
        <v>4</v>
      </c>
      <c r="H40" s="80"/>
      <c r="I40" s="79">
        <f t="shared" si="2"/>
        <v>3234.0011</v>
      </c>
      <c r="J40" s="79">
        <f t="shared" si="2"/>
        <v>5075.0002999999997</v>
      </c>
      <c r="K40" s="77">
        <f t="shared" si="2"/>
        <v>7</v>
      </c>
      <c r="L40" s="74"/>
      <c r="M40" s="64"/>
      <c r="N40" s="64"/>
      <c r="S40" s="221"/>
      <c r="T40" s="221" t="s">
        <v>225</v>
      </c>
      <c r="U40" s="221" t="s">
        <v>220</v>
      </c>
      <c r="V40" s="221" t="s">
        <v>226</v>
      </c>
      <c r="W40" s="221" t="s">
        <v>227</v>
      </c>
      <c r="X40" s="221" t="s">
        <v>228</v>
      </c>
      <c r="Z40" s="219">
        <f>VLOOKUP(A40,Sheet1!AQ:AR,2,FALSE)</f>
        <v>32</v>
      </c>
    </row>
    <row r="41" spans="1:65" ht="12" customHeight="1" x14ac:dyDescent="0.15">
      <c r="A41" s="34" t="s">
        <v>161</v>
      </c>
      <c r="B41" s="128">
        <f>VLOOKUP(A$3,Sheet1!$B:$AN,Z41,FALSE)</f>
        <v>-240.99979999999999</v>
      </c>
      <c r="D41" s="64"/>
      <c r="E41" s="64"/>
      <c r="F41" s="70"/>
      <c r="G41" s="77">
        <v>5</v>
      </c>
      <c r="H41" s="81"/>
      <c r="I41" s="79">
        <f t="shared" si="2"/>
        <v>5075.0002999999997</v>
      </c>
      <c r="J41" s="79">
        <f t="shared" si="2"/>
        <v>9518.0018999999993</v>
      </c>
      <c r="K41" s="77">
        <f t="shared" si="2"/>
        <v>7</v>
      </c>
      <c r="L41" s="74"/>
      <c r="M41" s="64"/>
      <c r="N41" s="64"/>
      <c r="S41" s="221">
        <v>1</v>
      </c>
      <c r="T41" s="221">
        <f>T48</f>
        <v>-240.99979999999999</v>
      </c>
      <c r="U41" s="221">
        <v>16316664</v>
      </c>
      <c r="V41" s="221">
        <f>lookup!G36</f>
        <v>-240.99979999999999</v>
      </c>
      <c r="W41" s="221">
        <f>lookup!G29</f>
        <v>728.00279999999998</v>
      </c>
      <c r="X41" s="221">
        <f>COUNTIF(W$6:W$38,U41)</f>
        <v>7</v>
      </c>
      <c r="Z41" s="219">
        <f>VLOOKUP(A41,Sheet1!AQ:AR,2,FALSE)</f>
        <v>33</v>
      </c>
    </row>
    <row r="42" spans="1:65" ht="12" customHeight="1" x14ac:dyDescent="0.15">
      <c r="A42" s="34" t="s">
        <v>164</v>
      </c>
      <c r="B42" s="128">
        <f>VLOOKUP(A$3,Sheet1!$B:$AN,Z42,FALSE)</f>
        <v>8886.0000999999993</v>
      </c>
      <c r="D42" s="64"/>
      <c r="E42" s="64"/>
      <c r="F42" s="75"/>
      <c r="G42" s="83"/>
      <c r="H42" s="83"/>
      <c r="I42" s="83"/>
      <c r="J42" s="83"/>
      <c r="K42" s="83"/>
      <c r="L42" s="76"/>
      <c r="M42" s="64"/>
      <c r="N42" s="64"/>
      <c r="S42" s="221">
        <v>2</v>
      </c>
      <c r="T42" s="221">
        <f>V42</f>
        <v>728.00279999999998</v>
      </c>
      <c r="U42" s="221">
        <v>7731179</v>
      </c>
      <c r="V42" s="221">
        <f>W41</f>
        <v>728.00279999999998</v>
      </c>
      <c r="W42" s="221">
        <f>lookup!G23</f>
        <v>2543.0032000000001</v>
      </c>
      <c r="X42" s="221">
        <f>COUNTIF(W$6:W$38,U42)</f>
        <v>6</v>
      </c>
      <c r="Z42" s="219">
        <f>VLOOKUP(A42,Sheet1!AQ:AR,2,FALSE)</f>
        <v>34</v>
      </c>
    </row>
    <row r="43" spans="1:65" x14ac:dyDescent="0.15">
      <c r="A43" s="63"/>
      <c r="B43" s="127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S43" s="221">
        <v>3</v>
      </c>
      <c r="T43" s="221">
        <f>V43</f>
        <v>2543.0032000000001</v>
      </c>
      <c r="U43" s="221">
        <v>975602</v>
      </c>
      <c r="V43" s="221">
        <f>W42</f>
        <v>2543.0032000000001</v>
      </c>
      <c r="W43" s="221">
        <f>lookup!G17</f>
        <v>3234.0011</v>
      </c>
      <c r="X43" s="221">
        <f>COUNTIF(W$6:W$38,U43)</f>
        <v>6</v>
      </c>
    </row>
    <row r="44" spans="1:65" x14ac:dyDescent="0.15">
      <c r="A44" s="63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S44" s="221">
        <v>4</v>
      </c>
      <c r="T44" s="221">
        <f>V44</f>
        <v>3234.0011</v>
      </c>
      <c r="U44" s="221">
        <v>39423</v>
      </c>
      <c r="V44" s="221">
        <f>W43</f>
        <v>3234.0011</v>
      </c>
      <c r="W44" s="221">
        <f>lookup!G10</f>
        <v>5075.0002999999997</v>
      </c>
      <c r="X44" s="221">
        <f>COUNTIF(W$6:W$38,U44)</f>
        <v>7</v>
      </c>
    </row>
    <row r="45" spans="1:65" x14ac:dyDescent="0.15">
      <c r="S45" s="221">
        <v>5</v>
      </c>
      <c r="T45" s="221">
        <f>V45</f>
        <v>5075.0002999999997</v>
      </c>
      <c r="U45" s="221">
        <v>255</v>
      </c>
      <c r="V45" s="221">
        <f>W44</f>
        <v>5075.0002999999997</v>
      </c>
      <c r="W45" s="221">
        <f>lookup!G4+0.001</f>
        <v>9518.0018999999993</v>
      </c>
      <c r="X45" s="221">
        <f>COUNTIF(W$6:W$38,U45)</f>
        <v>7</v>
      </c>
    </row>
    <row r="46" spans="1:65" x14ac:dyDescent="0.15">
      <c r="S46" s="221"/>
      <c r="T46" s="221"/>
      <c r="U46" s="221"/>
      <c r="V46" s="221"/>
      <c r="W46" s="221"/>
      <c r="X46" s="221">
        <f>SUM(X41:X45)</f>
        <v>33</v>
      </c>
    </row>
    <row r="47" spans="1:65" x14ac:dyDescent="0.15">
      <c r="S47" s="221" t="s">
        <v>229</v>
      </c>
      <c r="T47" s="221">
        <f>MAX(B10:B42)</f>
        <v>9518.0008999999991</v>
      </c>
      <c r="U47" s="221"/>
      <c r="V47" s="221"/>
      <c r="W47" s="221"/>
      <c r="X47" s="221"/>
    </row>
    <row r="48" spans="1:65" x14ac:dyDescent="0.15">
      <c r="S48" s="221" t="s">
        <v>230</v>
      </c>
      <c r="T48" s="223">
        <f>MIN(B10:B42)</f>
        <v>-240.99979999999999</v>
      </c>
      <c r="U48" s="221"/>
      <c r="V48" s="221"/>
      <c r="W48" s="221"/>
      <c r="X48" s="221"/>
    </row>
    <row r="49" spans="19:24" x14ac:dyDescent="0.15">
      <c r="S49" s="221" t="s">
        <v>231</v>
      </c>
      <c r="T49" s="221">
        <f>(T47-T48)/5</f>
        <v>1951.8001399999998</v>
      </c>
      <c r="U49" s="221"/>
      <c r="V49" s="221"/>
      <c r="W49" s="221"/>
      <c r="X49" s="221"/>
    </row>
    <row r="50" spans="19:24" x14ac:dyDescent="0.15">
      <c r="S50" s="221"/>
      <c r="T50" s="221"/>
      <c r="U50" s="221"/>
      <c r="V50" s="221"/>
      <c r="W50" s="221"/>
      <c r="X50" s="221"/>
    </row>
    <row r="51" spans="19:24" x14ac:dyDescent="0.15">
      <c r="S51" s="221"/>
      <c r="T51" s="221"/>
      <c r="U51" s="221"/>
      <c r="V51" s="221"/>
      <c r="W51" s="221"/>
      <c r="X51" s="221"/>
    </row>
    <row r="52" spans="19:24" x14ac:dyDescent="0.15">
      <c r="S52" s="221"/>
      <c r="T52" s="221"/>
      <c r="U52" s="221">
        <v>16316664</v>
      </c>
      <c r="V52" s="221"/>
      <c r="W52" s="221"/>
      <c r="X52" s="221"/>
    </row>
    <row r="53" spans="19:24" x14ac:dyDescent="0.15">
      <c r="S53" s="221"/>
      <c r="T53" s="221"/>
      <c r="U53" s="221">
        <v>14022904</v>
      </c>
      <c r="V53" s="221"/>
      <c r="W53" s="221"/>
      <c r="X53" s="221"/>
    </row>
    <row r="54" spans="19:24" x14ac:dyDescent="0.15">
      <c r="S54" s="221"/>
      <c r="T54" s="221"/>
      <c r="U54" s="221"/>
      <c r="V54" s="221"/>
      <c r="W54" s="221"/>
      <c r="X54" s="221"/>
    </row>
    <row r="55" spans="19:24" x14ac:dyDescent="0.15">
      <c r="S55" s="221"/>
      <c r="T55" s="221"/>
      <c r="U55" s="221">
        <v>11927551</v>
      </c>
      <c r="V55" s="221"/>
      <c r="W55" s="221"/>
      <c r="X55" s="221"/>
    </row>
    <row r="56" spans="19:24" x14ac:dyDescent="0.15">
      <c r="S56" s="221"/>
      <c r="T56" s="221"/>
      <c r="U56" s="221">
        <v>9895935</v>
      </c>
      <c r="V56" s="221"/>
      <c r="W56" s="221"/>
      <c r="X56" s="221"/>
    </row>
    <row r="57" spans="19:24" x14ac:dyDescent="0.15">
      <c r="S57" s="221"/>
      <c r="T57" s="221"/>
      <c r="U57" s="221">
        <v>8912895</v>
      </c>
      <c r="V57" s="221"/>
      <c r="W57" s="221"/>
      <c r="X57" s="221"/>
    </row>
    <row r="58" spans="19:24" x14ac:dyDescent="0.15">
      <c r="S58" s="221"/>
      <c r="T58" s="221"/>
      <c r="U58" s="221">
        <v>52479</v>
      </c>
      <c r="V58" s="221"/>
      <c r="W58" s="221"/>
      <c r="X58" s="221"/>
    </row>
    <row r="59" spans="19:24" x14ac:dyDescent="0.15">
      <c r="S59" s="221"/>
      <c r="T59" s="221"/>
      <c r="U59" s="221">
        <v>39423</v>
      </c>
      <c r="V59" s="221"/>
      <c r="W59" s="221"/>
      <c r="X59" s="221"/>
    </row>
    <row r="60" spans="19:24" x14ac:dyDescent="0.15">
      <c r="S60" s="221"/>
      <c r="T60" s="221"/>
      <c r="U60" s="221">
        <v>26367</v>
      </c>
      <c r="V60" s="221"/>
      <c r="W60" s="221"/>
      <c r="X60" s="221"/>
    </row>
    <row r="61" spans="19:24" x14ac:dyDescent="0.15">
      <c r="S61" s="221"/>
      <c r="T61" s="221"/>
      <c r="U61" s="221">
        <v>255</v>
      </c>
      <c r="V61" s="221"/>
      <c r="W61" s="221"/>
      <c r="X61" s="221"/>
    </row>
    <row r="62" spans="19:24" x14ac:dyDescent="0.15">
      <c r="S62" s="221"/>
      <c r="T62" s="221"/>
      <c r="U62" s="221"/>
      <c r="V62" s="221"/>
      <c r="W62" s="221"/>
      <c r="X62" s="221"/>
    </row>
  </sheetData>
  <mergeCells count="3">
    <mergeCell ref="A3:B3"/>
    <mergeCell ref="I35:J35"/>
    <mergeCell ref="K35:L36"/>
  </mergeCells>
  <phoneticPr fontId="15" type="noConversion"/>
  <conditionalFormatting sqref="AO25 AQ25 AT25 AV25:AY25 BB25:BD25 BF25:BI25 BK25:BL25 AI25 AK25 AM25 AG25">
    <cfRule type="containsText" dxfId="7" priority="6" stopIfTrue="1" operator="containsText" text="N">
      <formula>NOT(ISERROR(SEARCH("N",AG25)))</formula>
    </cfRule>
  </conditionalFormatting>
  <conditionalFormatting sqref="B6:B42">
    <cfRule type="cellIs" dxfId="6" priority="3" stopIfTrue="1" operator="greaterThanOrEqual">
      <formula>100</formula>
    </cfRule>
    <cfRule type="cellIs" dxfId="5" priority="4" stopIfTrue="1" operator="lessThan">
      <formula>100</formula>
    </cfRule>
  </conditionalFormatting>
  <conditionalFormatting sqref="B5">
    <cfRule type="cellIs" dxfId="4" priority="1" stopIfTrue="1" operator="greaterThanOrEqual">
      <formula>100</formula>
    </cfRule>
    <cfRule type="cellIs" dxfId="3" priority="2" stopIfTrue="1" operator="lessThan">
      <formula>100</formula>
    </cfRule>
  </conditionalFormatting>
  <dataValidations count="1">
    <dataValidation type="list" allowBlank="1" showInputMessage="1" showErrorMessage="1" sqref="A3:B3">
      <formula1>Dropdown</formula1>
    </dataValidation>
  </dataValidations>
  <pageMargins left="0.75" right="0.75" top="1" bottom="1" header="0.5" footer="0.5"/>
  <pageSetup paperSize="9" orientation="portrait" horizontalDpi="4294967293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Q81"/>
  <sheetViews>
    <sheetView showGridLines="0" workbookViewId="0">
      <selection activeCell="A3" sqref="A3:B3"/>
    </sheetView>
  </sheetViews>
  <sheetFormatPr baseColWidth="10" defaultColWidth="8.83203125" defaultRowHeight="13" x14ac:dyDescent="0.15"/>
  <cols>
    <col min="3" max="3" width="23.33203125" style="89" bestFit="1" customWidth="1"/>
    <col min="4" max="7" width="8.83203125" style="89"/>
    <col min="8" max="8" width="10.83203125" style="89" customWidth="1"/>
    <col min="9" max="9" width="21.5" style="89" customWidth="1"/>
    <col min="10" max="10" width="8.83203125" style="89"/>
    <col min="11" max="11" width="16" style="89" customWidth="1"/>
    <col min="12" max="17" width="8.83203125" style="89"/>
  </cols>
  <sheetData>
    <row r="1" spans="1:17" x14ac:dyDescent="0.15">
      <c r="A1" s="1">
        <v>3</v>
      </c>
      <c r="J1" s="90" t="s">
        <v>230</v>
      </c>
      <c r="K1" s="109">
        <f>'Chart-Map'!T48-0.01</f>
        <v>-241.00979999999998</v>
      </c>
      <c r="L1" s="109">
        <f>'Chart-Map'!V42</f>
        <v>728.00279999999998</v>
      </c>
      <c r="M1" s="109">
        <f>'Chart-Map'!V43</f>
        <v>2543.0032000000001</v>
      </c>
      <c r="N1" s="109">
        <f>'Chart-Map'!V44</f>
        <v>3234.0011</v>
      </c>
      <c r="O1" s="109">
        <f>'Chart-Map'!V45</f>
        <v>5075.0002999999997</v>
      </c>
      <c r="Q1" s="91">
        <f>ROUND(K1,1)</f>
        <v>-241</v>
      </c>
    </row>
    <row r="2" spans="1:17" x14ac:dyDescent="0.15">
      <c r="A2" s="1">
        <v>4</v>
      </c>
      <c r="H2" s="89" t="s">
        <v>233</v>
      </c>
      <c r="I2" s="89" t="s">
        <v>234</v>
      </c>
      <c r="J2" s="92" t="s">
        <v>229</v>
      </c>
      <c r="K2" s="109">
        <f>'Chart-Map'!W41</f>
        <v>728.00279999999998</v>
      </c>
      <c r="L2" s="109">
        <f>'Chart-Map'!W42</f>
        <v>2543.0032000000001</v>
      </c>
      <c r="M2" s="109">
        <f>'Chart-Map'!W43</f>
        <v>3234.0011</v>
      </c>
      <c r="N2" s="109">
        <f>'Chart-Map'!W44</f>
        <v>5075.0002999999997</v>
      </c>
      <c r="O2" s="109">
        <f>'Chart-Map'!W45</f>
        <v>9518.0018999999993</v>
      </c>
    </row>
    <row r="3" spans="1:17" x14ac:dyDescent="0.15">
      <c r="A3" s="1">
        <v>5</v>
      </c>
      <c r="J3" s="93"/>
      <c r="K3" s="94" t="str">
        <f>"Between "&amp;Q1&amp;" and "&amp;K2</f>
        <v>Between -241 and 728.0028</v>
      </c>
      <c r="L3" s="94" t="str">
        <f>"Between "&amp;L1&amp;" and "&amp;L2</f>
        <v>Between 728.0028 and 2543.0032</v>
      </c>
      <c r="M3" s="94" t="str">
        <f>"Between "&amp;M1&amp;" and "&amp;M2</f>
        <v>Between 2543.0032 and 3234.0011</v>
      </c>
      <c r="N3" s="94" t="str">
        <f>"Between "&amp;N1&amp;" and "&amp;N2</f>
        <v>Between 3234.0011 and 5075.0003</v>
      </c>
      <c r="O3" s="94" t="str">
        <f>"Between "&amp;O1&amp;" and "&amp;O2</f>
        <v>Between 5075.0003 and 9518.0019</v>
      </c>
    </row>
    <row r="4" spans="1:17" ht="16" x14ac:dyDescent="0.25">
      <c r="A4" s="1">
        <v>6</v>
      </c>
      <c r="B4">
        <f>'Chart-Map'!B10</f>
        <v>252.0033</v>
      </c>
      <c r="C4" s="64" t="s">
        <v>48</v>
      </c>
      <c r="D4" s="95">
        <f>IF(B4=".",0,B4)</f>
        <v>252.0033</v>
      </c>
      <c r="E4" s="64" t="s">
        <v>48</v>
      </c>
      <c r="F4" s="89">
        <v>1</v>
      </c>
      <c r="G4" s="108">
        <f>LARGE(D$4:D$36,F4)</f>
        <v>9518.0008999999991</v>
      </c>
      <c r="H4" s="103">
        <f>IF(AND(G4&gt;=-0.01,G4&lt;=0.01),"n/a", G4)</f>
        <v>9518.0008999999991</v>
      </c>
      <c r="I4" s="89" t="str">
        <f>VLOOKUP(G4,D$4:E$36,2,FALSE)</f>
        <v>Newham</v>
      </c>
      <c r="J4" s="94"/>
      <c r="K4" s="96" t="e">
        <f t="shared" ref="K4:M19" si="0">IF($H4&gt;=K$1,IF($H4&lt;K$2,$H4,NA()),NA())</f>
        <v>#N/A</v>
      </c>
      <c r="L4" s="96" t="e">
        <f t="shared" si="0"/>
        <v>#N/A</v>
      </c>
      <c r="M4" s="96" t="e">
        <f t="shared" si="0"/>
        <v>#N/A</v>
      </c>
      <c r="N4" s="96" t="e">
        <f t="shared" ref="N4:O19" si="1">IF($H4&gt;=N$1,IF($H4&lt;N$2,$H4,NA()),NA())</f>
        <v>#N/A</v>
      </c>
      <c r="O4" s="96">
        <f t="shared" si="1"/>
        <v>9518.0008999999991</v>
      </c>
    </row>
    <row r="5" spans="1:17" ht="16" x14ac:dyDescent="0.25">
      <c r="A5" s="1">
        <v>7</v>
      </c>
      <c r="B5">
        <f>'Chart-Map'!B11</f>
        <v>2543.0032000000001</v>
      </c>
      <c r="C5" s="97" t="s">
        <v>2</v>
      </c>
      <c r="D5" s="95">
        <f t="shared" ref="D5:D36" si="2">IF(B5=".",0,B5)</f>
        <v>2543.0032000000001</v>
      </c>
      <c r="E5" s="97" t="s">
        <v>2</v>
      </c>
      <c r="F5" s="89">
        <v>2</v>
      </c>
      <c r="G5" s="91">
        <f t="shared" ref="G5:G35" si="3">LARGE(D$4:D$36,F5)</f>
        <v>8886.0000999999993</v>
      </c>
      <c r="H5" s="103">
        <f t="shared" ref="H5:H36" si="4">IF(AND(G5&gt;=-0.01,G5&lt;=0.01),"n/a", G5)</f>
        <v>8886.0000999999993</v>
      </c>
      <c r="I5" s="89" t="str">
        <f t="shared" ref="I5:I36" si="5">VLOOKUP(G5,D$4:E$36,2,FALSE)</f>
        <v>Westminster</v>
      </c>
      <c r="J5" s="98"/>
      <c r="K5" s="96" t="e">
        <f t="shared" si="0"/>
        <v>#N/A</v>
      </c>
      <c r="L5" s="96" t="e">
        <f t="shared" si="0"/>
        <v>#N/A</v>
      </c>
      <c r="M5" s="96" t="e">
        <f t="shared" si="0"/>
        <v>#N/A</v>
      </c>
      <c r="N5" s="96" t="e">
        <f t="shared" si="1"/>
        <v>#N/A</v>
      </c>
      <c r="O5" s="96">
        <f t="shared" si="1"/>
        <v>8886.0000999999993</v>
      </c>
    </row>
    <row r="6" spans="1:17" ht="16" x14ac:dyDescent="0.25">
      <c r="A6" s="1">
        <v>8</v>
      </c>
      <c r="B6">
        <f>'Chart-Map'!B12</f>
        <v>4770.0030999999999</v>
      </c>
      <c r="C6" s="97" t="s">
        <v>60</v>
      </c>
      <c r="D6" s="95">
        <f t="shared" si="2"/>
        <v>4770.0030999999999</v>
      </c>
      <c r="E6" s="97" t="s">
        <v>60</v>
      </c>
      <c r="F6" s="89">
        <v>3</v>
      </c>
      <c r="G6" s="91">
        <f t="shared" si="3"/>
        <v>8467.0004000000008</v>
      </c>
      <c r="H6" s="103">
        <f t="shared" si="4"/>
        <v>8467.0004000000008</v>
      </c>
      <c r="I6" s="89" t="str">
        <f t="shared" si="5"/>
        <v>Tower Hamlets</v>
      </c>
      <c r="J6" s="98"/>
      <c r="K6" s="96" t="e">
        <f t="shared" si="0"/>
        <v>#N/A</v>
      </c>
      <c r="L6" s="96" t="e">
        <f t="shared" si="0"/>
        <v>#N/A</v>
      </c>
      <c r="M6" s="96" t="e">
        <f t="shared" si="0"/>
        <v>#N/A</v>
      </c>
      <c r="N6" s="96" t="e">
        <f t="shared" si="1"/>
        <v>#N/A</v>
      </c>
      <c r="O6" s="96">
        <f t="shared" si="1"/>
        <v>8467.0004000000008</v>
      </c>
    </row>
    <row r="7" spans="1:17" ht="16" x14ac:dyDescent="0.25">
      <c r="A7" s="1">
        <v>9</v>
      </c>
      <c r="B7">
        <f>'Chart-Map'!B13</f>
        <v>699.00300000000004</v>
      </c>
      <c r="C7" s="97" t="s">
        <v>65</v>
      </c>
      <c r="D7" s="95">
        <f t="shared" si="2"/>
        <v>699.00300000000004</v>
      </c>
      <c r="E7" s="97" t="s">
        <v>65</v>
      </c>
      <c r="F7" s="89">
        <v>4</v>
      </c>
      <c r="G7" s="91">
        <f t="shared" si="3"/>
        <v>6717.0029000000004</v>
      </c>
      <c r="H7" s="103">
        <f t="shared" si="4"/>
        <v>6717.0029000000004</v>
      </c>
      <c r="I7" s="89" t="str">
        <f t="shared" si="5"/>
        <v>Brent</v>
      </c>
      <c r="J7" s="98"/>
      <c r="K7" s="96" t="e">
        <f t="shared" si="0"/>
        <v>#N/A</v>
      </c>
      <c r="L7" s="96" t="e">
        <f t="shared" si="0"/>
        <v>#N/A</v>
      </c>
      <c r="M7" s="96" t="e">
        <f t="shared" si="0"/>
        <v>#N/A</v>
      </c>
      <c r="N7" s="96" t="e">
        <f t="shared" si="1"/>
        <v>#N/A</v>
      </c>
      <c r="O7" s="96">
        <f t="shared" si="1"/>
        <v>6717.0029000000004</v>
      </c>
    </row>
    <row r="8" spans="1:17" ht="16" x14ac:dyDescent="0.25">
      <c r="A8" s="1">
        <v>10</v>
      </c>
      <c r="B8">
        <f>'Chart-Map'!B14</f>
        <v>6717.0029000000004</v>
      </c>
      <c r="C8" s="97" t="s">
        <v>68</v>
      </c>
      <c r="D8" s="95">
        <f t="shared" si="2"/>
        <v>6717.0029000000004</v>
      </c>
      <c r="E8" s="97" t="s">
        <v>68</v>
      </c>
      <c r="F8" s="89">
        <v>5</v>
      </c>
      <c r="G8" s="91">
        <f t="shared" si="3"/>
        <v>6288.0027</v>
      </c>
      <c r="H8" s="103">
        <f t="shared" si="4"/>
        <v>6288.0027</v>
      </c>
      <c r="I8" s="89" t="str">
        <f t="shared" si="5"/>
        <v>Camden</v>
      </c>
      <c r="J8" s="98"/>
      <c r="K8" s="96" t="e">
        <f t="shared" si="0"/>
        <v>#N/A</v>
      </c>
      <c r="L8" s="96" t="e">
        <f t="shared" si="0"/>
        <v>#N/A</v>
      </c>
      <c r="M8" s="96" t="e">
        <f t="shared" si="0"/>
        <v>#N/A</v>
      </c>
      <c r="N8" s="96" t="e">
        <f t="shared" si="1"/>
        <v>#N/A</v>
      </c>
      <c r="O8" s="96">
        <f t="shared" si="1"/>
        <v>6288.0027</v>
      </c>
    </row>
    <row r="9" spans="1:17" ht="16" x14ac:dyDescent="0.25">
      <c r="A9" s="1">
        <v>11</v>
      </c>
      <c r="B9">
        <f>'Chart-Map'!B15</f>
        <v>728.00279999999998</v>
      </c>
      <c r="C9" s="97" t="s">
        <v>72</v>
      </c>
      <c r="D9" s="95">
        <f t="shared" si="2"/>
        <v>728.00279999999998</v>
      </c>
      <c r="E9" s="97" t="s">
        <v>72</v>
      </c>
      <c r="F9" s="89">
        <v>6</v>
      </c>
      <c r="G9" s="91">
        <f t="shared" si="3"/>
        <v>5559.0020000000004</v>
      </c>
      <c r="H9" s="103">
        <f t="shared" si="4"/>
        <v>5559.0020000000004</v>
      </c>
      <c r="I9" s="89" t="str">
        <f t="shared" si="5"/>
        <v>Haringey</v>
      </c>
      <c r="J9" s="98"/>
      <c r="K9" s="96" t="e">
        <f t="shared" si="0"/>
        <v>#N/A</v>
      </c>
      <c r="L9" s="96" t="e">
        <f t="shared" si="0"/>
        <v>#N/A</v>
      </c>
      <c r="M9" s="96" t="e">
        <f t="shared" si="0"/>
        <v>#N/A</v>
      </c>
      <c r="N9" s="96" t="e">
        <f t="shared" si="1"/>
        <v>#N/A</v>
      </c>
      <c r="O9" s="96">
        <f t="shared" si="1"/>
        <v>5559.0020000000004</v>
      </c>
    </row>
    <row r="10" spans="1:17" ht="16" x14ac:dyDescent="0.25">
      <c r="A10" s="1">
        <v>12</v>
      </c>
      <c r="B10">
        <f>'Chart-Map'!B16</f>
        <v>6288.0027</v>
      </c>
      <c r="C10" s="97" t="s">
        <v>77</v>
      </c>
      <c r="D10" s="95">
        <f t="shared" si="2"/>
        <v>6288.0027</v>
      </c>
      <c r="E10" s="97" t="s">
        <v>77</v>
      </c>
      <c r="F10" s="89">
        <v>7</v>
      </c>
      <c r="G10" s="108">
        <f t="shared" si="3"/>
        <v>5075.0002999999997</v>
      </c>
      <c r="H10" s="103">
        <f t="shared" si="4"/>
        <v>5075.0002999999997</v>
      </c>
      <c r="I10" s="89" t="str">
        <f t="shared" si="5"/>
        <v>Waltham Forest</v>
      </c>
      <c r="J10" s="98"/>
      <c r="K10" s="96" t="e">
        <f t="shared" si="0"/>
        <v>#N/A</v>
      </c>
      <c r="L10" s="96" t="e">
        <f t="shared" si="0"/>
        <v>#N/A</v>
      </c>
      <c r="M10" s="96" t="e">
        <f t="shared" si="0"/>
        <v>#N/A</v>
      </c>
      <c r="N10" s="96" t="e">
        <f>IF($H10&gt;=N$1,IF($H10&lt;N$2,$H10,NA()),NA())</f>
        <v>#N/A</v>
      </c>
      <c r="O10" s="96">
        <f>IF($H10&gt;=O$1,IF($H10&lt;O$2,$H10,NA()),NA())</f>
        <v>5075.0002999999997</v>
      </c>
    </row>
    <row r="11" spans="1:17" ht="16" x14ac:dyDescent="0.25">
      <c r="A11" s="1">
        <v>13</v>
      </c>
      <c r="B11">
        <f>'Chart-Map'!B17</f>
        <v>2189.0025999999998</v>
      </c>
      <c r="C11" s="97" t="s">
        <v>81</v>
      </c>
      <c r="D11" s="95">
        <f t="shared" si="2"/>
        <v>2189.0025999999998</v>
      </c>
      <c r="E11" s="97" t="s">
        <v>81</v>
      </c>
      <c r="F11" s="89">
        <v>8</v>
      </c>
      <c r="G11" s="91">
        <f t="shared" si="3"/>
        <v>4770.0030999999999</v>
      </c>
      <c r="H11" s="105">
        <f t="shared" si="4"/>
        <v>4770.0030999999999</v>
      </c>
      <c r="I11" s="89" t="str">
        <f t="shared" si="5"/>
        <v>Barnet</v>
      </c>
      <c r="J11" s="98"/>
      <c r="K11" s="96" t="e">
        <f t="shared" si="0"/>
        <v>#N/A</v>
      </c>
      <c r="L11" s="96" t="e">
        <f t="shared" si="0"/>
        <v>#N/A</v>
      </c>
      <c r="M11" s="96" t="e">
        <f t="shared" si="0"/>
        <v>#N/A</v>
      </c>
      <c r="N11" s="96">
        <f t="shared" si="1"/>
        <v>4770.0030999999999</v>
      </c>
      <c r="O11" s="96" t="e">
        <f t="shared" si="1"/>
        <v>#N/A</v>
      </c>
    </row>
    <row r="12" spans="1:17" ht="16" x14ac:dyDescent="0.25">
      <c r="A12" s="1">
        <v>14</v>
      </c>
      <c r="B12">
        <f>'Chart-Map'!B18</f>
        <v>2291.0025000000001</v>
      </c>
      <c r="C12" s="97" t="s">
        <v>84</v>
      </c>
      <c r="D12" s="95">
        <f t="shared" si="2"/>
        <v>2291.0025000000001</v>
      </c>
      <c r="E12" s="97" t="s">
        <v>84</v>
      </c>
      <c r="F12" s="89">
        <v>9</v>
      </c>
      <c r="G12" s="91">
        <f t="shared" si="3"/>
        <v>4620.0015000000003</v>
      </c>
      <c r="H12" s="105">
        <f t="shared" si="4"/>
        <v>4620.0015000000003</v>
      </c>
      <c r="I12" s="89" t="str">
        <f t="shared" si="5"/>
        <v>Islington</v>
      </c>
      <c r="J12" s="98"/>
      <c r="K12" s="96" t="e">
        <f t="shared" si="0"/>
        <v>#N/A</v>
      </c>
      <c r="L12" s="96" t="e">
        <f t="shared" si="0"/>
        <v>#N/A</v>
      </c>
      <c r="M12" s="96" t="e">
        <f t="shared" si="0"/>
        <v>#N/A</v>
      </c>
      <c r="N12" s="96">
        <f t="shared" si="1"/>
        <v>4620.0015000000003</v>
      </c>
      <c r="O12" s="96" t="e">
        <f t="shared" si="1"/>
        <v>#N/A</v>
      </c>
    </row>
    <row r="13" spans="1:17" ht="16" x14ac:dyDescent="0.25">
      <c r="A13" s="1">
        <v>15</v>
      </c>
      <c r="B13">
        <f>'Chart-Map'!B19</f>
        <v>2983.0023999999999</v>
      </c>
      <c r="C13" s="97" t="s">
        <v>87</v>
      </c>
      <c r="D13" s="95">
        <f t="shared" si="2"/>
        <v>2983.0023999999999</v>
      </c>
      <c r="E13" s="97" t="s">
        <v>87</v>
      </c>
      <c r="F13" s="89">
        <v>10</v>
      </c>
      <c r="G13" s="91">
        <f t="shared" si="3"/>
        <v>4210.0006000000003</v>
      </c>
      <c r="H13" s="105">
        <f t="shared" si="4"/>
        <v>4210.0006000000003</v>
      </c>
      <c r="I13" s="89" t="str">
        <f t="shared" si="5"/>
        <v>Southwark</v>
      </c>
      <c r="J13" s="98"/>
      <c r="K13" s="96" t="e">
        <f t="shared" si="0"/>
        <v>#N/A</v>
      </c>
      <c r="L13" s="96" t="e">
        <f t="shared" si="0"/>
        <v>#N/A</v>
      </c>
      <c r="M13" s="96" t="e">
        <f t="shared" si="0"/>
        <v>#N/A</v>
      </c>
      <c r="N13" s="96">
        <f t="shared" si="1"/>
        <v>4210.0006000000003</v>
      </c>
      <c r="O13" s="96" t="e">
        <f t="shared" si="1"/>
        <v>#N/A</v>
      </c>
    </row>
    <row r="14" spans="1:17" ht="16" x14ac:dyDescent="0.25">
      <c r="A14" s="1">
        <v>16</v>
      </c>
      <c r="B14">
        <f>'Chart-Map'!B20</f>
        <v>2793.0023000000001</v>
      </c>
      <c r="C14" s="66" t="s">
        <v>91</v>
      </c>
      <c r="D14" s="95">
        <f t="shared" si="2"/>
        <v>2793.0023000000001</v>
      </c>
      <c r="E14" s="66" t="s">
        <v>91</v>
      </c>
      <c r="F14" s="89">
        <v>11</v>
      </c>
      <c r="G14" s="91">
        <f t="shared" si="3"/>
        <v>3970.0016999999998</v>
      </c>
      <c r="H14" s="105">
        <f t="shared" si="4"/>
        <v>3970.0016999999998</v>
      </c>
      <c r="I14" s="89" t="str">
        <f t="shared" si="5"/>
        <v>Hillingdon</v>
      </c>
      <c r="J14" s="98"/>
      <c r="K14" s="96" t="e">
        <f t="shared" si="0"/>
        <v>#N/A</v>
      </c>
      <c r="L14" s="96" t="e">
        <f t="shared" si="0"/>
        <v>#N/A</v>
      </c>
      <c r="M14" s="96" t="e">
        <f t="shared" si="0"/>
        <v>#N/A</v>
      </c>
      <c r="N14" s="96">
        <f t="shared" si="1"/>
        <v>3970.0016999999998</v>
      </c>
      <c r="O14" s="96" t="e">
        <f t="shared" si="1"/>
        <v>#N/A</v>
      </c>
    </row>
    <row r="15" spans="1:17" ht="16" x14ac:dyDescent="0.25">
      <c r="A15" s="1">
        <v>17</v>
      </c>
      <c r="B15">
        <f>'Chart-Map'!B21</f>
        <v>2592.0021999999999</v>
      </c>
      <c r="C15" s="66" t="s">
        <v>94</v>
      </c>
      <c r="D15" s="95">
        <f t="shared" si="2"/>
        <v>2592.0021999999999</v>
      </c>
      <c r="E15" s="66" t="s">
        <v>94</v>
      </c>
      <c r="F15" s="89">
        <v>12</v>
      </c>
      <c r="G15" s="91">
        <f t="shared" si="3"/>
        <v>3607.0016000000001</v>
      </c>
      <c r="H15" s="105">
        <f t="shared" si="4"/>
        <v>3607.0016000000001</v>
      </c>
      <c r="I15" s="89" t="str">
        <f t="shared" si="5"/>
        <v>Hounslow</v>
      </c>
      <c r="J15" s="98"/>
      <c r="K15" s="96" t="e">
        <f t="shared" si="0"/>
        <v>#N/A</v>
      </c>
      <c r="L15" s="96" t="e">
        <f t="shared" si="0"/>
        <v>#N/A</v>
      </c>
      <c r="M15" s="96" t="e">
        <f t="shared" si="0"/>
        <v>#N/A</v>
      </c>
      <c r="N15" s="96">
        <f t="shared" si="1"/>
        <v>3607.0016000000001</v>
      </c>
      <c r="O15" s="96" t="e">
        <f t="shared" si="1"/>
        <v>#N/A</v>
      </c>
    </row>
    <row r="16" spans="1:17" ht="16" x14ac:dyDescent="0.25">
      <c r="A16" s="1">
        <v>18</v>
      </c>
      <c r="B16">
        <f>'Chart-Map'!B22</f>
        <v>1277.0020999999999</v>
      </c>
      <c r="C16" s="66" t="s">
        <v>97</v>
      </c>
      <c r="D16" s="95">
        <f t="shared" si="2"/>
        <v>1277.0020999999999</v>
      </c>
      <c r="E16" s="66" t="s">
        <v>97</v>
      </c>
      <c r="F16" s="89">
        <v>13</v>
      </c>
      <c r="G16" s="91">
        <f t="shared" si="3"/>
        <v>3403.0007999999998</v>
      </c>
      <c r="H16" s="105">
        <f t="shared" si="4"/>
        <v>3403.0007999999998</v>
      </c>
      <c r="I16" s="89" t="str">
        <f t="shared" si="5"/>
        <v>Redbridge</v>
      </c>
      <c r="J16" s="98"/>
      <c r="K16" s="96" t="e">
        <f t="shared" si="0"/>
        <v>#N/A</v>
      </c>
      <c r="L16" s="96" t="e">
        <f t="shared" si="0"/>
        <v>#N/A</v>
      </c>
      <c r="M16" s="96" t="e">
        <f t="shared" si="0"/>
        <v>#N/A</v>
      </c>
      <c r="N16" s="96">
        <f t="shared" si="1"/>
        <v>3403.0007999999998</v>
      </c>
      <c r="O16" s="96" t="e">
        <f t="shared" si="1"/>
        <v>#N/A</v>
      </c>
    </row>
    <row r="17" spans="1:15" ht="16" x14ac:dyDescent="0.25">
      <c r="A17" s="1">
        <v>19</v>
      </c>
      <c r="B17">
        <f>'Chart-Map'!B23</f>
        <v>5559.0020000000004</v>
      </c>
      <c r="C17" s="66" t="s">
        <v>101</v>
      </c>
      <c r="D17" s="95">
        <f t="shared" si="2"/>
        <v>5559.0020000000004</v>
      </c>
      <c r="E17" s="66" t="s">
        <v>101</v>
      </c>
      <c r="F17" s="89">
        <v>14</v>
      </c>
      <c r="G17" s="108">
        <f t="shared" si="3"/>
        <v>3234.0011</v>
      </c>
      <c r="H17" s="105">
        <f t="shared" si="4"/>
        <v>3234.0011</v>
      </c>
      <c r="I17" s="89" t="str">
        <f t="shared" si="5"/>
        <v>Lewisham</v>
      </c>
      <c r="J17" s="98"/>
      <c r="K17" s="96" t="e">
        <f t="shared" si="0"/>
        <v>#N/A</v>
      </c>
      <c r="L17" s="96" t="e">
        <f t="shared" si="0"/>
        <v>#N/A</v>
      </c>
      <c r="M17" s="96" t="e">
        <f t="shared" si="0"/>
        <v>#N/A</v>
      </c>
      <c r="N17" s="96">
        <f t="shared" si="1"/>
        <v>3234.0011</v>
      </c>
      <c r="O17" s="96" t="e">
        <f t="shared" si="1"/>
        <v>#N/A</v>
      </c>
    </row>
    <row r="18" spans="1:15" ht="16" x14ac:dyDescent="0.25">
      <c r="A18" s="1">
        <v>20</v>
      </c>
      <c r="B18">
        <f>'Chart-Map'!B24</f>
        <v>3030.0019000000002</v>
      </c>
      <c r="C18" s="97" t="s">
        <v>104</v>
      </c>
      <c r="D18" s="95">
        <f t="shared" si="2"/>
        <v>3030.0019000000002</v>
      </c>
      <c r="E18" s="97" t="s">
        <v>104</v>
      </c>
      <c r="F18" s="89">
        <v>15</v>
      </c>
      <c r="G18" s="91">
        <f t="shared" si="3"/>
        <v>3030.0019000000002</v>
      </c>
      <c r="H18" s="104">
        <f t="shared" si="4"/>
        <v>3030.0019000000002</v>
      </c>
      <c r="I18" s="89" t="str">
        <f t="shared" si="5"/>
        <v>Harrow</v>
      </c>
      <c r="J18" s="98"/>
      <c r="K18" s="96" t="e">
        <f t="shared" si="0"/>
        <v>#N/A</v>
      </c>
      <c r="L18" s="96" t="e">
        <f t="shared" si="0"/>
        <v>#N/A</v>
      </c>
      <c r="M18" s="96">
        <f t="shared" si="0"/>
        <v>3030.0019000000002</v>
      </c>
      <c r="N18" s="96" t="e">
        <f t="shared" si="1"/>
        <v>#N/A</v>
      </c>
      <c r="O18" s="96" t="e">
        <f t="shared" si="1"/>
        <v>#N/A</v>
      </c>
    </row>
    <row r="19" spans="1:15" ht="16" x14ac:dyDescent="0.25">
      <c r="A19" s="1">
        <v>21</v>
      </c>
      <c r="B19">
        <f>'Chart-Map'!B25</f>
        <v>673.0018</v>
      </c>
      <c r="C19" s="97" t="s">
        <v>109</v>
      </c>
      <c r="D19" s="95">
        <f t="shared" si="2"/>
        <v>673.0018</v>
      </c>
      <c r="E19" s="97" t="s">
        <v>109</v>
      </c>
      <c r="F19" s="89">
        <v>16</v>
      </c>
      <c r="G19" s="91">
        <f t="shared" si="3"/>
        <v>2983.0023999999999</v>
      </c>
      <c r="H19" s="104">
        <f t="shared" si="4"/>
        <v>2983.0023999999999</v>
      </c>
      <c r="I19" s="89" t="str">
        <f t="shared" si="5"/>
        <v>Enfield</v>
      </c>
      <c r="J19" s="98"/>
      <c r="K19" s="96" t="e">
        <f t="shared" si="0"/>
        <v>#N/A</v>
      </c>
      <c r="L19" s="96" t="e">
        <f t="shared" si="0"/>
        <v>#N/A</v>
      </c>
      <c r="M19" s="96">
        <f t="shared" si="0"/>
        <v>2983.0023999999999</v>
      </c>
      <c r="N19" s="96" t="e">
        <f t="shared" si="1"/>
        <v>#N/A</v>
      </c>
      <c r="O19" s="96" t="e">
        <f t="shared" si="1"/>
        <v>#N/A</v>
      </c>
    </row>
    <row r="20" spans="1:15" ht="16" x14ac:dyDescent="0.25">
      <c r="A20" s="1">
        <v>22</v>
      </c>
      <c r="B20">
        <f>'Chart-Map'!B26</f>
        <v>3970.0016999999998</v>
      </c>
      <c r="C20" s="97" t="s">
        <v>112</v>
      </c>
      <c r="D20" s="95">
        <f t="shared" si="2"/>
        <v>3970.0016999999998</v>
      </c>
      <c r="E20" s="97" t="s">
        <v>112</v>
      </c>
      <c r="F20" s="89">
        <v>17</v>
      </c>
      <c r="G20" s="91">
        <f t="shared" si="3"/>
        <v>2793.0023000000001</v>
      </c>
      <c r="H20" s="104">
        <f t="shared" si="4"/>
        <v>2793.0023000000001</v>
      </c>
      <c r="I20" s="89" t="str">
        <f t="shared" si="5"/>
        <v>Greenwich</v>
      </c>
      <c r="J20" s="98"/>
      <c r="K20" s="96" t="e">
        <f t="shared" ref="K20:O35" si="6">IF($H20&gt;=K$1,IF($H20&lt;K$2,$H20,NA()),NA())</f>
        <v>#N/A</v>
      </c>
      <c r="L20" s="96" t="e">
        <f t="shared" si="6"/>
        <v>#N/A</v>
      </c>
      <c r="M20" s="96">
        <f t="shared" si="6"/>
        <v>2793.0023000000001</v>
      </c>
      <c r="N20" s="96" t="e">
        <f t="shared" si="6"/>
        <v>#N/A</v>
      </c>
      <c r="O20" s="96" t="e">
        <f t="shared" si="6"/>
        <v>#N/A</v>
      </c>
    </row>
    <row r="21" spans="1:15" ht="16" x14ac:dyDescent="0.25">
      <c r="A21" s="1">
        <v>23</v>
      </c>
      <c r="B21">
        <f>'Chart-Map'!B27</f>
        <v>3607.0016000000001</v>
      </c>
      <c r="C21" s="97" t="s">
        <v>115</v>
      </c>
      <c r="D21" s="95">
        <f t="shared" si="2"/>
        <v>3607.0016000000001</v>
      </c>
      <c r="E21" s="97" t="s">
        <v>115</v>
      </c>
      <c r="F21" s="89">
        <v>18</v>
      </c>
      <c r="G21" s="91">
        <f t="shared" si="3"/>
        <v>2645.0012000000002</v>
      </c>
      <c r="H21" s="104">
        <f t="shared" si="4"/>
        <v>2645.0012000000002</v>
      </c>
      <c r="I21" s="89" t="str">
        <f>VLOOKUP(G21,D$4:E$36,2,FALSE)</f>
        <v>Lambeth</v>
      </c>
      <c r="J21" s="98"/>
      <c r="K21" s="96" t="e">
        <f t="shared" si="6"/>
        <v>#N/A</v>
      </c>
      <c r="L21" s="96" t="e">
        <f t="shared" si="6"/>
        <v>#N/A</v>
      </c>
      <c r="M21" s="96">
        <f t="shared" si="6"/>
        <v>2645.0012000000002</v>
      </c>
      <c r="N21" s="96" t="e">
        <f t="shared" si="6"/>
        <v>#N/A</v>
      </c>
      <c r="O21" s="96" t="e">
        <f t="shared" si="6"/>
        <v>#N/A</v>
      </c>
    </row>
    <row r="22" spans="1:15" ht="16" x14ac:dyDescent="0.25">
      <c r="A22" s="1">
        <v>24</v>
      </c>
      <c r="B22">
        <f>'Chart-Map'!B28</f>
        <v>4620.0015000000003</v>
      </c>
      <c r="C22" s="66" t="s">
        <v>118</v>
      </c>
      <c r="D22" s="95">
        <f t="shared" si="2"/>
        <v>4620.0015000000003</v>
      </c>
      <c r="E22" s="66" t="s">
        <v>118</v>
      </c>
      <c r="F22" s="89">
        <v>19</v>
      </c>
      <c r="G22" s="91">
        <f t="shared" si="3"/>
        <v>2592.0021999999999</v>
      </c>
      <c r="H22" s="104">
        <f>IF(AND(G22&gt;=-0.01,G22&lt;=0.01),"n/a", G22)</f>
        <v>2592.0021999999999</v>
      </c>
      <c r="I22" s="89" t="str">
        <f t="shared" si="5"/>
        <v>Hackney</v>
      </c>
      <c r="J22" s="98"/>
      <c r="K22" s="96" t="e">
        <f t="shared" si="6"/>
        <v>#N/A</v>
      </c>
      <c r="L22" s="96" t="e">
        <f t="shared" si="6"/>
        <v>#N/A</v>
      </c>
      <c r="M22" s="96">
        <f t="shared" si="6"/>
        <v>2592.0021999999999</v>
      </c>
      <c r="N22" s="96" t="e">
        <f t="shared" si="6"/>
        <v>#N/A</v>
      </c>
      <c r="O22" s="96" t="e">
        <f t="shared" si="6"/>
        <v>#N/A</v>
      </c>
    </row>
    <row r="23" spans="1:15" ht="16" x14ac:dyDescent="0.25">
      <c r="A23" s="1">
        <v>25</v>
      </c>
      <c r="B23">
        <f>'Chart-Map'!B29</f>
        <v>1059.0014000000001</v>
      </c>
      <c r="C23" s="66" t="s">
        <v>121</v>
      </c>
      <c r="D23" s="95">
        <f t="shared" si="2"/>
        <v>1059.0014000000001</v>
      </c>
      <c r="E23" s="66" t="s">
        <v>121</v>
      </c>
      <c r="F23" s="89">
        <v>20</v>
      </c>
      <c r="G23" s="108">
        <f t="shared" si="3"/>
        <v>2543.0032000000001</v>
      </c>
      <c r="H23" s="104">
        <f t="shared" si="4"/>
        <v>2543.0032000000001</v>
      </c>
      <c r="I23" s="89" t="str">
        <f t="shared" si="5"/>
        <v>Barking and Dagenham</v>
      </c>
      <c r="J23" s="98"/>
      <c r="K23" s="96" t="e">
        <f t="shared" si="6"/>
        <v>#N/A</v>
      </c>
      <c r="L23" s="96" t="e">
        <f t="shared" si="6"/>
        <v>#N/A</v>
      </c>
      <c r="M23" s="96">
        <f t="shared" si="6"/>
        <v>2543.0032000000001</v>
      </c>
      <c r="N23" s="96" t="e">
        <f t="shared" si="6"/>
        <v>#N/A</v>
      </c>
      <c r="O23" s="96" t="e">
        <f t="shared" si="6"/>
        <v>#N/A</v>
      </c>
    </row>
    <row r="24" spans="1:15" ht="16" x14ac:dyDescent="0.25">
      <c r="A24" s="1">
        <v>26</v>
      </c>
      <c r="B24">
        <f>'Chart-Map'!B30</f>
        <v>2136.0012999999999</v>
      </c>
      <c r="C24" s="97" t="s">
        <v>179</v>
      </c>
      <c r="D24" s="95">
        <f t="shared" si="2"/>
        <v>2136.0012999999999</v>
      </c>
      <c r="E24" s="97" t="s">
        <v>179</v>
      </c>
      <c r="F24" s="89">
        <v>21</v>
      </c>
      <c r="G24" s="91">
        <f t="shared" si="3"/>
        <v>2291.0025000000001</v>
      </c>
      <c r="H24" s="102">
        <f t="shared" si="4"/>
        <v>2291.0025000000001</v>
      </c>
      <c r="I24" s="89" t="str">
        <f>VLOOKUP(G24,D$4:E$36,2,FALSE)</f>
        <v>Ealing</v>
      </c>
      <c r="J24" s="98"/>
      <c r="K24" s="96" t="e">
        <f t="shared" si="6"/>
        <v>#N/A</v>
      </c>
      <c r="L24" s="96">
        <f t="shared" si="6"/>
        <v>2291.0025000000001</v>
      </c>
      <c r="M24" s="96" t="e">
        <f t="shared" si="6"/>
        <v>#N/A</v>
      </c>
      <c r="N24" s="96" t="e">
        <f t="shared" si="6"/>
        <v>#N/A</v>
      </c>
      <c r="O24" s="96" t="e">
        <f t="shared" si="6"/>
        <v>#N/A</v>
      </c>
    </row>
    <row r="25" spans="1:15" ht="16" x14ac:dyDescent="0.25">
      <c r="A25" s="1">
        <v>27</v>
      </c>
      <c r="B25">
        <f>'Chart-Map'!B31</f>
        <v>2645.0012000000002</v>
      </c>
      <c r="C25" s="66" t="s">
        <v>128</v>
      </c>
      <c r="D25" s="95">
        <f t="shared" si="2"/>
        <v>2645.0012000000002</v>
      </c>
      <c r="E25" s="66" t="s">
        <v>128</v>
      </c>
      <c r="F25" s="89">
        <v>22</v>
      </c>
      <c r="G25" s="91">
        <f t="shared" si="3"/>
        <v>2189.0025999999998</v>
      </c>
      <c r="H25" s="102">
        <f t="shared" si="4"/>
        <v>2189.0025999999998</v>
      </c>
      <c r="I25" s="89" t="str">
        <f t="shared" si="5"/>
        <v>Croydon</v>
      </c>
      <c r="J25" s="98"/>
      <c r="K25" s="96" t="e">
        <f t="shared" si="6"/>
        <v>#N/A</v>
      </c>
      <c r="L25" s="96">
        <f t="shared" si="6"/>
        <v>2189.0025999999998</v>
      </c>
      <c r="M25" s="96" t="e">
        <f t="shared" si="6"/>
        <v>#N/A</v>
      </c>
      <c r="N25" s="96" t="e">
        <f t="shared" si="6"/>
        <v>#N/A</v>
      </c>
      <c r="O25" s="96" t="e">
        <f t="shared" si="6"/>
        <v>#N/A</v>
      </c>
    </row>
    <row r="26" spans="1:15" ht="16" x14ac:dyDescent="0.25">
      <c r="A26" s="1">
        <v>28</v>
      </c>
      <c r="B26">
        <f>'Chart-Map'!B32</f>
        <v>3234.0011</v>
      </c>
      <c r="C26" s="66" t="s">
        <v>131</v>
      </c>
      <c r="D26" s="95">
        <f t="shared" si="2"/>
        <v>3234.0011</v>
      </c>
      <c r="E26" s="66" t="s">
        <v>131</v>
      </c>
      <c r="F26" s="89">
        <v>23</v>
      </c>
      <c r="G26" s="91">
        <f t="shared" si="3"/>
        <v>2136.0012999999999</v>
      </c>
      <c r="H26" s="102">
        <f t="shared" si="4"/>
        <v>2136.0012999999999</v>
      </c>
      <c r="I26" s="89" t="str">
        <f t="shared" si="5"/>
        <v>Kingston Upon Thames</v>
      </c>
      <c r="J26" s="98"/>
      <c r="K26" s="96" t="e">
        <f t="shared" si="6"/>
        <v>#N/A</v>
      </c>
      <c r="L26" s="96">
        <f t="shared" si="6"/>
        <v>2136.0012999999999</v>
      </c>
      <c r="M26" s="96" t="e">
        <f t="shared" si="6"/>
        <v>#N/A</v>
      </c>
      <c r="N26" s="96" t="e">
        <f t="shared" si="6"/>
        <v>#N/A</v>
      </c>
      <c r="O26" s="96" t="e">
        <f t="shared" si="6"/>
        <v>#N/A</v>
      </c>
    </row>
    <row r="27" spans="1:15" ht="16" x14ac:dyDescent="0.25">
      <c r="A27" s="1">
        <v>29</v>
      </c>
      <c r="B27">
        <f>'Chart-Map'!B33</f>
        <v>540.00099999999998</v>
      </c>
      <c r="C27" s="97" t="s">
        <v>134</v>
      </c>
      <c r="D27" s="95">
        <f t="shared" si="2"/>
        <v>540.00099999999998</v>
      </c>
      <c r="E27" s="97" t="s">
        <v>134</v>
      </c>
      <c r="F27" s="89">
        <v>24</v>
      </c>
      <c r="G27" s="91">
        <f t="shared" si="3"/>
        <v>1277.0020999999999</v>
      </c>
      <c r="H27" s="102">
        <f t="shared" si="4"/>
        <v>1277.0020999999999</v>
      </c>
      <c r="I27" s="89" t="str">
        <f t="shared" si="5"/>
        <v>Hammersmith and Fulham</v>
      </c>
      <c r="J27" s="98"/>
      <c r="K27" s="96" t="e">
        <f t="shared" si="6"/>
        <v>#N/A</v>
      </c>
      <c r="L27" s="96">
        <f t="shared" si="6"/>
        <v>1277.0020999999999</v>
      </c>
      <c r="M27" s="96" t="e">
        <f t="shared" si="6"/>
        <v>#N/A</v>
      </c>
      <c r="N27" s="96" t="e">
        <f t="shared" si="6"/>
        <v>#N/A</v>
      </c>
      <c r="O27" s="96" t="e">
        <f t="shared" si="6"/>
        <v>#N/A</v>
      </c>
    </row>
    <row r="28" spans="1:15" ht="16" x14ac:dyDescent="0.25">
      <c r="A28" s="1">
        <v>30</v>
      </c>
      <c r="B28">
        <f>'Chart-Map'!B34</f>
        <v>9518.0008999999991</v>
      </c>
      <c r="C28" s="66" t="s">
        <v>139</v>
      </c>
      <c r="D28" s="95">
        <f t="shared" si="2"/>
        <v>9518.0008999999991</v>
      </c>
      <c r="E28" s="66" t="s">
        <v>139</v>
      </c>
      <c r="F28" s="89">
        <v>25</v>
      </c>
      <c r="G28" s="91">
        <f t="shared" si="3"/>
        <v>1059.0014000000001</v>
      </c>
      <c r="H28" s="102">
        <f t="shared" si="4"/>
        <v>1059.0014000000001</v>
      </c>
      <c r="I28" s="89" t="str">
        <f t="shared" si="5"/>
        <v>Kensington and Chelsea</v>
      </c>
      <c r="J28" s="98"/>
      <c r="K28" s="96" t="e">
        <f t="shared" si="6"/>
        <v>#N/A</v>
      </c>
      <c r="L28" s="96">
        <f t="shared" si="6"/>
        <v>1059.0014000000001</v>
      </c>
      <c r="M28" s="96" t="e">
        <f t="shared" si="6"/>
        <v>#N/A</v>
      </c>
      <c r="N28" s="96" t="e">
        <f t="shared" si="6"/>
        <v>#N/A</v>
      </c>
      <c r="O28" s="96" t="e">
        <f t="shared" si="6"/>
        <v>#N/A</v>
      </c>
    </row>
    <row r="29" spans="1:15" ht="16" x14ac:dyDescent="0.25">
      <c r="A29" s="1">
        <v>31</v>
      </c>
      <c r="B29">
        <f>'Chart-Map'!B35</f>
        <v>3403.0007999999998</v>
      </c>
      <c r="C29" s="97" t="s">
        <v>142</v>
      </c>
      <c r="D29" s="95">
        <f t="shared" si="2"/>
        <v>3403.0007999999998</v>
      </c>
      <c r="E29" s="97" t="s">
        <v>142</v>
      </c>
      <c r="F29" s="89">
        <v>26</v>
      </c>
      <c r="G29" s="108">
        <f t="shared" si="3"/>
        <v>728.00279999999998</v>
      </c>
      <c r="H29" s="102">
        <f t="shared" si="4"/>
        <v>728.00279999999998</v>
      </c>
      <c r="I29" s="89" t="str">
        <f t="shared" si="5"/>
        <v>Bromley</v>
      </c>
      <c r="J29" s="98"/>
      <c r="K29" s="96" t="e">
        <f t="shared" si="6"/>
        <v>#N/A</v>
      </c>
      <c r="L29" s="96">
        <f t="shared" si="6"/>
        <v>728.00279999999998</v>
      </c>
      <c r="M29" s="96" t="e">
        <f t="shared" si="6"/>
        <v>#N/A</v>
      </c>
      <c r="N29" s="96" t="e">
        <f t="shared" si="6"/>
        <v>#N/A</v>
      </c>
      <c r="O29" s="96" t="e">
        <f t="shared" si="6"/>
        <v>#N/A</v>
      </c>
    </row>
    <row r="30" spans="1:15" ht="16" x14ac:dyDescent="0.25">
      <c r="A30" s="1">
        <v>32</v>
      </c>
      <c r="B30">
        <f>'Chart-Map'!B36</f>
        <v>426.00069999999999</v>
      </c>
      <c r="C30" s="97" t="s">
        <v>180</v>
      </c>
      <c r="D30" s="95">
        <f t="shared" si="2"/>
        <v>426.00069999999999</v>
      </c>
      <c r="E30" s="97" t="s">
        <v>180</v>
      </c>
      <c r="F30" s="89">
        <v>27</v>
      </c>
      <c r="G30" s="91">
        <f t="shared" si="3"/>
        <v>699.00300000000004</v>
      </c>
      <c r="H30" s="99">
        <f t="shared" si="4"/>
        <v>699.00300000000004</v>
      </c>
      <c r="I30" s="89" t="str">
        <f t="shared" si="5"/>
        <v>Bexley</v>
      </c>
      <c r="J30" s="98"/>
      <c r="K30" s="96">
        <f t="shared" si="6"/>
        <v>699.00300000000004</v>
      </c>
      <c r="L30" s="96" t="e">
        <f t="shared" si="6"/>
        <v>#N/A</v>
      </c>
      <c r="M30" s="96" t="e">
        <f t="shared" si="6"/>
        <v>#N/A</v>
      </c>
      <c r="N30" s="96" t="e">
        <f t="shared" si="6"/>
        <v>#N/A</v>
      </c>
      <c r="O30" s="96" t="e">
        <f t="shared" si="6"/>
        <v>#N/A</v>
      </c>
    </row>
    <row r="31" spans="1:15" ht="16" x14ac:dyDescent="0.25">
      <c r="A31" s="1">
        <v>33</v>
      </c>
      <c r="B31">
        <f>'Chart-Map'!B37</f>
        <v>4210.0006000000003</v>
      </c>
      <c r="C31" s="66" t="s">
        <v>148</v>
      </c>
      <c r="D31" s="95">
        <f t="shared" si="2"/>
        <v>4210.0006000000003</v>
      </c>
      <c r="E31" s="66" t="s">
        <v>148</v>
      </c>
      <c r="F31" s="89">
        <v>28</v>
      </c>
      <c r="G31" s="91">
        <f t="shared" si="3"/>
        <v>673.0018</v>
      </c>
      <c r="H31" s="100">
        <f t="shared" si="4"/>
        <v>673.0018</v>
      </c>
      <c r="I31" s="89" t="str">
        <f t="shared" si="5"/>
        <v>Havering</v>
      </c>
      <c r="J31" s="98"/>
      <c r="K31" s="96">
        <f t="shared" si="6"/>
        <v>673.0018</v>
      </c>
      <c r="L31" s="96" t="e">
        <f t="shared" si="6"/>
        <v>#N/A</v>
      </c>
      <c r="M31" s="96" t="e">
        <f t="shared" si="6"/>
        <v>#N/A</v>
      </c>
      <c r="N31" s="96" t="e">
        <f t="shared" si="6"/>
        <v>#N/A</v>
      </c>
      <c r="O31" s="96" t="e">
        <f t="shared" si="6"/>
        <v>#N/A</v>
      </c>
    </row>
    <row r="32" spans="1:15" ht="16" x14ac:dyDescent="0.25">
      <c r="A32" s="1">
        <v>34</v>
      </c>
      <c r="B32">
        <f>'Chart-Map'!B38</f>
        <v>465.00049999999999</v>
      </c>
      <c r="C32" s="97" t="s">
        <v>151</v>
      </c>
      <c r="D32" s="95">
        <f t="shared" si="2"/>
        <v>465.00049999999999</v>
      </c>
      <c r="E32" s="97" t="s">
        <v>151</v>
      </c>
      <c r="F32" s="89">
        <v>29</v>
      </c>
      <c r="G32" s="91">
        <f t="shared" si="3"/>
        <v>540.00099999999998</v>
      </c>
      <c r="H32" s="100">
        <f t="shared" si="4"/>
        <v>540.00099999999998</v>
      </c>
      <c r="I32" s="89" t="str">
        <f t="shared" si="5"/>
        <v>Merton</v>
      </c>
      <c r="J32" s="98"/>
      <c r="K32" s="96">
        <f t="shared" si="6"/>
        <v>540.00099999999998</v>
      </c>
      <c r="L32" s="96" t="e">
        <f t="shared" si="6"/>
        <v>#N/A</v>
      </c>
      <c r="M32" s="96" t="e">
        <f t="shared" si="6"/>
        <v>#N/A</v>
      </c>
      <c r="N32" s="96" t="e">
        <f t="shared" si="6"/>
        <v>#N/A</v>
      </c>
      <c r="O32" s="96" t="e">
        <f t="shared" si="6"/>
        <v>#N/A</v>
      </c>
    </row>
    <row r="33" spans="1:15" ht="16" x14ac:dyDescent="0.25">
      <c r="A33" s="1">
        <v>35</v>
      </c>
      <c r="B33">
        <f>'Chart-Map'!B39</f>
        <v>8467.0004000000008</v>
      </c>
      <c r="C33" s="66" t="s">
        <v>154</v>
      </c>
      <c r="D33" s="95">
        <f t="shared" si="2"/>
        <v>8467.0004000000008</v>
      </c>
      <c r="E33" s="66" t="s">
        <v>154</v>
      </c>
      <c r="F33" s="89">
        <v>30</v>
      </c>
      <c r="G33" s="91">
        <f t="shared" si="3"/>
        <v>465.00049999999999</v>
      </c>
      <c r="H33" s="100">
        <f t="shared" si="4"/>
        <v>465.00049999999999</v>
      </c>
      <c r="I33" s="89" t="str">
        <f t="shared" si="5"/>
        <v>Sutton</v>
      </c>
      <c r="J33" s="98"/>
      <c r="K33" s="96">
        <f t="shared" si="6"/>
        <v>465.00049999999999</v>
      </c>
      <c r="L33" s="96" t="e">
        <f t="shared" si="6"/>
        <v>#N/A</v>
      </c>
      <c r="M33" s="96" t="e">
        <f t="shared" si="6"/>
        <v>#N/A</v>
      </c>
      <c r="N33" s="96" t="e">
        <f t="shared" si="6"/>
        <v>#N/A</v>
      </c>
      <c r="O33" s="96" t="e">
        <f t="shared" si="6"/>
        <v>#N/A</v>
      </c>
    </row>
    <row r="34" spans="1:15" ht="16" x14ac:dyDescent="0.25">
      <c r="A34" s="1">
        <v>36</v>
      </c>
      <c r="B34">
        <f>'Chart-Map'!B40</f>
        <v>5075.0002999999997</v>
      </c>
      <c r="C34" s="97" t="s">
        <v>158</v>
      </c>
      <c r="D34" s="95">
        <f t="shared" si="2"/>
        <v>5075.0002999999997</v>
      </c>
      <c r="E34" s="97" t="s">
        <v>158</v>
      </c>
      <c r="F34" s="89">
        <v>31</v>
      </c>
      <c r="G34" s="91">
        <f t="shared" si="3"/>
        <v>426.00069999999999</v>
      </c>
      <c r="H34" s="100">
        <f t="shared" si="4"/>
        <v>426.00069999999999</v>
      </c>
      <c r="I34" s="89" t="str">
        <f t="shared" si="5"/>
        <v>Richmond Upon Thames</v>
      </c>
      <c r="J34" s="98"/>
      <c r="K34" s="96">
        <f t="shared" si="6"/>
        <v>426.00069999999999</v>
      </c>
      <c r="L34" s="96" t="e">
        <f t="shared" si="6"/>
        <v>#N/A</v>
      </c>
      <c r="M34" s="96" t="e">
        <f t="shared" si="6"/>
        <v>#N/A</v>
      </c>
      <c r="N34" s="96" t="e">
        <f t="shared" si="6"/>
        <v>#N/A</v>
      </c>
      <c r="O34" s="96" t="e">
        <f t="shared" si="6"/>
        <v>#N/A</v>
      </c>
    </row>
    <row r="35" spans="1:15" ht="16" x14ac:dyDescent="0.25">
      <c r="A35" s="1">
        <v>37</v>
      </c>
      <c r="B35">
        <f>'Chart-Map'!B41</f>
        <v>-240.99979999999999</v>
      </c>
      <c r="C35" s="66" t="s">
        <v>161</v>
      </c>
      <c r="D35" s="95">
        <f t="shared" si="2"/>
        <v>-240.99979999999999</v>
      </c>
      <c r="E35" s="66" t="s">
        <v>161</v>
      </c>
      <c r="F35" s="89">
        <v>32</v>
      </c>
      <c r="G35" s="91">
        <f t="shared" si="3"/>
        <v>252.0033</v>
      </c>
      <c r="H35" s="100">
        <f t="shared" si="4"/>
        <v>252.0033</v>
      </c>
      <c r="I35" s="89" t="str">
        <f t="shared" si="5"/>
        <v>City of London</v>
      </c>
      <c r="J35" s="98"/>
      <c r="K35" s="96">
        <f t="shared" si="6"/>
        <v>252.0033</v>
      </c>
      <c r="L35" s="96" t="e">
        <f t="shared" si="6"/>
        <v>#N/A</v>
      </c>
      <c r="M35" s="96" t="e">
        <f t="shared" si="6"/>
        <v>#N/A</v>
      </c>
      <c r="N35" s="96" t="e">
        <f t="shared" si="6"/>
        <v>#N/A</v>
      </c>
      <c r="O35" s="96" t="e">
        <f t="shared" si="6"/>
        <v>#N/A</v>
      </c>
    </row>
    <row r="36" spans="1:15" ht="16" x14ac:dyDescent="0.25">
      <c r="A36" s="1">
        <v>38</v>
      </c>
      <c r="B36">
        <f>'Chart-Map'!B42</f>
        <v>8886.0000999999993</v>
      </c>
      <c r="C36" s="66" t="s">
        <v>164</v>
      </c>
      <c r="D36" s="95">
        <f t="shared" si="2"/>
        <v>8886.0000999999993</v>
      </c>
      <c r="E36" s="66" t="s">
        <v>164</v>
      </c>
      <c r="F36" s="89">
        <v>33</v>
      </c>
      <c r="G36" s="108">
        <f>LARGE(D$4:D$36,F36)</f>
        <v>-240.99979999999999</v>
      </c>
      <c r="H36" s="101">
        <f t="shared" si="4"/>
        <v>-240.99979999999999</v>
      </c>
      <c r="I36" s="89" t="str">
        <f t="shared" si="5"/>
        <v>Wandsworth</v>
      </c>
      <c r="J36" s="98"/>
      <c r="K36" s="96">
        <f>IF($H36&gt;=K$1,IF($H36&lt;K$2,$H36,NA()),NA())</f>
        <v>-240.99979999999999</v>
      </c>
      <c r="L36" s="96" t="e">
        <f>IF($H36&gt;=L$1,IF($H36&lt;L$2,$H36,NA()),NA())</f>
        <v>#N/A</v>
      </c>
      <c r="M36" s="96" t="e">
        <f>IF($H36&gt;=M$1,IF($H36&lt;M$2,$H36,NA()),NA())</f>
        <v>#N/A</v>
      </c>
      <c r="N36" s="96" t="e">
        <f>IF($H36&gt;=N$1,IF($H36&lt;N$2,$H36,NA()),NA())</f>
        <v>#N/A</v>
      </c>
      <c r="O36" s="96" t="e">
        <f>IF($H36&gt;=O$1,IF($H36&lt;O$2,$H36,NA()),NA())</f>
        <v>#N/A</v>
      </c>
    </row>
    <row r="37" spans="1:15" x14ac:dyDescent="0.15">
      <c r="A37" s="1">
        <v>39</v>
      </c>
    </row>
    <row r="38" spans="1:15" x14ac:dyDescent="0.15">
      <c r="A38" s="1">
        <v>40</v>
      </c>
    </row>
    <row r="39" spans="1:15" x14ac:dyDescent="0.15">
      <c r="A39" s="1">
        <v>41</v>
      </c>
    </row>
    <row r="40" spans="1:15" x14ac:dyDescent="0.15">
      <c r="A40" s="1">
        <v>42</v>
      </c>
    </row>
    <row r="41" spans="1:15" x14ac:dyDescent="0.15">
      <c r="A41" s="1">
        <v>43</v>
      </c>
    </row>
    <row r="42" spans="1:15" x14ac:dyDescent="0.15">
      <c r="A42" s="1">
        <v>44</v>
      </c>
    </row>
    <row r="43" spans="1:15" x14ac:dyDescent="0.15">
      <c r="A43" s="1">
        <v>45</v>
      </c>
    </row>
    <row r="44" spans="1:15" x14ac:dyDescent="0.15">
      <c r="A44" s="1">
        <v>46</v>
      </c>
    </row>
    <row r="45" spans="1:15" x14ac:dyDescent="0.15">
      <c r="A45" s="1">
        <v>47</v>
      </c>
    </row>
    <row r="46" spans="1:15" x14ac:dyDescent="0.15">
      <c r="A46" s="1">
        <v>48</v>
      </c>
    </row>
    <row r="47" spans="1:15" x14ac:dyDescent="0.15">
      <c r="A47" s="1">
        <v>49</v>
      </c>
    </row>
    <row r="48" spans="1:15" x14ac:dyDescent="0.15">
      <c r="A48" s="1">
        <v>50</v>
      </c>
    </row>
    <row r="49" spans="1:1" x14ac:dyDescent="0.15">
      <c r="A49" s="1">
        <v>51</v>
      </c>
    </row>
    <row r="50" spans="1:1" x14ac:dyDescent="0.15">
      <c r="A50" s="1">
        <v>52</v>
      </c>
    </row>
    <row r="51" spans="1:1" x14ac:dyDescent="0.15">
      <c r="A51" s="1">
        <v>53</v>
      </c>
    </row>
    <row r="52" spans="1:1" x14ac:dyDescent="0.15">
      <c r="A52" s="1">
        <v>54</v>
      </c>
    </row>
    <row r="53" spans="1:1" x14ac:dyDescent="0.15">
      <c r="A53" s="1">
        <v>55</v>
      </c>
    </row>
    <row r="54" spans="1:1" x14ac:dyDescent="0.15">
      <c r="A54" s="1">
        <v>56</v>
      </c>
    </row>
    <row r="55" spans="1:1" x14ac:dyDescent="0.15">
      <c r="A55" s="1">
        <v>57</v>
      </c>
    </row>
    <row r="56" spans="1:1" x14ac:dyDescent="0.15">
      <c r="A56" s="1">
        <v>58</v>
      </c>
    </row>
    <row r="57" spans="1:1" x14ac:dyDescent="0.15">
      <c r="A57" s="1">
        <v>59</v>
      </c>
    </row>
    <row r="58" spans="1:1" x14ac:dyDescent="0.15">
      <c r="A58" s="1">
        <v>60</v>
      </c>
    </row>
    <row r="59" spans="1:1" x14ac:dyDescent="0.15">
      <c r="A59" s="1">
        <v>61</v>
      </c>
    </row>
    <row r="60" spans="1:1" x14ac:dyDescent="0.15">
      <c r="A60" s="1">
        <v>62</v>
      </c>
    </row>
    <row r="61" spans="1:1" x14ac:dyDescent="0.15">
      <c r="A61" s="1">
        <v>63</v>
      </c>
    </row>
    <row r="62" spans="1:1" x14ac:dyDescent="0.15">
      <c r="A62" s="1">
        <v>64</v>
      </c>
    </row>
    <row r="63" spans="1:1" x14ac:dyDescent="0.15">
      <c r="A63" s="1">
        <v>65</v>
      </c>
    </row>
    <row r="64" spans="1:1" x14ac:dyDescent="0.15">
      <c r="A64" s="1">
        <v>66</v>
      </c>
    </row>
    <row r="65" spans="1:1" x14ac:dyDescent="0.15">
      <c r="A65" s="1">
        <v>67</v>
      </c>
    </row>
    <row r="66" spans="1:1" x14ac:dyDescent="0.15">
      <c r="A66" s="1">
        <v>68</v>
      </c>
    </row>
    <row r="67" spans="1:1" x14ac:dyDescent="0.15">
      <c r="A67" s="1">
        <v>69</v>
      </c>
    </row>
    <row r="68" spans="1:1" x14ac:dyDescent="0.15">
      <c r="A68" s="1">
        <v>70</v>
      </c>
    </row>
    <row r="69" spans="1:1" x14ac:dyDescent="0.15">
      <c r="A69" s="1">
        <v>71</v>
      </c>
    </row>
    <row r="70" spans="1:1" x14ac:dyDescent="0.15">
      <c r="A70" s="1">
        <v>72</v>
      </c>
    </row>
    <row r="71" spans="1:1" x14ac:dyDescent="0.15">
      <c r="A71" s="1">
        <v>73</v>
      </c>
    </row>
    <row r="72" spans="1:1" x14ac:dyDescent="0.15">
      <c r="A72" s="1">
        <v>74</v>
      </c>
    </row>
    <row r="73" spans="1:1" x14ac:dyDescent="0.15">
      <c r="A73" s="1">
        <v>75</v>
      </c>
    </row>
    <row r="74" spans="1:1" x14ac:dyDescent="0.15">
      <c r="A74" s="131">
        <v>76</v>
      </c>
    </row>
    <row r="75" spans="1:1" x14ac:dyDescent="0.15">
      <c r="A75" s="1">
        <v>77</v>
      </c>
    </row>
    <row r="76" spans="1:1" x14ac:dyDescent="0.15">
      <c r="A76" s="131">
        <v>78</v>
      </c>
    </row>
    <row r="77" spans="1:1" x14ac:dyDescent="0.15">
      <c r="A77" s="1">
        <v>79</v>
      </c>
    </row>
    <row r="78" spans="1:1" x14ac:dyDescent="0.15">
      <c r="A78" s="131">
        <v>80</v>
      </c>
    </row>
    <row r="79" spans="1:1" x14ac:dyDescent="0.15">
      <c r="A79" s="1">
        <v>81</v>
      </c>
    </row>
    <row r="80" spans="1:1" x14ac:dyDescent="0.15">
      <c r="A80" s="131">
        <v>82</v>
      </c>
    </row>
    <row r="81" spans="1:1" x14ac:dyDescent="0.15">
      <c r="A81" s="1">
        <v>83</v>
      </c>
    </row>
  </sheetData>
  <sheetProtection selectLockedCells="1" selectUnlockedCells="1"/>
  <phoneticPr fontId="15" type="noConversion"/>
  <pageMargins left="0.75" right="0.75" top="1" bottom="1" header="0.51180555555555551" footer="0.51180555555555551"/>
  <pageSetup paperSize="9" firstPageNumber="0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 enableFormatConditionsCalculation="0"/>
  <dimension ref="A1:AT173"/>
  <sheetViews>
    <sheetView workbookViewId="0">
      <pane xSplit="2" ySplit="4" topLeftCell="AF55" activePane="bottomRight" state="frozen"/>
      <selection activeCell="A3" sqref="A3:B3"/>
      <selection pane="topRight" activeCell="A3" sqref="A3:B3"/>
      <selection pane="bottomLeft" activeCell="A3" sqref="A3:B3"/>
      <selection pane="bottomRight" activeCell="AI85" sqref="AI85"/>
    </sheetView>
  </sheetViews>
  <sheetFormatPr baseColWidth="10" defaultColWidth="8.83203125" defaultRowHeight="13" x14ac:dyDescent="0.15"/>
  <cols>
    <col min="1" max="1" width="6.1640625" customWidth="1"/>
    <col min="2" max="2" width="42" style="54" customWidth="1"/>
    <col min="3" max="3" width="10.1640625" bestFit="1" customWidth="1"/>
    <col min="4" max="4" width="11.5" customWidth="1"/>
    <col min="35" max="35" width="12.1640625" bestFit="1" customWidth="1"/>
    <col min="36" max="36" width="11.6640625" bestFit="1" customWidth="1"/>
    <col min="37" max="38" width="10.83203125" bestFit="1" customWidth="1"/>
    <col min="39" max="39" width="10.83203125" customWidth="1"/>
    <col min="40" max="40" width="10.1640625" customWidth="1"/>
    <col min="41" max="41" width="12" customWidth="1"/>
  </cols>
  <sheetData>
    <row r="1" spans="1:46" x14ac:dyDescent="0.15">
      <c r="A1">
        <v>1</v>
      </c>
      <c r="B1" s="52" t="s">
        <v>41</v>
      </c>
      <c r="C1" s="32" t="s">
        <v>46</v>
      </c>
      <c r="D1" s="32" t="s">
        <v>51</v>
      </c>
      <c r="E1" s="32" t="s">
        <v>58</v>
      </c>
      <c r="F1" s="32" t="s">
        <v>63</v>
      </c>
      <c r="G1" s="32" t="s">
        <v>66</v>
      </c>
      <c r="H1" s="32" t="s">
        <v>70</v>
      </c>
      <c r="I1" s="32" t="s">
        <v>75</v>
      </c>
      <c r="J1" s="32" t="s">
        <v>79</v>
      </c>
      <c r="K1" s="32" t="s">
        <v>82</v>
      </c>
      <c r="L1" s="32" t="s">
        <v>85</v>
      </c>
      <c r="M1" s="32" t="s">
        <v>89</v>
      </c>
      <c r="N1" s="32" t="s">
        <v>92</v>
      </c>
      <c r="O1" s="32" t="s">
        <v>95</v>
      </c>
      <c r="P1" s="32" t="s">
        <v>99</v>
      </c>
      <c r="Q1" s="32" t="s">
        <v>102</v>
      </c>
      <c r="R1" s="32" t="s">
        <v>107</v>
      </c>
      <c r="S1" s="32" t="s">
        <v>110</v>
      </c>
      <c r="T1" s="32" t="s">
        <v>113</v>
      </c>
      <c r="U1" s="32" t="s">
        <v>116</v>
      </c>
      <c r="V1" s="32" t="s">
        <v>119</v>
      </c>
      <c r="W1" s="32" t="s">
        <v>122</v>
      </c>
      <c r="X1" s="32" t="s">
        <v>126</v>
      </c>
      <c r="Y1" s="32" t="s">
        <v>129</v>
      </c>
      <c r="Z1" s="32" t="s">
        <v>132</v>
      </c>
      <c r="AA1" s="32" t="s">
        <v>137</v>
      </c>
      <c r="AB1" s="32" t="s">
        <v>140</v>
      </c>
      <c r="AC1" s="32" t="s">
        <v>143</v>
      </c>
      <c r="AD1" s="32" t="s">
        <v>146</v>
      </c>
      <c r="AE1" s="32" t="s">
        <v>149</v>
      </c>
      <c r="AF1" s="32" t="s">
        <v>152</v>
      </c>
      <c r="AG1" s="32" t="s">
        <v>156</v>
      </c>
      <c r="AH1" s="32" t="s">
        <v>159</v>
      </c>
      <c r="AI1" s="32" t="s">
        <v>162</v>
      </c>
      <c r="AJ1" s="39" t="s">
        <v>165</v>
      </c>
      <c r="AK1" s="39" t="s">
        <v>167</v>
      </c>
      <c r="AL1" s="39" t="s">
        <v>169</v>
      </c>
      <c r="AM1" s="39">
        <v>941</v>
      </c>
      <c r="AN1" s="33">
        <v>925</v>
      </c>
      <c r="AO1" s="43"/>
    </row>
    <row r="2" spans="1:46" x14ac:dyDescent="0.15">
      <c r="A2">
        <v>2</v>
      </c>
      <c r="B2" s="52" t="s">
        <v>42</v>
      </c>
      <c r="C2" s="33" t="s">
        <v>47</v>
      </c>
      <c r="D2" s="33" t="s">
        <v>52</v>
      </c>
      <c r="E2" s="33" t="s">
        <v>59</v>
      </c>
      <c r="F2" s="33" t="s">
        <v>64</v>
      </c>
      <c r="G2" s="33" t="s">
        <v>67</v>
      </c>
      <c r="H2" s="33" t="s">
        <v>71</v>
      </c>
      <c r="I2" s="33" t="s">
        <v>76</v>
      </c>
      <c r="J2" s="33" t="s">
        <v>80</v>
      </c>
      <c r="K2" s="33" t="s">
        <v>83</v>
      </c>
      <c r="L2" s="33" t="s">
        <v>86</v>
      </c>
      <c r="M2" s="33" t="s">
        <v>90</v>
      </c>
      <c r="N2" s="33" t="s">
        <v>93</v>
      </c>
      <c r="O2" s="33" t="s">
        <v>96</v>
      </c>
      <c r="P2" s="33" t="s">
        <v>100</v>
      </c>
      <c r="Q2" s="33" t="s">
        <v>103</v>
      </c>
      <c r="R2" s="33" t="s">
        <v>108</v>
      </c>
      <c r="S2" s="33" t="s">
        <v>111</v>
      </c>
      <c r="T2" s="33" t="s">
        <v>114</v>
      </c>
      <c r="U2" s="33" t="s">
        <v>117</v>
      </c>
      <c r="V2" s="33" t="s">
        <v>120</v>
      </c>
      <c r="W2" s="33" t="s">
        <v>123</v>
      </c>
      <c r="X2" s="33" t="s">
        <v>127</v>
      </c>
      <c r="Y2" s="33" t="s">
        <v>130</v>
      </c>
      <c r="Z2" s="33" t="s">
        <v>133</v>
      </c>
      <c r="AA2" s="33" t="s">
        <v>138</v>
      </c>
      <c r="AB2" s="33" t="s">
        <v>141</v>
      </c>
      <c r="AC2" s="33" t="s">
        <v>144</v>
      </c>
      <c r="AD2" s="33" t="s">
        <v>147</v>
      </c>
      <c r="AE2" s="33" t="s">
        <v>150</v>
      </c>
      <c r="AF2" s="33" t="s">
        <v>153</v>
      </c>
      <c r="AG2" s="33" t="s">
        <v>157</v>
      </c>
      <c r="AH2" s="33" t="s">
        <v>160</v>
      </c>
      <c r="AI2" s="33" t="s">
        <v>163</v>
      </c>
      <c r="AJ2" s="40" t="s">
        <v>166</v>
      </c>
      <c r="AK2" s="40" t="s">
        <v>168</v>
      </c>
      <c r="AL2" s="39" t="s">
        <v>170</v>
      </c>
      <c r="AM2" s="39" t="s">
        <v>171</v>
      </c>
      <c r="AN2" s="33" t="s">
        <v>172</v>
      </c>
      <c r="AO2" s="44"/>
      <c r="AQ2" s="33" t="s">
        <v>13</v>
      </c>
      <c r="AR2">
        <v>39</v>
      </c>
    </row>
    <row r="3" spans="1:46" x14ac:dyDescent="0.15">
      <c r="A3">
        <v>3</v>
      </c>
      <c r="B3" s="29" t="s">
        <v>43</v>
      </c>
      <c r="C3" s="34" t="s">
        <v>48</v>
      </c>
      <c r="D3" s="34" t="s">
        <v>2</v>
      </c>
      <c r="E3" s="34" t="s">
        <v>60</v>
      </c>
      <c r="F3" s="34" t="s">
        <v>65</v>
      </c>
      <c r="G3" s="34" t="s">
        <v>68</v>
      </c>
      <c r="H3" s="34" t="s">
        <v>72</v>
      </c>
      <c r="I3" s="34" t="s">
        <v>77</v>
      </c>
      <c r="J3" s="34" t="s">
        <v>81</v>
      </c>
      <c r="K3" s="34" t="s">
        <v>84</v>
      </c>
      <c r="L3" s="34" t="s">
        <v>87</v>
      </c>
      <c r="M3" s="34" t="s">
        <v>91</v>
      </c>
      <c r="N3" s="34" t="s">
        <v>94</v>
      </c>
      <c r="O3" s="34" t="s">
        <v>97</v>
      </c>
      <c r="P3" s="34" t="s">
        <v>101</v>
      </c>
      <c r="Q3" s="34" t="s">
        <v>104</v>
      </c>
      <c r="R3" s="34" t="s">
        <v>109</v>
      </c>
      <c r="S3" s="34" t="s">
        <v>112</v>
      </c>
      <c r="T3" s="34" t="s">
        <v>115</v>
      </c>
      <c r="U3" s="34" t="s">
        <v>118</v>
      </c>
      <c r="V3" s="34" t="s">
        <v>121</v>
      </c>
      <c r="W3" s="34" t="s">
        <v>124</v>
      </c>
      <c r="X3" s="34" t="s">
        <v>128</v>
      </c>
      <c r="Y3" s="34" t="s">
        <v>131</v>
      </c>
      <c r="Z3" s="34" t="s">
        <v>134</v>
      </c>
      <c r="AA3" s="34" t="s">
        <v>139</v>
      </c>
      <c r="AB3" s="34" t="s">
        <v>142</v>
      </c>
      <c r="AC3" s="34" t="s">
        <v>145</v>
      </c>
      <c r="AD3" s="34" t="s">
        <v>148</v>
      </c>
      <c r="AE3" s="34" t="s">
        <v>151</v>
      </c>
      <c r="AF3" s="34" t="s">
        <v>154</v>
      </c>
      <c r="AG3" s="34" t="s">
        <v>158</v>
      </c>
      <c r="AH3" s="34" t="s">
        <v>161</v>
      </c>
      <c r="AI3" s="34" t="s">
        <v>164</v>
      </c>
      <c r="AJ3" s="38" t="s">
        <v>49</v>
      </c>
      <c r="AK3" s="38" t="s">
        <v>53</v>
      </c>
      <c r="AL3" s="33" t="s">
        <v>5</v>
      </c>
      <c r="AM3" s="33" t="s">
        <v>11</v>
      </c>
      <c r="AN3" s="33" t="s">
        <v>13</v>
      </c>
      <c r="AO3" s="43" t="s">
        <v>6</v>
      </c>
      <c r="AQ3" s="33" t="s">
        <v>11</v>
      </c>
      <c r="AR3">
        <v>38</v>
      </c>
    </row>
    <row r="4" spans="1:46" x14ac:dyDescent="0.15">
      <c r="A4">
        <v>4</v>
      </c>
      <c r="B4" s="53" t="s">
        <v>44</v>
      </c>
      <c r="C4" s="35" t="s">
        <v>49</v>
      </c>
      <c r="D4" s="35" t="s">
        <v>53</v>
      </c>
      <c r="E4" s="35" t="s">
        <v>53</v>
      </c>
      <c r="F4" s="35" t="s">
        <v>53</v>
      </c>
      <c r="G4" s="35" t="s">
        <v>53</v>
      </c>
      <c r="H4" s="35" t="s">
        <v>53</v>
      </c>
      <c r="I4" s="35" t="s">
        <v>49</v>
      </c>
      <c r="J4" s="35" t="s">
        <v>53</v>
      </c>
      <c r="K4" s="35" t="s">
        <v>53</v>
      </c>
      <c r="L4" s="35" t="s">
        <v>53</v>
      </c>
      <c r="M4" s="35" t="s">
        <v>53</v>
      </c>
      <c r="N4" s="35" t="s">
        <v>49</v>
      </c>
      <c r="O4" s="35" t="s">
        <v>49</v>
      </c>
      <c r="P4" s="35" t="s">
        <v>49</v>
      </c>
      <c r="Q4" s="35" t="s">
        <v>53</v>
      </c>
      <c r="R4" s="35" t="s">
        <v>53</v>
      </c>
      <c r="S4" s="35" t="s">
        <v>53</v>
      </c>
      <c r="T4" s="35" t="s">
        <v>53</v>
      </c>
      <c r="U4" s="35" t="s">
        <v>49</v>
      </c>
      <c r="V4" s="35" t="s">
        <v>49</v>
      </c>
      <c r="W4" s="35" t="s">
        <v>53</v>
      </c>
      <c r="X4" s="35" t="s">
        <v>49</v>
      </c>
      <c r="Y4" s="35" t="s">
        <v>49</v>
      </c>
      <c r="Z4" s="35" t="s">
        <v>53</v>
      </c>
      <c r="AA4" s="35" t="s">
        <v>49</v>
      </c>
      <c r="AB4" s="35" t="s">
        <v>53</v>
      </c>
      <c r="AC4" s="35" t="s">
        <v>53</v>
      </c>
      <c r="AD4" s="35" t="s">
        <v>49</v>
      </c>
      <c r="AE4" s="35" t="s">
        <v>53</v>
      </c>
      <c r="AF4" s="35" t="s">
        <v>49</v>
      </c>
      <c r="AG4" s="35" t="s">
        <v>53</v>
      </c>
      <c r="AH4" s="35" t="s">
        <v>49</v>
      </c>
      <c r="AI4" s="35" t="s">
        <v>49</v>
      </c>
      <c r="AJ4" s="35"/>
      <c r="AK4" s="35"/>
      <c r="AL4" s="41"/>
      <c r="AM4" s="41"/>
      <c r="AN4" s="31"/>
      <c r="AO4" s="45"/>
      <c r="AQ4" s="33" t="s">
        <v>5</v>
      </c>
      <c r="AR4">
        <v>37</v>
      </c>
    </row>
    <row r="5" spans="1:46" x14ac:dyDescent="0.15">
      <c r="A5">
        <v>5</v>
      </c>
      <c r="B5" s="137" t="s">
        <v>315</v>
      </c>
      <c r="C5" s="136">
        <f t="shared" ref="C5:AI5" si="0">C93+C$87</f>
        <v>8200.0033000000003</v>
      </c>
      <c r="D5" s="136">
        <f t="shared" si="0"/>
        <v>203600.00320000001</v>
      </c>
      <c r="E5" s="136">
        <f t="shared" si="0"/>
        <v>383100.00309999997</v>
      </c>
      <c r="F5" s="136">
        <f t="shared" si="0"/>
        <v>240600.003</v>
      </c>
      <c r="G5" s="136">
        <f t="shared" si="0"/>
        <v>325300.00290000002</v>
      </c>
      <c r="H5" s="136">
        <f t="shared" si="0"/>
        <v>324600.00280000002</v>
      </c>
      <c r="I5" s="136">
        <f t="shared" si="0"/>
        <v>237400.00270000001</v>
      </c>
      <c r="J5" s="136">
        <f t="shared" si="0"/>
        <v>380700.00260000001</v>
      </c>
      <c r="K5" s="136">
        <f t="shared" si="0"/>
        <v>349700.0025</v>
      </c>
      <c r="L5" s="136">
        <f t="shared" si="0"/>
        <v>329000.0024</v>
      </c>
      <c r="M5" s="136">
        <f t="shared" si="0"/>
        <v>273000.00229999999</v>
      </c>
      <c r="N5" s="136">
        <f t="shared" si="0"/>
        <v>265300.00219999999</v>
      </c>
      <c r="O5" s="136">
        <f t="shared" si="0"/>
        <v>181700.00210000001</v>
      </c>
      <c r="P5" s="136">
        <f t="shared" si="0"/>
        <v>271000.00199999998</v>
      </c>
      <c r="Q5" s="136">
        <f t="shared" si="0"/>
        <v>249800.0019</v>
      </c>
      <c r="R5" s="136">
        <f t="shared" si="0"/>
        <v>247700.0018</v>
      </c>
      <c r="S5" s="136">
        <f t="shared" si="0"/>
        <v>296500.00170000002</v>
      </c>
      <c r="T5" s="136">
        <f t="shared" si="0"/>
        <v>271800.00160000002</v>
      </c>
      <c r="U5" s="136">
        <f t="shared" si="0"/>
        <v>224600.00150000001</v>
      </c>
      <c r="V5" s="136">
        <f t="shared" si="0"/>
        <v>156100.00140000001</v>
      </c>
      <c r="W5" s="136">
        <f t="shared" si="0"/>
        <v>170900.0013</v>
      </c>
      <c r="X5" s="136">
        <f t="shared" si="0"/>
        <v>322000.0012</v>
      </c>
      <c r="Y5" s="136">
        <f t="shared" si="0"/>
        <v>294100.00109999999</v>
      </c>
      <c r="Z5" s="136">
        <f t="shared" si="0"/>
        <v>208500.00099999999</v>
      </c>
      <c r="AA5" s="136">
        <f t="shared" si="0"/>
        <v>332600.00089999998</v>
      </c>
      <c r="AB5" s="136">
        <f t="shared" si="0"/>
        <v>297400.00079999998</v>
      </c>
      <c r="AC5" s="136">
        <f t="shared" si="0"/>
        <v>196200.0007</v>
      </c>
      <c r="AD5" s="136">
        <f t="shared" si="0"/>
        <v>306700.00060000003</v>
      </c>
      <c r="AE5" s="136">
        <f t="shared" si="0"/>
        <v>201200.00049999999</v>
      </c>
      <c r="AF5" s="136">
        <f t="shared" si="0"/>
        <v>287100.00040000002</v>
      </c>
      <c r="AG5" s="136">
        <f t="shared" si="0"/>
        <v>273900.00030000001</v>
      </c>
      <c r="AH5" s="136">
        <f t="shared" si="0"/>
        <v>318000.00020000001</v>
      </c>
      <c r="AI5" s="136">
        <f t="shared" si="0"/>
        <v>235000.0001</v>
      </c>
      <c r="AJ5" s="36">
        <f t="shared" ref="AJ5:AO6" si="1">AJ93+AJ$87</f>
        <v>3439700</v>
      </c>
      <c r="AK5" s="36">
        <f t="shared" si="1"/>
        <v>5223500</v>
      </c>
      <c r="AL5" s="36">
        <f t="shared" si="1"/>
        <v>8663300</v>
      </c>
      <c r="AM5" s="36">
        <f t="shared" si="1"/>
        <v>54613400</v>
      </c>
      <c r="AN5" s="36">
        <f t="shared" si="1"/>
        <v>64937600</v>
      </c>
      <c r="AO5" s="36">
        <f t="shared" si="1"/>
        <v>54613400</v>
      </c>
      <c r="AQ5" s="38" t="s">
        <v>49</v>
      </c>
      <c r="AR5">
        <v>35</v>
      </c>
      <c r="AT5" s="137" t="s">
        <v>315</v>
      </c>
    </row>
    <row r="6" spans="1:46" x14ac:dyDescent="0.15">
      <c r="A6">
        <v>6</v>
      </c>
      <c r="B6" s="137" t="s">
        <v>316</v>
      </c>
      <c r="C6" s="136">
        <f t="shared" ref="C6:AI6" si="2">C94+C$87</f>
        <v>4700.0033000000003</v>
      </c>
      <c r="D6" s="136">
        <f t="shared" si="2"/>
        <v>74010.003200000006</v>
      </c>
      <c r="E6" s="136">
        <f t="shared" si="2"/>
        <v>144180.0031</v>
      </c>
      <c r="F6" s="136">
        <f t="shared" si="2"/>
        <v>95180.002999999997</v>
      </c>
      <c r="G6" s="136">
        <f t="shared" si="2"/>
        <v>115420.00290000001</v>
      </c>
      <c r="H6" s="136">
        <f t="shared" si="2"/>
        <v>136660.00279999999</v>
      </c>
      <c r="I6" s="136">
        <f t="shared" si="2"/>
        <v>102840.0027</v>
      </c>
      <c r="J6" s="136">
        <f t="shared" si="2"/>
        <v>152750.00260000001</v>
      </c>
      <c r="K6" s="136">
        <f t="shared" si="2"/>
        <v>128740.0025</v>
      </c>
      <c r="L6" s="136">
        <f t="shared" si="2"/>
        <v>125650.0024</v>
      </c>
      <c r="M6" s="136">
        <f t="shared" si="2"/>
        <v>107210.00229999999</v>
      </c>
      <c r="N6" s="136">
        <f t="shared" si="2"/>
        <v>108730.0022</v>
      </c>
      <c r="O6" s="136">
        <f t="shared" si="2"/>
        <v>80630.002099999998</v>
      </c>
      <c r="P6" s="136">
        <f t="shared" si="2"/>
        <v>109030.00199999999</v>
      </c>
      <c r="Q6" s="136">
        <f t="shared" si="2"/>
        <v>88720.001900000003</v>
      </c>
      <c r="R6" s="136">
        <f t="shared" si="2"/>
        <v>100110.0018</v>
      </c>
      <c r="S6" s="136">
        <f t="shared" si="2"/>
        <v>106600.00169999999</v>
      </c>
      <c r="T6" s="136">
        <f t="shared" si="2"/>
        <v>101290.0016</v>
      </c>
      <c r="U6" s="136">
        <f t="shared" si="2"/>
        <v>99590.001499999998</v>
      </c>
      <c r="V6" s="136">
        <f t="shared" si="2"/>
        <v>77910.001399999994</v>
      </c>
      <c r="W6" s="136">
        <f t="shared" si="2"/>
        <v>66870.001300000004</v>
      </c>
      <c r="X6" s="136">
        <f t="shared" si="2"/>
        <v>137930.0012</v>
      </c>
      <c r="Y6" s="136">
        <f t="shared" si="2"/>
        <v>123760.00109999999</v>
      </c>
      <c r="Z6" s="136">
        <f t="shared" si="2"/>
        <v>82100.001000000004</v>
      </c>
      <c r="AA6" s="136">
        <f t="shared" si="2"/>
        <v>110240.0009</v>
      </c>
      <c r="AB6" s="136">
        <f t="shared" si="2"/>
        <v>105290.00079999999</v>
      </c>
      <c r="AC6" s="136">
        <f t="shared" si="2"/>
        <v>82890.000700000004</v>
      </c>
      <c r="AD6" s="136">
        <f t="shared" si="2"/>
        <v>127450.0006</v>
      </c>
      <c r="AE6" s="136">
        <f t="shared" si="2"/>
        <v>82670.000499999995</v>
      </c>
      <c r="AF6" s="136">
        <f t="shared" si="2"/>
        <v>112280.0004</v>
      </c>
      <c r="AG6" s="136">
        <f t="shared" si="2"/>
        <v>102230.0003</v>
      </c>
      <c r="AH6" s="136">
        <f t="shared" si="2"/>
        <v>134390.00020000001</v>
      </c>
      <c r="AI6" s="136">
        <f t="shared" si="2"/>
        <v>112360.0001</v>
      </c>
      <c r="AJ6" s="36">
        <f t="shared" si="1"/>
        <v>1441840</v>
      </c>
      <c r="AK6" s="36">
        <f t="shared" si="1"/>
        <v>1998570</v>
      </c>
      <c r="AL6" s="36">
        <f t="shared" si="1"/>
        <v>3440410</v>
      </c>
      <c r="AM6" s="36">
        <f t="shared" si="1"/>
        <v>22940030</v>
      </c>
      <c r="AN6" s="36">
        <f t="shared" si="1"/>
        <v>0</v>
      </c>
      <c r="AO6" s="36">
        <f t="shared" si="1"/>
        <v>22940030</v>
      </c>
      <c r="AQ6" s="38" t="s">
        <v>53</v>
      </c>
      <c r="AR6">
        <v>36</v>
      </c>
      <c r="AT6" s="137" t="s">
        <v>316</v>
      </c>
    </row>
    <row r="7" spans="1:46" x14ac:dyDescent="0.15">
      <c r="A7">
        <v>7</v>
      </c>
      <c r="B7" s="137" t="s">
        <v>317</v>
      </c>
      <c r="C7" s="136">
        <f t="shared" ref="C7:AI7" si="3">C95+C$87</f>
        <v>290.39670000000007</v>
      </c>
      <c r="D7" s="136">
        <f t="shared" si="3"/>
        <v>3610.7849000000006</v>
      </c>
      <c r="E7" s="136">
        <f t="shared" si="3"/>
        <v>8674.8345000000008</v>
      </c>
      <c r="F7" s="136">
        <f t="shared" si="3"/>
        <v>6058.0698000000002</v>
      </c>
      <c r="G7" s="136">
        <f t="shared" si="3"/>
        <v>4323.2666000000008</v>
      </c>
      <c r="H7" s="136">
        <f t="shared" si="3"/>
        <v>15013.492000000002</v>
      </c>
      <c r="I7" s="136">
        <f t="shared" si="3"/>
        <v>2178.9322000000002</v>
      </c>
      <c r="J7" s="136">
        <f t="shared" si="3"/>
        <v>8650.3660999999993</v>
      </c>
      <c r="K7" s="136">
        <f t="shared" si="3"/>
        <v>5554.433</v>
      </c>
      <c r="L7" s="136">
        <f t="shared" si="3"/>
        <v>8083.1995000000006</v>
      </c>
      <c r="M7" s="136">
        <f t="shared" si="3"/>
        <v>4733.3889999999992</v>
      </c>
      <c r="N7" s="136">
        <f t="shared" si="3"/>
        <v>1904.9046999999996</v>
      </c>
      <c r="O7" s="136">
        <f t="shared" si="3"/>
        <v>1639.7473999999997</v>
      </c>
      <c r="P7" s="136">
        <f t="shared" si="3"/>
        <v>2959.8406999999997</v>
      </c>
      <c r="Q7" s="136">
        <f t="shared" si="3"/>
        <v>5046.2763000000004</v>
      </c>
      <c r="R7" s="136">
        <f t="shared" si="3"/>
        <v>11234.9684</v>
      </c>
      <c r="S7" s="136">
        <f t="shared" si="3"/>
        <v>11570.115400000002</v>
      </c>
      <c r="T7" s="136">
        <f t="shared" si="3"/>
        <v>5597.7927999999993</v>
      </c>
      <c r="U7" s="136">
        <f t="shared" si="3"/>
        <v>1485.6670999999999</v>
      </c>
      <c r="V7" s="136">
        <f t="shared" si="3"/>
        <v>1212.4026999999996</v>
      </c>
      <c r="W7" s="136">
        <f t="shared" si="3"/>
        <v>3726.1188999999995</v>
      </c>
      <c r="X7" s="136">
        <f t="shared" si="3"/>
        <v>2681.0047</v>
      </c>
      <c r="Y7" s="136">
        <f t="shared" si="3"/>
        <v>3514.9304999999999</v>
      </c>
      <c r="Z7" s="136">
        <f t="shared" si="3"/>
        <v>3762.4748000000004</v>
      </c>
      <c r="AA7" s="136">
        <f t="shared" si="3"/>
        <v>3619.8398999999995</v>
      </c>
      <c r="AB7" s="136">
        <f t="shared" si="3"/>
        <v>5641.9005000000006</v>
      </c>
      <c r="AC7" s="136">
        <f t="shared" si="3"/>
        <v>5740.6791999999987</v>
      </c>
      <c r="AD7" s="136">
        <f t="shared" si="3"/>
        <v>2886.2038999999995</v>
      </c>
      <c r="AE7" s="136">
        <f t="shared" si="3"/>
        <v>4384.6985999999997</v>
      </c>
      <c r="AF7" s="136">
        <f t="shared" si="3"/>
        <v>1978.1279999999997</v>
      </c>
      <c r="AG7" s="136">
        <f t="shared" si="3"/>
        <v>3880.7966000000001</v>
      </c>
      <c r="AH7" s="136">
        <f t="shared" si="3"/>
        <v>3426.4171999999999</v>
      </c>
      <c r="AI7" s="136">
        <f t="shared" si="3"/>
        <v>2148.6981000000005</v>
      </c>
      <c r="AJ7" s="36">
        <f t="shared" ref="AJ7:AO7" si="4">AJ95+AJ$87</f>
        <v>31929.246000000003</v>
      </c>
      <c r="AK7" s="36">
        <f t="shared" si="4"/>
        <v>125423.59500000002</v>
      </c>
      <c r="AL7" s="36">
        <f t="shared" si="4"/>
        <v>157214.71459999995</v>
      </c>
      <c r="AM7" s="36">
        <f t="shared" si="4"/>
        <v>13303728.306000005</v>
      </c>
      <c r="AN7" s="36">
        <f t="shared" si="4"/>
        <v>0</v>
      </c>
      <c r="AO7" s="36">
        <f t="shared" si="4"/>
        <v>13303728.306000005</v>
      </c>
      <c r="AQ7" s="34" t="s">
        <v>48</v>
      </c>
      <c r="AR7">
        <v>2</v>
      </c>
      <c r="AS7" s="34"/>
      <c r="AT7" s="137" t="s">
        <v>317</v>
      </c>
    </row>
    <row r="8" spans="1:46" x14ac:dyDescent="0.15">
      <c r="A8">
        <v>8</v>
      </c>
      <c r="B8" s="137" t="s">
        <v>381</v>
      </c>
      <c r="C8" s="136">
        <f t="shared" ref="C8:AI8" si="5">C96+C$87</f>
        <v>28.240856363195576</v>
      </c>
      <c r="D8" s="136">
        <f t="shared" si="5"/>
        <v>56.389882141432139</v>
      </c>
      <c r="E8" s="136">
        <f t="shared" si="5"/>
        <v>44.165341585467587</v>
      </c>
      <c r="F8" s="136">
        <f t="shared" si="5"/>
        <v>39.718639979407286</v>
      </c>
      <c r="G8" s="136">
        <f t="shared" si="5"/>
        <v>75.246980068490842</v>
      </c>
      <c r="H8" s="136">
        <f t="shared" si="5"/>
        <v>21.623357065442185</v>
      </c>
      <c r="I8" s="136">
        <f t="shared" si="5"/>
        <v>108.95528428508128</v>
      </c>
      <c r="J8" s="136">
        <f t="shared" si="5"/>
        <v>44.01231126820278</v>
      </c>
      <c r="K8" s="136">
        <f t="shared" si="5"/>
        <v>62.961249776417219</v>
      </c>
      <c r="L8" s="136">
        <f t="shared" si="5"/>
        <v>40.704116898626658</v>
      </c>
      <c r="M8" s="136">
        <f t="shared" si="5"/>
        <v>57.677706068132998</v>
      </c>
      <c r="N8" s="136">
        <f t="shared" si="5"/>
        <v>139.27441996926353</v>
      </c>
      <c r="O8" s="136">
        <f t="shared" si="5"/>
        <v>110.81199224363077</v>
      </c>
      <c r="P8" s="136">
        <f t="shared" si="5"/>
        <v>91.561043403277353</v>
      </c>
      <c r="Q8" s="136">
        <f t="shared" si="5"/>
        <v>49.503766168831405</v>
      </c>
      <c r="R8" s="136">
        <f t="shared" si="5"/>
        <v>22.049039552986297</v>
      </c>
      <c r="S8" s="136">
        <f t="shared" si="5"/>
        <v>25.628068736549231</v>
      </c>
      <c r="T8" s="136">
        <f t="shared" si="5"/>
        <v>48.556465712032995</v>
      </c>
      <c r="U8" s="136">
        <f t="shared" si="5"/>
        <v>151.17953091085909</v>
      </c>
      <c r="V8" s="136">
        <f t="shared" si="5"/>
        <v>128.75414878045746</v>
      </c>
      <c r="W8" s="136">
        <f t="shared" si="5"/>
        <v>45.866733769454839</v>
      </c>
      <c r="X8" s="136">
        <f t="shared" si="5"/>
        <v>120.10548184819602</v>
      </c>
      <c r="Y8" s="136">
        <f t="shared" si="5"/>
        <v>83.672766349827668</v>
      </c>
      <c r="Z8" s="136">
        <f t="shared" si="5"/>
        <v>55.416668276547199</v>
      </c>
      <c r="AA8" s="136">
        <f t="shared" si="5"/>
        <v>91.883439527310486</v>
      </c>
      <c r="AB8" s="136">
        <f t="shared" si="5"/>
        <v>52.713541419348509</v>
      </c>
      <c r="AC8" s="136">
        <f t="shared" si="5"/>
        <v>34.177844739946686</v>
      </c>
      <c r="AD8" s="136">
        <f t="shared" si="5"/>
        <v>106.26477064937873</v>
      </c>
      <c r="AE8" s="136">
        <f t="shared" si="5"/>
        <v>45.887353646776738</v>
      </c>
      <c r="AF8" s="136">
        <f t="shared" si="5"/>
        <v>145.13764999337761</v>
      </c>
      <c r="AG8" s="136">
        <f t="shared" si="5"/>
        <v>70.578598582690361</v>
      </c>
      <c r="AH8" s="136">
        <f t="shared" si="5"/>
        <v>92.808518427091627</v>
      </c>
      <c r="AI8" s="136">
        <f t="shared" si="5"/>
        <v>109.36865714483839</v>
      </c>
      <c r="AJ8" s="36">
        <f t="shared" ref="AJ8:AO8" si="6">AJ96+AJ$87</f>
        <v>107.72882015441266</v>
      </c>
      <c r="AK8" s="36">
        <f t="shared" si="6"/>
        <v>41.646868757030916</v>
      </c>
      <c r="AL8" s="36">
        <f t="shared" si="6"/>
        <v>55.104892834248751</v>
      </c>
      <c r="AM8" s="36">
        <f t="shared" si="6"/>
        <v>4.105119914044641</v>
      </c>
      <c r="AN8" s="36">
        <f t="shared" si="6"/>
        <v>0</v>
      </c>
      <c r="AO8" s="36">
        <f t="shared" si="6"/>
        <v>4.105119914044641</v>
      </c>
      <c r="AQ8" s="34" t="s">
        <v>2</v>
      </c>
      <c r="AR8">
        <v>3</v>
      </c>
      <c r="AS8" s="34"/>
      <c r="AT8" s="137" t="s">
        <v>381</v>
      </c>
    </row>
    <row r="9" spans="1:46" x14ac:dyDescent="0.15">
      <c r="A9">
        <v>9</v>
      </c>
      <c r="B9" s="137" t="s">
        <v>318</v>
      </c>
      <c r="C9" s="136">
        <f t="shared" ref="C9:AI9" si="7">C97+C$87</f>
        <v>41.911429840967081</v>
      </c>
      <c r="D9" s="136">
        <f t="shared" si="7"/>
        <v>32.8850787177727</v>
      </c>
      <c r="E9" s="136">
        <f t="shared" si="7"/>
        <v>37.094008975541243</v>
      </c>
      <c r="F9" s="136">
        <f t="shared" si="7"/>
        <v>38.88476477070958</v>
      </c>
      <c r="G9" s="136">
        <f t="shared" si="7"/>
        <v>35.363418761717249</v>
      </c>
      <c r="H9" s="136">
        <f t="shared" si="7"/>
        <v>40.06927437795251</v>
      </c>
      <c r="I9" s="136">
        <f t="shared" si="7"/>
        <v>36.015459946478444</v>
      </c>
      <c r="J9" s="136">
        <f t="shared" si="7"/>
        <v>36.786365733765912</v>
      </c>
      <c r="K9" s="136">
        <f t="shared" si="7"/>
        <v>35.952284366749211</v>
      </c>
      <c r="L9" s="136">
        <f t="shared" si="7"/>
        <v>36.088436775508413</v>
      </c>
      <c r="M9" s="136">
        <f t="shared" si="7"/>
        <v>34.915928050309418</v>
      </c>
      <c r="N9" s="136">
        <f t="shared" si="7"/>
        <v>32.79682716650953</v>
      </c>
      <c r="O9" s="136">
        <f t="shared" si="7"/>
        <v>35.407725555071551</v>
      </c>
      <c r="P9" s="136">
        <f t="shared" si="7"/>
        <v>34.766121775473579</v>
      </c>
      <c r="Q9" s="136">
        <f t="shared" si="7"/>
        <v>37.93916802711351</v>
      </c>
      <c r="R9" s="136">
        <f t="shared" si="7"/>
        <v>40.325784928350657</v>
      </c>
      <c r="S9" s="136">
        <f t="shared" si="7"/>
        <v>36.22113742188634</v>
      </c>
      <c r="T9" s="136">
        <f t="shared" si="7"/>
        <v>35.446467082139506</v>
      </c>
      <c r="U9" s="136">
        <f t="shared" si="7"/>
        <v>34.582633180084628</v>
      </c>
      <c r="V9" s="136">
        <f t="shared" si="7"/>
        <v>38.87685919767749</v>
      </c>
      <c r="W9" s="136">
        <f t="shared" si="7"/>
        <v>36.90621733350207</v>
      </c>
      <c r="X9" s="136">
        <f t="shared" si="7"/>
        <v>34.201978806936154</v>
      </c>
      <c r="Y9" s="136">
        <f t="shared" si="7"/>
        <v>34.829676306886633</v>
      </c>
      <c r="Z9" s="136">
        <f t="shared" si="7"/>
        <v>36.385179582910403</v>
      </c>
      <c r="AA9" s="136">
        <f t="shared" si="7"/>
        <v>31.727591977077271</v>
      </c>
      <c r="AB9" s="136">
        <f t="shared" si="7"/>
        <v>35.654183623085864</v>
      </c>
      <c r="AC9" s="136">
        <f t="shared" si="7"/>
        <v>38.458705959619635</v>
      </c>
      <c r="AD9" s="136">
        <f t="shared" si="7"/>
        <v>34.072788510503301</v>
      </c>
      <c r="AE9" s="136">
        <f t="shared" si="7"/>
        <v>38.634577118952798</v>
      </c>
      <c r="AF9" s="136">
        <f t="shared" si="7"/>
        <v>31.180572884987001</v>
      </c>
      <c r="AG9" s="136">
        <f t="shared" si="7"/>
        <v>34.743133897961641</v>
      </c>
      <c r="AH9" s="136">
        <f t="shared" si="7"/>
        <v>34.821234923272954</v>
      </c>
      <c r="AI9" s="136">
        <f t="shared" si="7"/>
        <v>37.406287556114293</v>
      </c>
      <c r="AJ9" s="36">
        <f t="shared" ref="AJ9:AO9" si="8">AJ97+AJ$87</f>
        <v>34.40736611258221</v>
      </c>
      <c r="AK9" s="36">
        <f t="shared" si="8"/>
        <v>36.741538410827438</v>
      </c>
      <c r="AL9" s="36">
        <f t="shared" si="8"/>
        <v>35.814223480781237</v>
      </c>
      <c r="AM9" s="36">
        <f t="shared" si="8"/>
        <v>39.806124289934104</v>
      </c>
      <c r="AN9" s="36">
        <f t="shared" si="8"/>
        <v>39.931880640753832</v>
      </c>
      <c r="AO9" s="36">
        <f t="shared" si="8"/>
        <v>39.931880640753832</v>
      </c>
      <c r="AQ9" s="34" t="s">
        <v>60</v>
      </c>
      <c r="AR9">
        <v>4</v>
      </c>
      <c r="AS9" s="34"/>
      <c r="AT9" s="137" t="s">
        <v>318</v>
      </c>
    </row>
    <row r="10" spans="1:46" x14ac:dyDescent="0.15">
      <c r="A10">
        <v>10</v>
      </c>
      <c r="B10" s="137" t="s">
        <v>319</v>
      </c>
      <c r="C10" s="136">
        <f t="shared" ref="C10:AI10" si="9">C98+C$87</f>
        <v>10.978909756097561</v>
      </c>
      <c r="D10" s="136">
        <f t="shared" si="9"/>
        <v>27.119341732283466</v>
      </c>
      <c r="E10" s="136">
        <f t="shared" si="9"/>
        <v>20.906461344537817</v>
      </c>
      <c r="F10" s="136">
        <f t="shared" si="9"/>
        <v>20.909068162926019</v>
      </c>
      <c r="G10" s="136">
        <f t="shared" si="9"/>
        <v>20.746600061462814</v>
      </c>
      <c r="H10" s="136">
        <f t="shared" si="9"/>
        <v>19.898087958115184</v>
      </c>
      <c r="I10" s="136">
        <f t="shared" si="9"/>
        <v>15.967316680707667</v>
      </c>
      <c r="J10" s="136">
        <f t="shared" si="9"/>
        <v>22.0818859018115</v>
      </c>
      <c r="K10" s="136">
        <f t="shared" si="9"/>
        <v>20.842980274442539</v>
      </c>
      <c r="L10" s="136">
        <f t="shared" si="9"/>
        <v>22.572266342648845</v>
      </c>
      <c r="M10" s="136">
        <f t="shared" si="9"/>
        <v>21.763958031088084</v>
      </c>
      <c r="N10" s="136">
        <f t="shared" si="9"/>
        <v>20.537241446872645</v>
      </c>
      <c r="O10" s="136">
        <f t="shared" si="9"/>
        <v>17.228297028068241</v>
      </c>
      <c r="P10" s="136">
        <f t="shared" si="9"/>
        <v>19.743697416974168</v>
      </c>
      <c r="Q10" s="136">
        <f t="shared" si="9"/>
        <v>20.730191316526611</v>
      </c>
      <c r="R10" s="136">
        <f t="shared" si="9"/>
        <v>19.338369579288027</v>
      </c>
      <c r="S10" s="136">
        <f t="shared" si="9"/>
        <v>21.174997370195548</v>
      </c>
      <c r="T10" s="136">
        <f t="shared" si="9"/>
        <v>20.899318910963945</v>
      </c>
      <c r="U10" s="136">
        <f t="shared" si="9"/>
        <v>16.029995102404275</v>
      </c>
      <c r="V10" s="136">
        <f t="shared" si="9"/>
        <v>16.111797946084724</v>
      </c>
      <c r="W10" s="136">
        <f t="shared" si="9"/>
        <v>18.959755236980691</v>
      </c>
      <c r="X10" s="136">
        <f t="shared" si="9"/>
        <v>17.64095155279503</v>
      </c>
      <c r="Y10" s="136">
        <f t="shared" si="9"/>
        <v>20.715385714285716</v>
      </c>
      <c r="Z10" s="136">
        <f t="shared" si="9"/>
        <v>20.432654676258995</v>
      </c>
      <c r="AA10" s="136">
        <f t="shared" si="9"/>
        <v>22.152988969041179</v>
      </c>
      <c r="AB10" s="136">
        <f t="shared" si="9"/>
        <v>22.992396638655464</v>
      </c>
      <c r="AC10" s="136">
        <f t="shared" si="9"/>
        <v>20.591933435270128</v>
      </c>
      <c r="AD10" s="136">
        <f t="shared" si="9"/>
        <v>18.324695207042712</v>
      </c>
      <c r="AE10" s="136">
        <f t="shared" si="9"/>
        <v>20.477637176938369</v>
      </c>
      <c r="AF10" s="136">
        <f t="shared" si="9"/>
        <v>19.882015598885793</v>
      </c>
      <c r="AG10" s="136">
        <f t="shared" si="9"/>
        <v>21.890121233126596</v>
      </c>
      <c r="AH10" s="136">
        <f t="shared" si="9"/>
        <v>17.138564779874212</v>
      </c>
      <c r="AI10" s="136">
        <f t="shared" si="9"/>
        <v>15.4469085106383</v>
      </c>
      <c r="AJ10" s="36">
        <f t="shared" ref="AJ10:AO10" si="10">AJ98+AJ$87</f>
        <v>18.449283367735557</v>
      </c>
      <c r="AK10" s="36">
        <f t="shared" si="10"/>
        <v>21.301140174379611</v>
      </c>
      <c r="AL10" s="36">
        <f t="shared" si="10"/>
        <v>20.167009309094269</v>
      </c>
      <c r="AM10" s="36">
        <f t="shared" si="10"/>
        <v>18.924659515796492</v>
      </c>
      <c r="AN10" s="36">
        <f t="shared" si="10"/>
        <v>18.764937416843246</v>
      </c>
      <c r="AO10" s="36">
        <f t="shared" si="10"/>
        <v>18.924659515796492</v>
      </c>
      <c r="AQ10" s="34" t="s">
        <v>65</v>
      </c>
      <c r="AR10">
        <v>5</v>
      </c>
      <c r="AS10" s="34"/>
      <c r="AT10" s="137" t="s">
        <v>319</v>
      </c>
    </row>
    <row r="11" spans="1:46" x14ac:dyDescent="0.15">
      <c r="A11">
        <v>11</v>
      </c>
      <c r="B11" s="137" t="s">
        <v>320</v>
      </c>
      <c r="C11" s="136">
        <f t="shared" ref="C11:AI11" si="11">C99+C$87</f>
        <v>71.95451951219512</v>
      </c>
      <c r="D11" s="136">
        <f t="shared" si="11"/>
        <v>63.290601574803148</v>
      </c>
      <c r="E11" s="136">
        <f t="shared" si="11"/>
        <v>65.312973949579842</v>
      </c>
      <c r="F11" s="136">
        <f t="shared" si="11"/>
        <v>62.430265170407317</v>
      </c>
      <c r="G11" s="136">
        <f t="shared" si="11"/>
        <v>68.318818869084197</v>
      </c>
      <c r="H11" s="136">
        <f t="shared" si="11"/>
        <v>62.552846196489064</v>
      </c>
      <c r="I11" s="136">
        <f t="shared" si="11"/>
        <v>72.580627548441456</v>
      </c>
      <c r="J11" s="136">
        <f t="shared" si="11"/>
        <v>65.059045261223417</v>
      </c>
      <c r="K11" s="136">
        <f t="shared" si="11"/>
        <v>67.755501715265865</v>
      </c>
      <c r="L11" s="136">
        <f t="shared" si="11"/>
        <v>64.70470862697448</v>
      </c>
      <c r="M11" s="136">
        <f t="shared" si="11"/>
        <v>67.618880310880826</v>
      </c>
      <c r="N11" s="136">
        <f t="shared" si="11"/>
        <v>72.232795327807082</v>
      </c>
      <c r="O11" s="136">
        <f t="shared" si="11"/>
        <v>72.869463786461196</v>
      </c>
      <c r="P11" s="136">
        <f t="shared" si="11"/>
        <v>71.072110701107007</v>
      </c>
      <c r="Q11" s="136">
        <f t="shared" si="11"/>
        <v>64.427670308123254</v>
      </c>
      <c r="R11" s="136">
        <f t="shared" si="11"/>
        <v>62.056816181229777</v>
      </c>
      <c r="S11" s="136">
        <f t="shared" si="11"/>
        <v>65.7805267026298</v>
      </c>
      <c r="T11" s="136">
        <f t="shared" si="11"/>
        <v>68.066353495217058</v>
      </c>
      <c r="U11" s="136">
        <f t="shared" si="11"/>
        <v>75.112808993766691</v>
      </c>
      <c r="V11" s="136">
        <f t="shared" si="11"/>
        <v>69.770334531450587</v>
      </c>
      <c r="W11" s="136">
        <f t="shared" si="11"/>
        <v>68.111305851375079</v>
      </c>
      <c r="X11" s="136">
        <f t="shared" si="11"/>
        <v>74.62852919254658</v>
      </c>
      <c r="Y11" s="136">
        <f t="shared" si="11"/>
        <v>69.933072789115641</v>
      </c>
      <c r="Z11" s="136">
        <f t="shared" si="11"/>
        <v>67.722822541966437</v>
      </c>
      <c r="AA11" s="136">
        <f t="shared" si="11"/>
        <v>71.055904508566272</v>
      </c>
      <c r="AB11" s="136">
        <f t="shared" si="11"/>
        <v>64.975589915966395</v>
      </c>
      <c r="AC11" s="136">
        <f t="shared" si="11"/>
        <v>64.934441080530064</v>
      </c>
      <c r="AD11" s="136">
        <f t="shared" si="11"/>
        <v>73.851268405608096</v>
      </c>
      <c r="AE11" s="136">
        <f t="shared" si="11"/>
        <v>64.46372067594433</v>
      </c>
      <c r="AF11" s="136">
        <f t="shared" si="11"/>
        <v>74.269202228412254</v>
      </c>
      <c r="AG11" s="136">
        <f t="shared" si="11"/>
        <v>68.004677964246611</v>
      </c>
      <c r="AH11" s="136">
        <f t="shared" si="11"/>
        <v>73.679445283018879</v>
      </c>
      <c r="AI11" s="136">
        <f t="shared" si="11"/>
        <v>72.595844680851059</v>
      </c>
      <c r="AJ11" s="36">
        <f t="shared" ref="AJ11:AO11" si="12">AJ99+AJ$87</f>
        <v>72.65749920051168</v>
      </c>
      <c r="AK11" s="36">
        <f t="shared" si="12"/>
        <v>65.578231292517003</v>
      </c>
      <c r="AL11" s="36">
        <f t="shared" si="12"/>
        <v>68.391813540920737</v>
      </c>
      <c r="AM11" s="36">
        <f t="shared" si="12"/>
        <v>63.245101019163798</v>
      </c>
      <c r="AN11" s="36">
        <f t="shared" si="12"/>
        <v>63.301230719952692</v>
      </c>
      <c r="AO11" s="36">
        <f t="shared" si="12"/>
        <v>63.245101019163798</v>
      </c>
      <c r="AQ11" s="34" t="s">
        <v>68</v>
      </c>
      <c r="AR11">
        <v>6</v>
      </c>
      <c r="AS11" s="34"/>
      <c r="AT11" s="137" t="s">
        <v>320</v>
      </c>
    </row>
    <row r="12" spans="1:46" x14ac:dyDescent="0.15">
      <c r="A12">
        <v>12</v>
      </c>
      <c r="B12" s="137" t="s">
        <v>321</v>
      </c>
      <c r="C12" s="136">
        <f t="shared" ref="C12:AI12" si="13">C100+C$87</f>
        <v>17.076470731707317</v>
      </c>
      <c r="D12" s="136">
        <f t="shared" si="13"/>
        <v>9.5996566929133849</v>
      </c>
      <c r="E12" s="136">
        <f t="shared" si="13"/>
        <v>13.763604201680673</v>
      </c>
      <c r="F12" s="136">
        <f t="shared" si="13"/>
        <v>16.669666666666664</v>
      </c>
      <c r="G12" s="136">
        <f t="shared" si="13"/>
        <v>10.912549661954518</v>
      </c>
      <c r="H12" s="136">
        <f t="shared" si="13"/>
        <v>17.55746584539575</v>
      </c>
      <c r="I12" s="136">
        <f t="shared" si="13"/>
        <v>11.460155770850886</v>
      </c>
      <c r="J12" s="136">
        <f t="shared" si="13"/>
        <v>12.866868836965081</v>
      </c>
      <c r="K12" s="136">
        <f t="shared" si="13"/>
        <v>11.380430245854773</v>
      </c>
      <c r="L12" s="136">
        <f t="shared" si="13"/>
        <v>12.699848359659782</v>
      </c>
      <c r="M12" s="136">
        <f t="shared" si="13"/>
        <v>10.624061658031088</v>
      </c>
      <c r="N12" s="136">
        <f t="shared" si="13"/>
        <v>7.2365632253202712</v>
      </c>
      <c r="O12" s="136">
        <f t="shared" si="13"/>
        <v>9.9085391854705556</v>
      </c>
      <c r="P12" s="136">
        <f t="shared" si="13"/>
        <v>9.2270922509225102</v>
      </c>
      <c r="Q12" s="136">
        <f t="shared" si="13"/>
        <v>14.80782236894758</v>
      </c>
      <c r="R12" s="136">
        <f t="shared" si="13"/>
        <v>18.569761165048543</v>
      </c>
      <c r="S12" s="136">
        <f t="shared" si="13"/>
        <v>13.01586048550236</v>
      </c>
      <c r="T12" s="136">
        <f t="shared" si="13"/>
        <v>11.075919352465048</v>
      </c>
      <c r="U12" s="136">
        <f t="shared" si="13"/>
        <v>8.8171723063223499</v>
      </c>
      <c r="V12" s="136">
        <f t="shared" si="13"/>
        <v>14.122067522464697</v>
      </c>
      <c r="W12" s="136">
        <f t="shared" si="13"/>
        <v>12.932838911644236</v>
      </c>
      <c r="X12" s="136">
        <f t="shared" si="13"/>
        <v>7.7341192546583848</v>
      </c>
      <c r="Y12" s="136">
        <f t="shared" si="13"/>
        <v>9.3548414965986399</v>
      </c>
      <c r="Z12" s="136">
        <f t="shared" si="13"/>
        <v>11.895484412470024</v>
      </c>
      <c r="AA12" s="136">
        <f t="shared" si="13"/>
        <v>6.8238636308987077</v>
      </c>
      <c r="AB12" s="136">
        <f t="shared" si="13"/>
        <v>12.034413445378151</v>
      </c>
      <c r="AC12" s="136">
        <f t="shared" si="13"/>
        <v>14.475725484199797</v>
      </c>
      <c r="AD12" s="136">
        <f t="shared" si="13"/>
        <v>7.8258363873492014</v>
      </c>
      <c r="AE12" s="136">
        <f t="shared" si="13"/>
        <v>15.060142147117297</v>
      </c>
      <c r="AF12" s="136">
        <f t="shared" si="13"/>
        <v>5.8151632311977721</v>
      </c>
      <c r="AG12" s="136">
        <f t="shared" si="13"/>
        <v>10.142583838015323</v>
      </c>
      <c r="AH12" s="136">
        <f t="shared" si="13"/>
        <v>9.2140364779874204</v>
      </c>
      <c r="AI12" s="136">
        <f t="shared" si="13"/>
        <v>11.957546808510639</v>
      </c>
      <c r="AJ12" s="36">
        <f t="shared" ref="AJ12:AO12" si="14">AJ100+AJ$87</f>
        <v>8.8932174317527686</v>
      </c>
      <c r="AK12" s="36">
        <f t="shared" si="14"/>
        <v>13.120628533103382</v>
      </c>
      <c r="AL12" s="36">
        <f t="shared" si="14"/>
        <v>11.441177149984986</v>
      </c>
      <c r="AM12" s="36">
        <f t="shared" si="14"/>
        <v>17.830239465039714</v>
      </c>
      <c r="AN12" s="36">
        <f t="shared" si="14"/>
        <v>17.933831863204063</v>
      </c>
      <c r="AO12" s="36">
        <f t="shared" si="14"/>
        <v>17.830239465039714</v>
      </c>
      <c r="AQ12" s="34" t="s">
        <v>72</v>
      </c>
      <c r="AR12">
        <v>7</v>
      </c>
      <c r="AS12" s="34"/>
      <c r="AT12" s="137" t="s">
        <v>321</v>
      </c>
    </row>
    <row r="13" spans="1:46" x14ac:dyDescent="0.15">
      <c r="A13">
        <v>13</v>
      </c>
      <c r="B13" s="137" t="s">
        <v>385</v>
      </c>
      <c r="C13" s="136">
        <f t="shared" ref="C13:AI13" si="15">C101+C$87</f>
        <v>138.0033</v>
      </c>
      <c r="D13" s="136">
        <f t="shared" si="15"/>
        <v>-1117.9967999999999</v>
      </c>
      <c r="E13" s="136">
        <f t="shared" si="15"/>
        <v>-1883.9969000000001</v>
      </c>
      <c r="F13" s="136">
        <f t="shared" si="15"/>
        <v>1273.0029999999999</v>
      </c>
      <c r="G13" s="136">
        <f t="shared" si="15"/>
        <v>-6931.9970999999996</v>
      </c>
      <c r="H13" s="136">
        <f t="shared" si="15"/>
        <v>1169.0028</v>
      </c>
      <c r="I13" s="136">
        <f t="shared" si="15"/>
        <v>-2789.9973</v>
      </c>
      <c r="J13" s="136">
        <f t="shared" si="15"/>
        <v>-2361.9974000000002</v>
      </c>
      <c r="K13" s="136">
        <f t="shared" si="15"/>
        <v>-6390.9975000000004</v>
      </c>
      <c r="L13" s="136">
        <f t="shared" si="15"/>
        <v>-1891.9975999999999</v>
      </c>
      <c r="M13" s="136">
        <f t="shared" si="15"/>
        <v>-1261.9976999999999</v>
      </c>
      <c r="N13" s="136">
        <f t="shared" si="15"/>
        <v>-225.99780000000001</v>
      </c>
      <c r="O13" s="136">
        <f t="shared" si="15"/>
        <v>-3247.9978999999998</v>
      </c>
      <c r="P13" s="136">
        <f t="shared" si="15"/>
        <v>-4411.9979999999996</v>
      </c>
      <c r="Q13" s="136">
        <f t="shared" si="15"/>
        <v>-2605.9980999999998</v>
      </c>
      <c r="R13" s="136">
        <f t="shared" si="15"/>
        <v>2244.0018</v>
      </c>
      <c r="S13" s="136">
        <f t="shared" si="15"/>
        <v>-799.99829999999997</v>
      </c>
      <c r="T13" s="136">
        <f t="shared" si="15"/>
        <v>-3677.9983999999999</v>
      </c>
      <c r="U13" s="136">
        <f t="shared" si="15"/>
        <v>-1066.9984999999999</v>
      </c>
      <c r="V13" s="136">
        <f t="shared" si="15"/>
        <v>-1579.9985999999999</v>
      </c>
      <c r="W13" s="136">
        <f t="shared" si="15"/>
        <v>-187.99870000000001</v>
      </c>
      <c r="X13" s="136">
        <f t="shared" si="15"/>
        <v>-1907.9988000000001</v>
      </c>
      <c r="Y13" s="136">
        <f t="shared" si="15"/>
        <v>-786.99890000000005</v>
      </c>
      <c r="Z13" s="136">
        <f t="shared" si="15"/>
        <v>-2364.9989999999998</v>
      </c>
      <c r="AA13" s="136">
        <f t="shared" si="15"/>
        <v>-8533.9991000000009</v>
      </c>
      <c r="AB13" s="136">
        <f t="shared" si="15"/>
        <v>-1621.9992</v>
      </c>
      <c r="AC13" s="136">
        <f t="shared" si="15"/>
        <v>208.00069999999999</v>
      </c>
      <c r="AD13" s="136">
        <f t="shared" si="15"/>
        <v>-3537.9994000000002</v>
      </c>
      <c r="AE13" s="136">
        <f t="shared" si="15"/>
        <v>594.00049999999999</v>
      </c>
      <c r="AF13" s="136">
        <f t="shared" si="15"/>
        <v>-874.99959999999999</v>
      </c>
      <c r="AG13" s="136">
        <f t="shared" si="15"/>
        <v>-6051.9997000000003</v>
      </c>
      <c r="AH13" s="136">
        <f t="shared" si="15"/>
        <v>-2142.9998000000001</v>
      </c>
      <c r="AI13" s="136">
        <f t="shared" si="15"/>
        <v>-3999.9998999999998</v>
      </c>
      <c r="AJ13" s="36">
        <f t="shared" ref="AJ13:AO13" si="16">AJ101+AJ$87</f>
        <v>-34970</v>
      </c>
      <c r="AK13" s="36">
        <f t="shared" si="16"/>
        <v>-33664</v>
      </c>
      <c r="AL13" s="36">
        <f t="shared" si="16"/>
        <v>-68634</v>
      </c>
      <c r="AM13" s="36">
        <f t="shared" si="16"/>
        <v>-8902</v>
      </c>
      <c r="AN13" s="36">
        <f t="shared" si="16"/>
        <v>0</v>
      </c>
      <c r="AO13" s="36">
        <f t="shared" si="16"/>
        <v>-8902</v>
      </c>
      <c r="AQ13" s="34" t="s">
        <v>77</v>
      </c>
      <c r="AR13">
        <v>8</v>
      </c>
      <c r="AS13" s="34"/>
      <c r="AT13" s="137" t="s">
        <v>385</v>
      </c>
    </row>
    <row r="14" spans="1:46" x14ac:dyDescent="0.15">
      <c r="A14">
        <v>14</v>
      </c>
      <c r="B14" s="137" t="s">
        <v>386</v>
      </c>
      <c r="C14" s="136">
        <f t="shared" ref="C14:AI14" si="17">C102+C$87</f>
        <v>252.0033</v>
      </c>
      <c r="D14" s="136">
        <f t="shared" si="17"/>
        <v>2543.0032000000001</v>
      </c>
      <c r="E14" s="136">
        <f t="shared" si="17"/>
        <v>4770.0030999999999</v>
      </c>
      <c r="F14" s="136">
        <f t="shared" si="17"/>
        <v>699.00300000000004</v>
      </c>
      <c r="G14" s="136">
        <f t="shared" si="17"/>
        <v>6717.0029000000004</v>
      </c>
      <c r="H14" s="136">
        <f t="shared" si="17"/>
        <v>728.00279999999998</v>
      </c>
      <c r="I14" s="136">
        <f t="shared" si="17"/>
        <v>6288.0027</v>
      </c>
      <c r="J14" s="136">
        <f t="shared" si="17"/>
        <v>2189.0025999999998</v>
      </c>
      <c r="K14" s="136">
        <f t="shared" si="17"/>
        <v>2291.0025000000001</v>
      </c>
      <c r="L14" s="136">
        <f t="shared" si="17"/>
        <v>2983.0023999999999</v>
      </c>
      <c r="M14" s="136">
        <f t="shared" si="17"/>
        <v>2793.0023000000001</v>
      </c>
      <c r="N14" s="136">
        <f t="shared" si="17"/>
        <v>2592.0021999999999</v>
      </c>
      <c r="O14" s="136">
        <f t="shared" si="17"/>
        <v>1277.0020999999999</v>
      </c>
      <c r="P14" s="136">
        <f t="shared" si="17"/>
        <v>5559.0020000000004</v>
      </c>
      <c r="Q14" s="136">
        <f t="shared" si="17"/>
        <v>3030.0019000000002</v>
      </c>
      <c r="R14" s="136">
        <f t="shared" si="17"/>
        <v>673.0018</v>
      </c>
      <c r="S14" s="136">
        <f t="shared" si="17"/>
        <v>3970.0016999999998</v>
      </c>
      <c r="T14" s="136">
        <f t="shared" si="17"/>
        <v>3607.0016000000001</v>
      </c>
      <c r="U14" s="136">
        <f t="shared" si="17"/>
        <v>4620.0015000000003</v>
      </c>
      <c r="V14" s="136">
        <f t="shared" si="17"/>
        <v>1059.0014000000001</v>
      </c>
      <c r="W14" s="136">
        <f t="shared" si="17"/>
        <v>2136.0012999999999</v>
      </c>
      <c r="X14" s="136">
        <f t="shared" si="17"/>
        <v>2645.0012000000002</v>
      </c>
      <c r="Y14" s="136">
        <f t="shared" si="17"/>
        <v>3234.0011</v>
      </c>
      <c r="Z14" s="136">
        <f t="shared" si="17"/>
        <v>540.00099999999998</v>
      </c>
      <c r="AA14" s="136">
        <f t="shared" si="17"/>
        <v>9518.0008999999991</v>
      </c>
      <c r="AB14" s="136">
        <f t="shared" si="17"/>
        <v>3403.0007999999998</v>
      </c>
      <c r="AC14" s="136">
        <f t="shared" si="17"/>
        <v>426.00069999999999</v>
      </c>
      <c r="AD14" s="136">
        <f t="shared" si="17"/>
        <v>4210.0006000000003</v>
      </c>
      <c r="AE14" s="136">
        <f t="shared" si="17"/>
        <v>465.00049999999999</v>
      </c>
      <c r="AF14" s="136">
        <f t="shared" si="17"/>
        <v>8467.0004000000008</v>
      </c>
      <c r="AG14" s="136">
        <f t="shared" si="17"/>
        <v>5075.0002999999997</v>
      </c>
      <c r="AH14" s="136">
        <f t="shared" si="17"/>
        <v>-240.99979999999999</v>
      </c>
      <c r="AI14" s="136">
        <f t="shared" si="17"/>
        <v>8886.0000999999993</v>
      </c>
      <c r="AJ14" s="36">
        <f t="shared" ref="AJ14:AO14" si="18">AJ102+AJ$87</f>
        <v>58366</v>
      </c>
      <c r="AK14" s="36">
        <f t="shared" si="18"/>
        <v>49038</v>
      </c>
      <c r="AL14" s="36">
        <f t="shared" si="18"/>
        <v>107404</v>
      </c>
      <c r="AM14" s="36">
        <f t="shared" si="18"/>
        <v>249458</v>
      </c>
      <c r="AN14" s="36">
        <f t="shared" si="18"/>
        <v>0</v>
      </c>
      <c r="AO14" s="36">
        <f t="shared" si="18"/>
        <v>249458</v>
      </c>
      <c r="AQ14" s="34" t="s">
        <v>81</v>
      </c>
      <c r="AR14">
        <v>9</v>
      </c>
      <c r="AS14" s="34"/>
      <c r="AT14" s="137" t="s">
        <v>386</v>
      </c>
    </row>
    <row r="15" spans="1:46" x14ac:dyDescent="0.15">
      <c r="A15">
        <v>15</v>
      </c>
      <c r="B15" s="137" t="s">
        <v>387</v>
      </c>
      <c r="C15" s="136">
        <f t="shared" ref="C15:AI15" si="19">C103+C$87</f>
        <v>35.003300000000003</v>
      </c>
      <c r="D15" s="136">
        <f t="shared" si="19"/>
        <v>2509.0032000000001</v>
      </c>
      <c r="E15" s="136">
        <f t="shared" si="19"/>
        <v>2938.0030999999999</v>
      </c>
      <c r="F15" s="136">
        <f t="shared" si="19"/>
        <v>1195.0029999999999</v>
      </c>
      <c r="G15" s="136">
        <f t="shared" si="19"/>
        <v>3694.0029</v>
      </c>
      <c r="H15" s="136">
        <f t="shared" si="19"/>
        <v>1486.0028</v>
      </c>
      <c r="I15" s="136">
        <f t="shared" si="19"/>
        <v>1642.0027</v>
      </c>
      <c r="J15" s="136">
        <f t="shared" si="19"/>
        <v>3443.0025999999998</v>
      </c>
      <c r="K15" s="136">
        <f t="shared" si="19"/>
        <v>3708.0025000000001</v>
      </c>
      <c r="L15" s="136">
        <f t="shared" si="19"/>
        <v>2948.0023999999999</v>
      </c>
      <c r="M15" s="136">
        <f t="shared" si="19"/>
        <v>2895.0023000000001</v>
      </c>
      <c r="N15" s="136">
        <f t="shared" si="19"/>
        <v>3405.0021999999999</v>
      </c>
      <c r="O15" s="136">
        <f t="shared" si="19"/>
        <v>1681.0020999999999</v>
      </c>
      <c r="P15" s="136">
        <f t="shared" si="19"/>
        <v>3006.002</v>
      </c>
      <c r="Q15" s="136">
        <f t="shared" si="19"/>
        <v>2182.0019000000002</v>
      </c>
      <c r="R15" s="136">
        <f t="shared" si="19"/>
        <v>977.0018</v>
      </c>
      <c r="S15" s="136">
        <f t="shared" si="19"/>
        <v>2636.0016999999998</v>
      </c>
      <c r="T15" s="136">
        <f t="shared" si="19"/>
        <v>2990.0016000000001</v>
      </c>
      <c r="U15" s="136">
        <f t="shared" si="19"/>
        <v>1826.0015000000001</v>
      </c>
      <c r="V15" s="136">
        <f t="shared" si="19"/>
        <v>1088.0014000000001</v>
      </c>
      <c r="W15" s="136">
        <f t="shared" si="19"/>
        <v>1178.0012999999999</v>
      </c>
      <c r="X15" s="136">
        <f t="shared" si="19"/>
        <v>3230.0012000000002</v>
      </c>
      <c r="Y15" s="136">
        <f t="shared" si="19"/>
        <v>3292.0011</v>
      </c>
      <c r="Z15" s="136">
        <f t="shared" si="19"/>
        <v>2115.0010000000002</v>
      </c>
      <c r="AA15" s="136">
        <f t="shared" si="19"/>
        <v>5092.0009</v>
      </c>
      <c r="AB15" s="136">
        <f t="shared" si="19"/>
        <v>3003.0007999999998</v>
      </c>
      <c r="AC15" s="136">
        <f t="shared" si="19"/>
        <v>1610.0007000000001</v>
      </c>
      <c r="AD15" s="136">
        <f t="shared" si="19"/>
        <v>3384.0005999999998</v>
      </c>
      <c r="AE15" s="136">
        <f t="shared" si="19"/>
        <v>1164.0005000000001</v>
      </c>
      <c r="AF15" s="136">
        <f t="shared" si="19"/>
        <v>3518.0003999999999</v>
      </c>
      <c r="AG15" s="136">
        <f t="shared" si="19"/>
        <v>3194.0003000000002</v>
      </c>
      <c r="AH15" s="136">
        <f t="shared" si="19"/>
        <v>3727.0001999999999</v>
      </c>
      <c r="AI15" s="136">
        <f t="shared" si="19"/>
        <v>1567.0001</v>
      </c>
      <c r="AJ15" s="36">
        <f t="shared" ref="AJ15:AO15" si="20">AJ103+AJ$87</f>
        <v>36493</v>
      </c>
      <c r="AK15" s="36">
        <f t="shared" si="20"/>
        <v>45865</v>
      </c>
      <c r="AL15" s="36">
        <f t="shared" si="20"/>
        <v>82358</v>
      </c>
      <c r="AM15" s="36">
        <f t="shared" si="20"/>
        <v>212855</v>
      </c>
      <c r="AN15" s="36">
        <f t="shared" si="20"/>
        <v>0</v>
      </c>
      <c r="AO15" s="36">
        <f t="shared" si="20"/>
        <v>212855</v>
      </c>
      <c r="AQ15" s="34" t="s">
        <v>84</v>
      </c>
      <c r="AR15">
        <v>10</v>
      </c>
      <c r="AS15" s="34"/>
      <c r="AT15" s="137" t="s">
        <v>387</v>
      </c>
    </row>
    <row r="16" spans="1:46" x14ac:dyDescent="0.15">
      <c r="A16">
        <v>16</v>
      </c>
      <c r="B16" s="232" t="s">
        <v>322</v>
      </c>
      <c r="C16" s="136">
        <f t="shared" ref="C16:AI16" si="21">C104+C$87</f>
        <v>3.3E-3</v>
      </c>
      <c r="D16" s="136">
        <f t="shared" si="21"/>
        <v>37.386505666813882</v>
      </c>
      <c r="E16" s="136">
        <f t="shared" si="21"/>
        <v>35.911727261502122</v>
      </c>
      <c r="F16" s="136">
        <f t="shared" si="21"/>
        <v>16.067804620674469</v>
      </c>
      <c r="G16" s="136">
        <f t="shared" si="21"/>
        <v>56.197520080925827</v>
      </c>
      <c r="H16" s="136">
        <f t="shared" si="21"/>
        <v>17.183579622987345</v>
      </c>
      <c r="I16" s="136">
        <f t="shared" si="21"/>
        <v>42.352745792514334</v>
      </c>
      <c r="J16" s="136">
        <f t="shared" si="21"/>
        <v>29.741107105523909</v>
      </c>
      <c r="K16" s="136">
        <f t="shared" si="21"/>
        <v>45.488607052263667</v>
      </c>
      <c r="L16" s="136">
        <f t="shared" si="21"/>
        <v>32.766255138597757</v>
      </c>
      <c r="M16" s="136">
        <f t="shared" si="21"/>
        <v>32.906916422694131</v>
      </c>
      <c r="N16" s="136">
        <f t="shared" si="21"/>
        <v>38.888999404368981</v>
      </c>
      <c r="O16" s="136">
        <f t="shared" si="21"/>
        <v>41.527168295945316</v>
      </c>
      <c r="P16" s="136">
        <f t="shared" si="21"/>
        <v>39.629738391045663</v>
      </c>
      <c r="Q16" s="136">
        <f t="shared" si="21"/>
        <v>50.673581672248716</v>
      </c>
      <c r="R16" s="136">
        <f t="shared" si="21"/>
        <v>11.864992506149628</v>
      </c>
      <c r="S16" s="136">
        <f t="shared" si="21"/>
        <v>33.139131408458958</v>
      </c>
      <c r="T16" s="136">
        <f t="shared" si="21"/>
        <v>47.847960872775801</v>
      </c>
      <c r="U16" s="136">
        <f t="shared" si="21"/>
        <v>36.75344844537468</v>
      </c>
      <c r="V16" s="136">
        <f t="shared" si="21"/>
        <v>54.726507676716487</v>
      </c>
      <c r="W16" s="136">
        <f t="shared" si="21"/>
        <v>29.158121589205397</v>
      </c>
      <c r="X16" s="136">
        <f t="shared" si="21"/>
        <v>33.645630603918754</v>
      </c>
      <c r="Y16" s="136">
        <f t="shared" si="21"/>
        <v>30.904036188144502</v>
      </c>
      <c r="Z16" s="136">
        <f t="shared" si="21"/>
        <v>41.097611654020646</v>
      </c>
      <c r="AA16" s="136">
        <f t="shared" si="21"/>
        <v>51.775280129880464</v>
      </c>
      <c r="AB16" s="136">
        <f t="shared" si="21"/>
        <v>40.10541595565163</v>
      </c>
      <c r="AC16" s="136">
        <f t="shared" si="21"/>
        <v>24.24729339500804</v>
      </c>
      <c r="AD16" s="136">
        <f t="shared" si="21"/>
        <v>35.937823297013189</v>
      </c>
      <c r="AE16" s="136">
        <f t="shared" si="21"/>
        <v>26.427659573218378</v>
      </c>
      <c r="AF16" s="136">
        <f t="shared" si="21"/>
        <v>37.829424836506583</v>
      </c>
      <c r="AG16" s="136">
        <f t="shared" si="21"/>
        <v>36.004337153732138</v>
      </c>
      <c r="AH16" s="136">
        <f t="shared" si="21"/>
        <v>32.840457786768326</v>
      </c>
      <c r="AI16" s="136">
        <f t="shared" si="21"/>
        <v>51.292736471657228</v>
      </c>
      <c r="AJ16" s="36">
        <f t="shared" ref="AJ16:AO16" si="22">AJ104+AJ$87</f>
        <v>39.886495525442285</v>
      </c>
      <c r="AK16" s="36">
        <f t="shared" si="22"/>
        <v>34.469747165702216</v>
      </c>
      <c r="AL16" s="36">
        <f t="shared" si="22"/>
        <v>36.613627743373719</v>
      </c>
      <c r="AM16" s="36">
        <f t="shared" si="22"/>
        <v>14.238033427104282</v>
      </c>
      <c r="AN16" s="36">
        <f t="shared" si="22"/>
        <v>13.048843269521651</v>
      </c>
      <c r="AO16" s="36">
        <f t="shared" si="22"/>
        <v>13.048843269521651</v>
      </c>
      <c r="AQ16" s="34" t="s">
        <v>87</v>
      </c>
      <c r="AR16">
        <v>11</v>
      </c>
      <c r="AS16" s="34"/>
      <c r="AT16" s="232" t="s">
        <v>322</v>
      </c>
    </row>
    <row r="17" spans="1:46" x14ac:dyDescent="0.15">
      <c r="A17">
        <v>17</v>
      </c>
      <c r="B17" s="241" t="s">
        <v>323</v>
      </c>
      <c r="C17" s="136" t="e">
        <f t="shared" ref="C17:AI17" si="23">C105+C$87</f>
        <v>#VALUE!</v>
      </c>
      <c r="D17" s="136" t="e">
        <f t="shared" si="23"/>
        <v>#VALUE!</v>
      </c>
      <c r="E17" s="136" t="e">
        <f t="shared" si="23"/>
        <v>#VALUE!</v>
      </c>
      <c r="F17" s="136" t="e">
        <f t="shared" si="23"/>
        <v>#VALUE!</v>
      </c>
      <c r="G17" s="136" t="e">
        <f t="shared" si="23"/>
        <v>#VALUE!</v>
      </c>
      <c r="H17" s="136" t="e">
        <f t="shared" si="23"/>
        <v>#VALUE!</v>
      </c>
      <c r="I17" s="136" t="e">
        <f t="shared" si="23"/>
        <v>#VALUE!</v>
      </c>
      <c r="J17" s="136" t="e">
        <f t="shared" si="23"/>
        <v>#VALUE!</v>
      </c>
      <c r="K17" s="136" t="e">
        <f t="shared" si="23"/>
        <v>#VALUE!</v>
      </c>
      <c r="L17" s="136" t="e">
        <f t="shared" si="23"/>
        <v>#VALUE!</v>
      </c>
      <c r="M17" s="136" t="e">
        <f t="shared" si="23"/>
        <v>#VALUE!</v>
      </c>
      <c r="N17" s="136" t="e">
        <f t="shared" si="23"/>
        <v>#VALUE!</v>
      </c>
      <c r="O17" s="136" t="e">
        <f t="shared" si="23"/>
        <v>#VALUE!</v>
      </c>
      <c r="P17" s="136" t="e">
        <f t="shared" si="23"/>
        <v>#VALUE!</v>
      </c>
      <c r="Q17" s="136" t="e">
        <f t="shared" si="23"/>
        <v>#VALUE!</v>
      </c>
      <c r="R17" s="136" t="e">
        <f t="shared" si="23"/>
        <v>#VALUE!</v>
      </c>
      <c r="S17" s="136" t="e">
        <f t="shared" si="23"/>
        <v>#VALUE!</v>
      </c>
      <c r="T17" s="136" t="e">
        <f t="shared" si="23"/>
        <v>#VALUE!</v>
      </c>
      <c r="U17" s="136" t="e">
        <f t="shared" si="23"/>
        <v>#VALUE!</v>
      </c>
      <c r="V17" s="136" t="e">
        <f t="shared" si="23"/>
        <v>#VALUE!</v>
      </c>
      <c r="W17" s="136" t="e">
        <f t="shared" si="23"/>
        <v>#VALUE!</v>
      </c>
      <c r="X17" s="136" t="e">
        <f t="shared" si="23"/>
        <v>#VALUE!</v>
      </c>
      <c r="Y17" s="136" t="e">
        <f t="shared" si="23"/>
        <v>#VALUE!</v>
      </c>
      <c r="Z17" s="136" t="e">
        <f t="shared" si="23"/>
        <v>#VALUE!</v>
      </c>
      <c r="AA17" s="136" t="e">
        <f t="shared" si="23"/>
        <v>#VALUE!</v>
      </c>
      <c r="AB17" s="136" t="e">
        <f t="shared" si="23"/>
        <v>#VALUE!</v>
      </c>
      <c r="AC17" s="136" t="e">
        <f t="shared" si="23"/>
        <v>#VALUE!</v>
      </c>
      <c r="AD17" s="136" t="e">
        <f t="shared" si="23"/>
        <v>#VALUE!</v>
      </c>
      <c r="AE17" s="136" t="e">
        <f t="shared" si="23"/>
        <v>#VALUE!</v>
      </c>
      <c r="AF17" s="136" t="e">
        <f t="shared" si="23"/>
        <v>#VALUE!</v>
      </c>
      <c r="AG17" s="136" t="e">
        <f t="shared" si="23"/>
        <v>#VALUE!</v>
      </c>
      <c r="AH17" s="136" t="e">
        <f t="shared" si="23"/>
        <v>#VALUE!</v>
      </c>
      <c r="AI17" s="136" t="e">
        <f t="shared" si="23"/>
        <v>#VALUE!</v>
      </c>
      <c r="AJ17" s="36" t="e">
        <f t="shared" ref="AJ17:AO17" si="24">AJ105+AJ$87</f>
        <v>#VALUE!</v>
      </c>
      <c r="AK17" s="36" t="e">
        <f t="shared" si="24"/>
        <v>#VALUE!</v>
      </c>
      <c r="AL17" s="36" t="e">
        <f t="shared" si="24"/>
        <v>#VALUE!</v>
      </c>
      <c r="AM17" s="36" t="e">
        <f t="shared" si="24"/>
        <v>#VALUE!</v>
      </c>
      <c r="AN17" s="36">
        <f t="shared" si="24"/>
        <v>0</v>
      </c>
      <c r="AO17" s="36" t="e">
        <f t="shared" si="24"/>
        <v>#VALUE!</v>
      </c>
      <c r="AQ17" s="34" t="s">
        <v>91</v>
      </c>
      <c r="AR17">
        <v>12</v>
      </c>
      <c r="AS17" s="34"/>
      <c r="AT17" s="232" t="s">
        <v>324</v>
      </c>
    </row>
    <row r="18" spans="1:46" x14ac:dyDescent="0.15">
      <c r="A18">
        <v>18</v>
      </c>
      <c r="B18" s="232" t="s">
        <v>324</v>
      </c>
      <c r="C18" s="136">
        <f t="shared" ref="C18:AI18" si="25">C106+C$87</f>
        <v>2.7829610169491521</v>
      </c>
      <c r="D18" s="136">
        <f t="shared" si="25"/>
        <v>4.6801690873590047</v>
      </c>
      <c r="E18" s="136">
        <f t="shared" si="25"/>
        <v>3.0649486697008297</v>
      </c>
      <c r="F18" s="136">
        <f t="shared" si="25"/>
        <v>2.5939817799368097</v>
      </c>
      <c r="G18" s="136">
        <f t="shared" si="25"/>
        <v>9.1759797037417865</v>
      </c>
      <c r="H18" s="136">
        <f t="shared" si="25"/>
        <v>1.1256473910120492</v>
      </c>
      <c r="I18" s="136">
        <f t="shared" si="25"/>
        <v>2.8456049914222694</v>
      </c>
      <c r="J18" s="136">
        <f t="shared" si="25"/>
        <v>3.6406848592925272</v>
      </c>
      <c r="K18" s="136">
        <f t="shared" si="25"/>
        <v>7.6314189804076831</v>
      </c>
      <c r="L18" s="136">
        <f t="shared" si="25"/>
        <v>4.472646362804273</v>
      </c>
      <c r="M18" s="136">
        <f t="shared" si="25"/>
        <v>5.1143181334632324</v>
      </c>
      <c r="N18" s="136">
        <f t="shared" si="25"/>
        <v>3.6494164697283469</v>
      </c>
      <c r="O18" s="136">
        <f t="shared" si="25"/>
        <v>2.7293278936726337</v>
      </c>
      <c r="P18" s="136">
        <f t="shared" si="25"/>
        <v>4.2640211355452173</v>
      </c>
      <c r="Q18" s="136">
        <f t="shared" si="25"/>
        <v>9.0119227561742843</v>
      </c>
      <c r="R18" s="136">
        <f t="shared" si="25"/>
        <v>1.0568853173264989</v>
      </c>
      <c r="S18" s="136">
        <f t="shared" si="25"/>
        <v>5.7026666491443248</v>
      </c>
      <c r="T18" s="136">
        <f t="shared" si="25"/>
        <v>10.746726143402229</v>
      </c>
      <c r="U18" s="136">
        <f t="shared" si="25"/>
        <v>2.756139175257732</v>
      </c>
      <c r="V18" s="136">
        <f t="shared" si="25"/>
        <v>4.9784247527560845</v>
      </c>
      <c r="W18" s="136">
        <f t="shared" si="25"/>
        <v>2.1942276521304511</v>
      </c>
      <c r="X18" s="136">
        <f t="shared" si="25"/>
        <v>3.2161290960321494</v>
      </c>
      <c r="Y18" s="136">
        <f t="shared" si="25"/>
        <v>3.5159703264041173</v>
      </c>
      <c r="Z18" s="136">
        <f t="shared" si="25"/>
        <v>3.4538000480737931</v>
      </c>
      <c r="AA18" s="136">
        <f t="shared" si="25"/>
        <v>8.7049235856408114</v>
      </c>
      <c r="AB18" s="136">
        <f t="shared" si="25"/>
        <v>7.5578849912176942</v>
      </c>
      <c r="AC18" s="136">
        <f t="shared" si="25"/>
        <v>1.7628263169153429</v>
      </c>
      <c r="AD18" s="136">
        <f t="shared" si="25"/>
        <v>4.7140239618708009</v>
      </c>
      <c r="AE18" s="136">
        <f t="shared" si="25"/>
        <v>1.7812369074290282</v>
      </c>
      <c r="AF18" s="136">
        <f t="shared" si="25"/>
        <v>15.300522788237517</v>
      </c>
      <c r="AG18" s="136">
        <f t="shared" si="25"/>
        <v>4.9211322200666805</v>
      </c>
      <c r="AH18" s="136">
        <f t="shared" si="25"/>
        <v>2.2197801234547794</v>
      </c>
      <c r="AI18" s="136">
        <f t="shared" si="25"/>
        <v>3.5603289923243819</v>
      </c>
      <c r="AJ18" s="36">
        <f t="shared" ref="AJ18:AO18" si="26">AJ106+AJ$87</f>
        <v>2.51526887735732</v>
      </c>
      <c r="AK18" s="36">
        <f t="shared" si="26"/>
        <v>4.1078582933363545</v>
      </c>
      <c r="AL18" s="36">
        <f t="shared" si="26"/>
        <v>3.2083299842756388</v>
      </c>
      <c r="AM18" s="36">
        <f t="shared" si="26"/>
        <v>1.2870069630427989</v>
      </c>
      <c r="AN18" s="36">
        <f t="shared" si="26"/>
        <v>0</v>
      </c>
      <c r="AO18" s="36">
        <f t="shared" si="26"/>
        <v>1.2870069630427989</v>
      </c>
      <c r="AQ18" s="34" t="s">
        <v>94</v>
      </c>
      <c r="AR18">
        <v>13</v>
      </c>
      <c r="AS18" s="34"/>
      <c r="AT18" s="232" t="s">
        <v>326</v>
      </c>
    </row>
    <row r="19" spans="1:46" x14ac:dyDescent="0.15">
      <c r="A19">
        <v>19</v>
      </c>
      <c r="B19" s="241" t="s">
        <v>325</v>
      </c>
      <c r="C19" s="136" t="e">
        <f t="shared" ref="C19:AI19" si="27">C107+C$87</f>
        <v>#VALUE!</v>
      </c>
      <c r="D19" s="136" t="e">
        <f t="shared" si="27"/>
        <v>#VALUE!</v>
      </c>
      <c r="E19" s="136" t="e">
        <f t="shared" si="27"/>
        <v>#VALUE!</v>
      </c>
      <c r="F19" s="136" t="e">
        <f t="shared" si="27"/>
        <v>#VALUE!</v>
      </c>
      <c r="G19" s="136" t="e">
        <f t="shared" si="27"/>
        <v>#VALUE!</v>
      </c>
      <c r="H19" s="136" t="e">
        <f t="shared" si="27"/>
        <v>#VALUE!</v>
      </c>
      <c r="I19" s="136" t="e">
        <f t="shared" si="27"/>
        <v>#VALUE!</v>
      </c>
      <c r="J19" s="136" t="e">
        <f t="shared" si="27"/>
        <v>#VALUE!</v>
      </c>
      <c r="K19" s="136" t="e">
        <f t="shared" si="27"/>
        <v>#VALUE!</v>
      </c>
      <c r="L19" s="136" t="e">
        <f t="shared" si="27"/>
        <v>#VALUE!</v>
      </c>
      <c r="M19" s="136" t="e">
        <f t="shared" si="27"/>
        <v>#VALUE!</v>
      </c>
      <c r="N19" s="136" t="e">
        <f t="shared" si="27"/>
        <v>#VALUE!</v>
      </c>
      <c r="O19" s="136" t="e">
        <f t="shared" si="27"/>
        <v>#VALUE!</v>
      </c>
      <c r="P19" s="136" t="e">
        <f t="shared" si="27"/>
        <v>#VALUE!</v>
      </c>
      <c r="Q19" s="136" t="e">
        <f t="shared" si="27"/>
        <v>#VALUE!</v>
      </c>
      <c r="R19" s="136" t="e">
        <f t="shared" si="27"/>
        <v>#VALUE!</v>
      </c>
      <c r="S19" s="136" t="e">
        <f t="shared" si="27"/>
        <v>#VALUE!</v>
      </c>
      <c r="T19" s="136" t="e">
        <f t="shared" si="27"/>
        <v>#VALUE!</v>
      </c>
      <c r="U19" s="136" t="e">
        <f t="shared" si="27"/>
        <v>#VALUE!</v>
      </c>
      <c r="V19" s="136" t="e">
        <f t="shared" si="27"/>
        <v>#VALUE!</v>
      </c>
      <c r="W19" s="136" t="e">
        <f t="shared" si="27"/>
        <v>#VALUE!</v>
      </c>
      <c r="X19" s="136" t="e">
        <f t="shared" si="27"/>
        <v>#VALUE!</v>
      </c>
      <c r="Y19" s="136" t="e">
        <f t="shared" si="27"/>
        <v>#VALUE!</v>
      </c>
      <c r="Z19" s="136" t="e">
        <f t="shared" si="27"/>
        <v>#VALUE!</v>
      </c>
      <c r="AA19" s="136" t="e">
        <f t="shared" si="27"/>
        <v>#VALUE!</v>
      </c>
      <c r="AB19" s="136" t="e">
        <f t="shared" si="27"/>
        <v>#VALUE!</v>
      </c>
      <c r="AC19" s="136" t="e">
        <f t="shared" si="27"/>
        <v>#VALUE!</v>
      </c>
      <c r="AD19" s="136" t="e">
        <f t="shared" si="27"/>
        <v>#VALUE!</v>
      </c>
      <c r="AE19" s="136" t="e">
        <f t="shared" si="27"/>
        <v>#VALUE!</v>
      </c>
      <c r="AF19" s="136" t="e">
        <f t="shared" si="27"/>
        <v>#VALUE!</v>
      </c>
      <c r="AG19" s="136" t="e">
        <f t="shared" si="27"/>
        <v>#VALUE!</v>
      </c>
      <c r="AH19" s="136" t="e">
        <f t="shared" si="27"/>
        <v>#VALUE!</v>
      </c>
      <c r="AI19" s="136" t="e">
        <f t="shared" si="27"/>
        <v>#VALUE!</v>
      </c>
      <c r="AJ19" s="36" t="e">
        <f t="shared" ref="AJ19:AO19" si="28">AJ107+AJ$87</f>
        <v>#VALUE!</v>
      </c>
      <c r="AK19" s="36" t="e">
        <f t="shared" si="28"/>
        <v>#VALUE!</v>
      </c>
      <c r="AL19" s="36" t="e">
        <f t="shared" si="28"/>
        <v>#VALUE!</v>
      </c>
      <c r="AM19" s="36" t="e">
        <f t="shared" si="28"/>
        <v>#VALUE!</v>
      </c>
      <c r="AN19" s="36">
        <f t="shared" si="28"/>
        <v>0</v>
      </c>
      <c r="AO19" s="36" t="e">
        <f t="shared" si="28"/>
        <v>#VALUE!</v>
      </c>
      <c r="AQ19" s="34" t="s">
        <v>97</v>
      </c>
      <c r="AR19">
        <v>14</v>
      </c>
      <c r="AS19" s="34"/>
      <c r="AT19" s="232" t="s">
        <v>328</v>
      </c>
    </row>
    <row r="20" spans="1:46" x14ac:dyDescent="0.15">
      <c r="A20">
        <v>20</v>
      </c>
      <c r="B20" s="232" t="s">
        <v>326</v>
      </c>
      <c r="C20" s="136">
        <f t="shared" ref="C20:AI20" si="29">C108+C$87</f>
        <v>1.9965203389830508</v>
      </c>
      <c r="D20" s="136">
        <f t="shared" si="29"/>
        <v>2.3505597581638527</v>
      </c>
      <c r="E20" s="136">
        <f t="shared" si="29"/>
        <v>2.4201421958213847</v>
      </c>
      <c r="F20" s="136">
        <f t="shared" si="29"/>
        <v>1.4698293124480055</v>
      </c>
      <c r="G20" s="136">
        <f t="shared" si="29"/>
        <v>3.4008724627668974</v>
      </c>
      <c r="H20" s="136">
        <f t="shared" si="29"/>
        <v>1.0551866163313852</v>
      </c>
      <c r="I20" s="136">
        <f t="shared" si="29"/>
        <v>2.701735118772068</v>
      </c>
      <c r="J20" s="136">
        <f t="shared" si="29"/>
        <v>2.5454066641348678</v>
      </c>
      <c r="K20" s="136">
        <f t="shared" si="29"/>
        <v>6.3570763172590254</v>
      </c>
      <c r="L20" s="136">
        <f t="shared" si="29"/>
        <v>3.5595870219479879</v>
      </c>
      <c r="M20" s="136">
        <f t="shared" si="29"/>
        <v>1.9087492431950408</v>
      </c>
      <c r="N20" s="136">
        <f t="shared" si="29"/>
        <v>2.719542753888009</v>
      </c>
      <c r="O20" s="136">
        <f t="shared" si="29"/>
        <v>2.6717914402196246</v>
      </c>
      <c r="P20" s="136">
        <f t="shared" si="29"/>
        <v>3.962364968657571</v>
      </c>
      <c r="Q20" s="136">
        <f t="shared" si="29"/>
        <v>4.8986605916605317</v>
      </c>
      <c r="R20" s="136">
        <f t="shared" si="29"/>
        <v>0.97173660214473589</v>
      </c>
      <c r="S20" s="136">
        <f t="shared" si="29"/>
        <v>1.7630603177384498</v>
      </c>
      <c r="T20" s="136">
        <f t="shared" si="29"/>
        <v>4.0790619325318849</v>
      </c>
      <c r="U20" s="136">
        <f t="shared" si="29"/>
        <v>1.8338832625833839</v>
      </c>
      <c r="V20" s="136">
        <f t="shared" si="29"/>
        <v>4.1987160877156491</v>
      </c>
      <c r="W20" s="136">
        <f t="shared" si="29"/>
        <v>1.7756346245158066</v>
      </c>
      <c r="X20" s="136">
        <f t="shared" si="29"/>
        <v>2.3081359851659262</v>
      </c>
      <c r="Y20" s="136">
        <f t="shared" si="29"/>
        <v>3.4641371350381505</v>
      </c>
      <c r="Z20" s="136">
        <f t="shared" si="29"/>
        <v>3.1693634378771409</v>
      </c>
      <c r="AA20" s="136">
        <f t="shared" si="29"/>
        <v>6.801577957296483</v>
      </c>
      <c r="AB20" s="136">
        <f t="shared" si="29"/>
        <v>5.3440268702727893</v>
      </c>
      <c r="AC20" s="136">
        <f t="shared" si="29"/>
        <v>1.429118632012407</v>
      </c>
      <c r="AD20" s="136">
        <f t="shared" si="29"/>
        <v>1.9525014301918602</v>
      </c>
      <c r="AE20" s="136">
        <f t="shared" si="29"/>
        <v>1.6813136905325381</v>
      </c>
      <c r="AF20" s="136">
        <f t="shared" si="29"/>
        <v>1.5309238964800704</v>
      </c>
      <c r="AG20" s="136">
        <f t="shared" si="29"/>
        <v>3.1743684378255095</v>
      </c>
      <c r="AH20" s="136">
        <f t="shared" si="29"/>
        <v>2.1070747047997527</v>
      </c>
      <c r="AI20" s="136">
        <f t="shared" si="29"/>
        <v>2.5867469762438695</v>
      </c>
      <c r="AJ20" s="36">
        <f t="shared" ref="AJ20:AO20" si="30">AJ108+AJ$87</f>
        <v>1.8328222306314459</v>
      </c>
      <c r="AK20" s="36">
        <f t="shared" si="30"/>
        <v>2.0728686938996854</v>
      </c>
      <c r="AL20" s="36">
        <f t="shared" si="30"/>
        <v>1.9366423124414527</v>
      </c>
      <c r="AM20" s="36">
        <f t="shared" si="30"/>
        <v>1.0584267214482574</v>
      </c>
      <c r="AN20" s="36">
        <f t="shared" si="30"/>
        <v>0</v>
      </c>
      <c r="AO20" s="36">
        <f t="shared" si="30"/>
        <v>1.0584267214482574</v>
      </c>
      <c r="AQ20" s="34" t="s">
        <v>101</v>
      </c>
      <c r="AR20">
        <v>15</v>
      </c>
      <c r="AS20" s="34"/>
      <c r="AT20" s="232" t="s">
        <v>259</v>
      </c>
    </row>
    <row r="21" spans="1:46" x14ac:dyDescent="0.15">
      <c r="A21">
        <v>21</v>
      </c>
      <c r="B21" s="241" t="s">
        <v>327</v>
      </c>
      <c r="C21" s="136" t="e">
        <f t="shared" ref="C21:AI21" si="31">C109+C$87</f>
        <v>#VALUE!</v>
      </c>
      <c r="D21" s="136" t="e">
        <f t="shared" si="31"/>
        <v>#VALUE!</v>
      </c>
      <c r="E21" s="136" t="e">
        <f t="shared" si="31"/>
        <v>#VALUE!</v>
      </c>
      <c r="F21" s="136" t="e">
        <f t="shared" si="31"/>
        <v>#VALUE!</v>
      </c>
      <c r="G21" s="136" t="e">
        <f t="shared" si="31"/>
        <v>#VALUE!</v>
      </c>
      <c r="H21" s="136" t="e">
        <f t="shared" si="31"/>
        <v>#VALUE!</v>
      </c>
      <c r="I21" s="136" t="e">
        <f t="shared" si="31"/>
        <v>#VALUE!</v>
      </c>
      <c r="J21" s="136" t="e">
        <f t="shared" si="31"/>
        <v>#VALUE!</v>
      </c>
      <c r="K21" s="136" t="e">
        <f t="shared" si="31"/>
        <v>#VALUE!</v>
      </c>
      <c r="L21" s="136" t="e">
        <f t="shared" si="31"/>
        <v>#VALUE!</v>
      </c>
      <c r="M21" s="136" t="e">
        <f t="shared" si="31"/>
        <v>#VALUE!</v>
      </c>
      <c r="N21" s="136" t="e">
        <f t="shared" si="31"/>
        <v>#VALUE!</v>
      </c>
      <c r="O21" s="136" t="e">
        <f t="shared" si="31"/>
        <v>#VALUE!</v>
      </c>
      <c r="P21" s="136" t="e">
        <f t="shared" si="31"/>
        <v>#VALUE!</v>
      </c>
      <c r="Q21" s="136" t="e">
        <f t="shared" si="31"/>
        <v>#VALUE!</v>
      </c>
      <c r="R21" s="136" t="e">
        <f t="shared" si="31"/>
        <v>#VALUE!</v>
      </c>
      <c r="S21" s="136" t="e">
        <f t="shared" si="31"/>
        <v>#VALUE!</v>
      </c>
      <c r="T21" s="136" t="e">
        <f t="shared" si="31"/>
        <v>#VALUE!</v>
      </c>
      <c r="U21" s="136" t="e">
        <f t="shared" si="31"/>
        <v>#VALUE!</v>
      </c>
      <c r="V21" s="136" t="e">
        <f t="shared" si="31"/>
        <v>#VALUE!</v>
      </c>
      <c r="W21" s="136" t="e">
        <f t="shared" si="31"/>
        <v>#VALUE!</v>
      </c>
      <c r="X21" s="136" t="e">
        <f t="shared" si="31"/>
        <v>#VALUE!</v>
      </c>
      <c r="Y21" s="136" t="e">
        <f t="shared" si="31"/>
        <v>#VALUE!</v>
      </c>
      <c r="Z21" s="136" t="e">
        <f t="shared" si="31"/>
        <v>#VALUE!</v>
      </c>
      <c r="AA21" s="136" t="e">
        <f t="shared" si="31"/>
        <v>#VALUE!</v>
      </c>
      <c r="AB21" s="136" t="e">
        <f t="shared" si="31"/>
        <v>#VALUE!</v>
      </c>
      <c r="AC21" s="136" t="e">
        <f t="shared" si="31"/>
        <v>#VALUE!</v>
      </c>
      <c r="AD21" s="136" t="e">
        <f t="shared" si="31"/>
        <v>#VALUE!</v>
      </c>
      <c r="AE21" s="136" t="e">
        <f t="shared" si="31"/>
        <v>#VALUE!</v>
      </c>
      <c r="AF21" s="136" t="e">
        <f t="shared" si="31"/>
        <v>#VALUE!</v>
      </c>
      <c r="AG21" s="136" t="e">
        <f t="shared" si="31"/>
        <v>#VALUE!</v>
      </c>
      <c r="AH21" s="136" t="e">
        <f t="shared" si="31"/>
        <v>#VALUE!</v>
      </c>
      <c r="AI21" s="136" t="e">
        <f t="shared" si="31"/>
        <v>#VALUE!</v>
      </c>
      <c r="AJ21" s="36" t="e">
        <f t="shared" ref="AJ21:AO21" si="32">AJ109+AJ$87</f>
        <v>#VALUE!</v>
      </c>
      <c r="AK21" s="36" t="e">
        <f t="shared" si="32"/>
        <v>#VALUE!</v>
      </c>
      <c r="AL21" s="36" t="e">
        <f t="shared" si="32"/>
        <v>#VALUE!</v>
      </c>
      <c r="AM21" s="36" t="e">
        <f t="shared" si="32"/>
        <v>#VALUE!</v>
      </c>
      <c r="AN21" s="36">
        <f t="shared" si="32"/>
        <v>0</v>
      </c>
      <c r="AO21" s="36" t="e">
        <f t="shared" si="32"/>
        <v>#VALUE!</v>
      </c>
      <c r="AQ21" s="34" t="s">
        <v>104</v>
      </c>
      <c r="AR21">
        <v>16</v>
      </c>
      <c r="AS21" s="34"/>
      <c r="AT21" s="232" t="s">
        <v>246</v>
      </c>
    </row>
    <row r="22" spans="1:46" x14ac:dyDescent="0.15">
      <c r="A22">
        <v>22</v>
      </c>
      <c r="B22" s="232" t="s">
        <v>328</v>
      </c>
      <c r="C22" s="136">
        <f t="shared" ref="C22:AI22" si="33">C110+C$87</f>
        <v>1.8609271186440679</v>
      </c>
      <c r="D22" s="136">
        <f t="shared" si="33"/>
        <v>2.3360366799167345</v>
      </c>
      <c r="E22" s="136">
        <f t="shared" si="33"/>
        <v>2.0351663550195576</v>
      </c>
      <c r="F22" s="136">
        <f t="shared" si="33"/>
        <v>0.9094772389298138</v>
      </c>
      <c r="G22" s="136">
        <f t="shared" si="33"/>
        <v>2.8533410134472952</v>
      </c>
      <c r="H22" s="136">
        <f t="shared" si="33"/>
        <v>0.74587027977452558</v>
      </c>
      <c r="I22" s="136">
        <f t="shared" si="33"/>
        <v>2.3677028592435256</v>
      </c>
      <c r="J22" s="136">
        <f t="shared" si="33"/>
        <v>1.4784736081986249</v>
      </c>
      <c r="K22" s="136">
        <f t="shared" si="33"/>
        <v>2.2672429893425599</v>
      </c>
      <c r="L22" s="136">
        <f t="shared" si="33"/>
        <v>1.9261293017480301</v>
      </c>
      <c r="M22" s="136">
        <f t="shared" si="33"/>
        <v>1.7178293313481854</v>
      </c>
      <c r="N22" s="136">
        <f t="shared" si="33"/>
        <v>1.8067234904779308</v>
      </c>
      <c r="O22" s="136">
        <f t="shared" si="33"/>
        <v>2.5232925936885251</v>
      </c>
      <c r="P22" s="136">
        <f t="shared" si="33"/>
        <v>2.0280781560139016</v>
      </c>
      <c r="Q22" s="136">
        <f t="shared" si="33"/>
        <v>4.3489985877785955</v>
      </c>
      <c r="R22" s="136">
        <f t="shared" si="33"/>
        <v>0.94644490456599462</v>
      </c>
      <c r="S22" s="136">
        <f t="shared" si="33"/>
        <v>1.5798058349395478</v>
      </c>
      <c r="T22" s="136">
        <f t="shared" si="33"/>
        <v>2.7780542816303546</v>
      </c>
      <c r="U22" s="136">
        <f t="shared" si="33"/>
        <v>1.5258177683444512</v>
      </c>
      <c r="V22" s="136">
        <f t="shared" si="33"/>
        <v>2.7256529105131451</v>
      </c>
      <c r="W22" s="136">
        <f t="shared" si="33"/>
        <v>1.4288896538797951</v>
      </c>
      <c r="X22" s="136">
        <f t="shared" si="33"/>
        <v>2.2889995024514493</v>
      </c>
      <c r="Y22" s="136">
        <f t="shared" si="33"/>
        <v>1.57675652355148</v>
      </c>
      <c r="Z22" s="136">
        <f t="shared" si="33"/>
        <v>2.835350728368045</v>
      </c>
      <c r="AA22" s="136">
        <f t="shared" si="33"/>
        <v>5.3459828614473475</v>
      </c>
      <c r="AB22" s="136">
        <f t="shared" si="33"/>
        <v>2.5989288310571026</v>
      </c>
      <c r="AC22" s="136">
        <f t="shared" si="33"/>
        <v>1.4023792341836461</v>
      </c>
      <c r="AD22" s="136">
        <f t="shared" si="33"/>
        <v>1.6985842723989966</v>
      </c>
      <c r="AE22" s="136">
        <f t="shared" si="33"/>
        <v>1.2306073911625803</v>
      </c>
      <c r="AF22" s="136">
        <f t="shared" si="33"/>
        <v>1.3864902965808199</v>
      </c>
      <c r="AG22" s="136">
        <f t="shared" si="33"/>
        <v>1.6618746817993486</v>
      </c>
      <c r="AH22" s="136">
        <f t="shared" si="33"/>
        <v>1.883292558510725</v>
      </c>
      <c r="AI22" s="136">
        <f t="shared" si="33"/>
        <v>2.0730639555871577</v>
      </c>
      <c r="AJ22" s="36">
        <f t="shared" ref="AJ22:AO22" si="34">AJ110+AJ$87</f>
        <v>1.7434630578102486</v>
      </c>
      <c r="AK22" s="36">
        <f t="shared" si="34"/>
        <v>1.6363283178606407</v>
      </c>
      <c r="AL22" s="36">
        <f t="shared" si="34"/>
        <v>1.5878754201920469</v>
      </c>
      <c r="AM22" s="36">
        <f t="shared" si="34"/>
        <v>0.89919244639410789</v>
      </c>
      <c r="AN22" s="36">
        <f t="shared" si="34"/>
        <v>0</v>
      </c>
      <c r="AO22" s="36">
        <f t="shared" si="34"/>
        <v>0.89919244639410789</v>
      </c>
      <c r="AQ22" s="34" t="s">
        <v>109</v>
      </c>
      <c r="AR22">
        <v>17</v>
      </c>
      <c r="AS22" s="34"/>
      <c r="AT22" s="232" t="s">
        <v>407</v>
      </c>
    </row>
    <row r="23" spans="1:46" x14ac:dyDescent="0.15">
      <c r="A23">
        <v>23</v>
      </c>
      <c r="B23" s="232" t="s">
        <v>259</v>
      </c>
      <c r="C23" s="136">
        <f t="shared" ref="C23:AI23" si="35">C111+C$87</f>
        <v>22.560537582885026</v>
      </c>
      <c r="D23" s="136">
        <f t="shared" si="35"/>
        <v>45.715557206410239</v>
      </c>
      <c r="E23" s="136">
        <f t="shared" si="35"/>
        <v>37.151910923449904</v>
      </c>
      <c r="F23" s="136">
        <f t="shared" si="35"/>
        <v>19.62309529325718</v>
      </c>
      <c r="G23" s="136">
        <f t="shared" si="35"/>
        <v>64.951041300511875</v>
      </c>
      <c r="H23" s="136">
        <f t="shared" si="35"/>
        <v>16.900546967071058</v>
      </c>
      <c r="I23" s="136">
        <f t="shared" si="35"/>
        <v>34.569552599409803</v>
      </c>
      <c r="J23" s="136">
        <f t="shared" si="35"/>
        <v>47.244805592246337</v>
      </c>
      <c r="K23" s="136">
        <f t="shared" si="35"/>
        <v>52.354663398806515</v>
      </c>
      <c r="L23" s="136">
        <f t="shared" si="35"/>
        <v>41.236667707939191</v>
      </c>
      <c r="M23" s="136">
        <f t="shared" si="35"/>
        <v>39.600593623158623</v>
      </c>
      <c r="N23" s="136">
        <f t="shared" si="35"/>
        <v>45.745177051940004</v>
      </c>
      <c r="O23" s="136">
        <f t="shared" si="35"/>
        <v>33.456978951613792</v>
      </c>
      <c r="P23" s="136">
        <f t="shared" si="35"/>
        <v>40.0045087330518</v>
      </c>
      <c r="Q23" s="136">
        <f t="shared" si="35"/>
        <v>60.211688218833757</v>
      </c>
      <c r="R23" s="136">
        <f t="shared" si="35"/>
        <v>13.602034166934638</v>
      </c>
      <c r="S23" s="136">
        <f t="shared" si="35"/>
        <v>42.397540578702092</v>
      </c>
      <c r="T23" s="136">
        <f t="shared" si="35"/>
        <v>50.159961366637788</v>
      </c>
      <c r="U23" s="136">
        <f t="shared" si="35"/>
        <v>32.691491848228843</v>
      </c>
      <c r="V23" s="136">
        <f t="shared" si="35"/>
        <v>30.659820356312537</v>
      </c>
      <c r="W23" s="136">
        <f t="shared" si="35"/>
        <v>26.953406243615166</v>
      </c>
      <c r="X23" s="136">
        <f t="shared" si="35"/>
        <v>43.51657630605397</v>
      </c>
      <c r="Y23" s="136">
        <f t="shared" si="35"/>
        <v>48.409130825390385</v>
      </c>
      <c r="Z23" s="136">
        <f t="shared" si="35"/>
        <v>36.4931827846031</v>
      </c>
      <c r="AA23" s="136">
        <f t="shared" si="35"/>
        <v>72.356826071374456</v>
      </c>
      <c r="AB23" s="136">
        <f t="shared" si="35"/>
        <v>60.718277031143806</v>
      </c>
      <c r="AC23" s="136">
        <f t="shared" si="35"/>
        <v>14.654336102328255</v>
      </c>
      <c r="AD23" s="136">
        <f t="shared" si="35"/>
        <v>46.905191176845079</v>
      </c>
      <c r="AE23" s="136">
        <f t="shared" si="35"/>
        <v>23.070844673117939</v>
      </c>
      <c r="AF23" s="136">
        <f t="shared" si="35"/>
        <v>55.471619346677137</v>
      </c>
      <c r="AG23" s="136">
        <f t="shared" si="35"/>
        <v>49.477248367331697</v>
      </c>
      <c r="AH23" s="136">
        <f t="shared" si="35"/>
        <v>29.435959295781423</v>
      </c>
      <c r="AI23" s="136">
        <f t="shared" si="35"/>
        <v>40.042995537010647</v>
      </c>
      <c r="AJ23" s="36">
        <f t="shared" ref="AJ23:AO23" si="36">AJ111+AJ$87</f>
        <v>43.838085520201588</v>
      </c>
      <c r="AK23" s="36">
        <f t="shared" si="36"/>
        <v>40.503008316938534</v>
      </c>
      <c r="AL23" s="36">
        <f t="shared" si="36"/>
        <v>41.822768132718338</v>
      </c>
      <c r="AM23" s="36">
        <f t="shared" si="36"/>
        <v>14.583957400502257</v>
      </c>
      <c r="AN23" s="36">
        <f t="shared" si="36"/>
        <v>14</v>
      </c>
      <c r="AO23" s="36">
        <f t="shared" si="36"/>
        <v>14.583957400502257</v>
      </c>
      <c r="AQ23" s="34" t="s">
        <v>112</v>
      </c>
      <c r="AR23">
        <v>18</v>
      </c>
      <c r="AS23" s="34"/>
      <c r="AT23" s="232" t="s">
        <v>401</v>
      </c>
    </row>
    <row r="24" spans="1:46" x14ac:dyDescent="0.15">
      <c r="A24">
        <v>24</v>
      </c>
      <c r="B24" s="232" t="s">
        <v>246</v>
      </c>
      <c r="C24" s="136">
        <f t="shared" ref="C24:AI24" si="37">C112+C$87</f>
        <v>17.141403161397669</v>
      </c>
      <c r="D24" s="136">
        <f t="shared" si="37"/>
        <v>18.727400908013532</v>
      </c>
      <c r="E24" s="136">
        <f t="shared" si="37"/>
        <v>23.408136556600308</v>
      </c>
      <c r="F24" s="136">
        <f t="shared" si="37"/>
        <v>6.0342889654368168</v>
      </c>
      <c r="G24" s="136">
        <f t="shared" si="37"/>
        <v>37.154019779406816</v>
      </c>
      <c r="H24" s="136">
        <f t="shared" si="37"/>
        <v>5.7956213683867075</v>
      </c>
      <c r="I24" s="136">
        <f t="shared" si="37"/>
        <v>23.465963064091021</v>
      </c>
      <c r="J24" s="136">
        <f t="shared" si="37"/>
        <v>14.497867729058367</v>
      </c>
      <c r="K24" s="136">
        <f t="shared" si="37"/>
        <v>33.88098658024748</v>
      </c>
      <c r="L24" s="136">
        <f t="shared" si="37"/>
        <v>22.855550235814199</v>
      </c>
      <c r="M24" s="136">
        <f t="shared" si="37"/>
        <v>16.866270207923865</v>
      </c>
      <c r="N24" s="136">
        <f t="shared" si="37"/>
        <v>24.089922068356298</v>
      </c>
      <c r="O24" s="136">
        <f t="shared" si="37"/>
        <v>22.689484590758113</v>
      </c>
      <c r="P24" s="136">
        <f t="shared" si="37"/>
        <v>29.716895188087129</v>
      </c>
      <c r="Q24" s="136">
        <f t="shared" si="37"/>
        <v>28.488198921525033</v>
      </c>
      <c r="R24" s="136">
        <f t="shared" si="37"/>
        <v>4.5678087470428537</v>
      </c>
      <c r="S24" s="136">
        <f t="shared" si="37"/>
        <v>18.763938109233596</v>
      </c>
      <c r="T24" s="136">
        <f t="shared" si="37"/>
        <v>28.731768579997933</v>
      </c>
      <c r="U24" s="136">
        <f t="shared" si="37"/>
        <v>19.858980509401349</v>
      </c>
      <c r="V24" s="136">
        <f t="shared" si="37"/>
        <v>27.956829206286965</v>
      </c>
      <c r="W24" s="136">
        <f t="shared" si="37"/>
        <v>16.425500514071736</v>
      </c>
      <c r="X24" s="136">
        <f t="shared" si="37"/>
        <v>20.255612575841148</v>
      </c>
      <c r="Y24" s="136">
        <f t="shared" si="37"/>
        <v>16.481561838813985</v>
      </c>
      <c r="Z24" s="136">
        <f t="shared" si="37"/>
        <v>21.068191601049872</v>
      </c>
      <c r="AA24" s="136">
        <f t="shared" si="37"/>
        <v>41.38723907440594</v>
      </c>
      <c r="AB24" s="136">
        <f t="shared" si="37"/>
        <v>24.579320724297659</v>
      </c>
      <c r="AC24" s="136">
        <f t="shared" si="37"/>
        <v>10.44198285507596</v>
      </c>
      <c r="AD24" s="136">
        <f t="shared" si="37"/>
        <v>19.595427805450495</v>
      </c>
      <c r="AE24" s="136">
        <f t="shared" si="37"/>
        <v>10.021883923675842</v>
      </c>
      <c r="AF24" s="136">
        <f t="shared" si="37"/>
        <v>34.196333456561923</v>
      </c>
      <c r="AG24" s="136">
        <f t="shared" si="37"/>
        <v>26.435390864640208</v>
      </c>
      <c r="AH24" s="136">
        <f t="shared" si="37"/>
        <v>17.420501727080346</v>
      </c>
      <c r="AI24" s="136">
        <f t="shared" si="37"/>
        <v>30.828942723793215</v>
      </c>
      <c r="AJ24" s="36">
        <f t="shared" ref="AJ24:AO24" si="38">AJ112+AJ$87</f>
        <v>25.166003064273706</v>
      </c>
      <c r="AK24" s="36">
        <f t="shared" si="38"/>
        <v>20.103413782048769</v>
      </c>
      <c r="AL24" s="36">
        <f t="shared" si="38"/>
        <v>22.106719870646927</v>
      </c>
      <c r="AM24" s="36">
        <f t="shared" si="38"/>
        <v>7.9772205449557418</v>
      </c>
      <c r="AN24" s="36">
        <f t="shared" si="38"/>
        <v>0</v>
      </c>
      <c r="AO24" s="36">
        <f t="shared" si="38"/>
        <v>7.9772205449557418</v>
      </c>
      <c r="AQ24" s="34" t="s">
        <v>115</v>
      </c>
      <c r="AR24">
        <v>19</v>
      </c>
      <c r="AS24" s="34"/>
      <c r="AT24" s="139" t="s">
        <v>329</v>
      </c>
    </row>
    <row r="25" spans="1:46" x14ac:dyDescent="0.15">
      <c r="A25">
        <v>25</v>
      </c>
      <c r="B25" s="232" t="s">
        <v>407</v>
      </c>
      <c r="C25" s="136">
        <f t="shared" ref="C25:AI25" si="39">C113+C$87</f>
        <v>892.00329999999997</v>
      </c>
      <c r="D25" s="136">
        <f t="shared" si="39"/>
        <v>7727.0032000000001</v>
      </c>
      <c r="E25" s="136">
        <f t="shared" si="39"/>
        <v>14412.0031</v>
      </c>
      <c r="F25" s="136">
        <f t="shared" si="39"/>
        <v>2108.0030000000002</v>
      </c>
      <c r="G25" s="136">
        <f t="shared" si="39"/>
        <v>25130.002899999999</v>
      </c>
      <c r="H25" s="136">
        <f t="shared" si="39"/>
        <v>2778.0028000000002</v>
      </c>
      <c r="I25" s="136">
        <f t="shared" si="39"/>
        <v>10703.002699999999</v>
      </c>
      <c r="J25" s="136">
        <f t="shared" si="39"/>
        <v>7902.0025999999998</v>
      </c>
      <c r="K25" s="136">
        <f t="shared" si="39"/>
        <v>15143.002500000001</v>
      </c>
      <c r="L25" s="136">
        <f t="shared" si="39"/>
        <v>9593.0023999999994</v>
      </c>
      <c r="M25" s="136">
        <f t="shared" si="39"/>
        <v>7184.0023000000001</v>
      </c>
      <c r="N25" s="136">
        <f t="shared" si="39"/>
        <v>9424.0022000000008</v>
      </c>
      <c r="O25" s="136">
        <f t="shared" si="39"/>
        <v>10114.0021</v>
      </c>
      <c r="P25" s="136">
        <f t="shared" si="39"/>
        <v>17549.002</v>
      </c>
      <c r="Q25" s="136">
        <f t="shared" si="39"/>
        <v>11239.001899999999</v>
      </c>
      <c r="R25" s="136">
        <f t="shared" si="39"/>
        <v>2459.0018</v>
      </c>
      <c r="S25" s="136">
        <f t="shared" si="39"/>
        <v>6554.0016999999998</v>
      </c>
      <c r="T25" s="136">
        <f t="shared" si="39"/>
        <v>11132.0016</v>
      </c>
      <c r="U25" s="136">
        <f t="shared" si="39"/>
        <v>9435.0015000000003</v>
      </c>
      <c r="V25" s="136">
        <f t="shared" si="39"/>
        <v>7676.0014000000001</v>
      </c>
      <c r="W25" s="136">
        <f t="shared" si="39"/>
        <v>3157.0012999999999</v>
      </c>
      <c r="X25" s="136">
        <f t="shared" si="39"/>
        <v>12764.001200000001</v>
      </c>
      <c r="Y25" s="136">
        <f t="shared" si="39"/>
        <v>8482.0010999999995</v>
      </c>
      <c r="Z25" s="136">
        <f t="shared" si="39"/>
        <v>6730.0010000000002</v>
      </c>
      <c r="AA25" s="136">
        <f t="shared" si="39"/>
        <v>26478.000899999999</v>
      </c>
      <c r="AB25" s="136">
        <f t="shared" si="39"/>
        <v>10237.0008</v>
      </c>
      <c r="AC25" s="136">
        <f t="shared" si="39"/>
        <v>2536.0007000000001</v>
      </c>
      <c r="AD25" s="136">
        <f t="shared" si="39"/>
        <v>12955.000599999999</v>
      </c>
      <c r="AE25" s="136">
        <f t="shared" si="39"/>
        <v>1945.0005000000001</v>
      </c>
      <c r="AF25" s="136">
        <f t="shared" si="39"/>
        <v>18882.000400000001</v>
      </c>
      <c r="AG25" s="136">
        <f t="shared" si="39"/>
        <v>17257.0003</v>
      </c>
      <c r="AH25" s="136">
        <f t="shared" si="39"/>
        <v>10453.0002</v>
      </c>
      <c r="AI25" s="136">
        <f t="shared" si="39"/>
        <v>13380.000099999999</v>
      </c>
      <c r="AJ25" s="36">
        <f t="shared" ref="AJ25:AO25" si="40">AJ113+AJ$87</f>
        <v>169187</v>
      </c>
      <c r="AK25" s="36">
        <f t="shared" si="40"/>
        <v>165223</v>
      </c>
      <c r="AL25" s="36">
        <f t="shared" si="40"/>
        <v>334419</v>
      </c>
      <c r="AM25" s="36">
        <f t="shared" si="40"/>
        <v>749198</v>
      </c>
      <c r="AN25" s="36">
        <f t="shared" si="40"/>
        <v>820603</v>
      </c>
      <c r="AO25" s="36">
        <f t="shared" si="40"/>
        <v>820603</v>
      </c>
      <c r="AQ25" s="34" t="s">
        <v>118</v>
      </c>
      <c r="AR25">
        <v>20</v>
      </c>
      <c r="AS25" s="34"/>
      <c r="AT25" s="139" t="s">
        <v>330</v>
      </c>
    </row>
    <row r="26" spans="1:46" x14ac:dyDescent="0.15">
      <c r="A26">
        <v>26</v>
      </c>
      <c r="B26" s="232" t="s">
        <v>401</v>
      </c>
      <c r="C26" s="136">
        <f t="shared" ref="C26:AI26" si="41">C114+C$87</f>
        <v>150.80634311073541</v>
      </c>
      <c r="D26" s="136">
        <f t="shared" si="41"/>
        <v>61.73820367517817</v>
      </c>
      <c r="E26" s="136">
        <f t="shared" si="41"/>
        <v>59.09095279695623</v>
      </c>
      <c r="F26" s="136">
        <f t="shared" si="41"/>
        <v>13.989756372997864</v>
      </c>
      <c r="G26" s="136">
        <f t="shared" si="41"/>
        <v>114.9254541800621</v>
      </c>
      <c r="H26" s="136">
        <f t="shared" si="41"/>
        <v>13.807487034129084</v>
      </c>
      <c r="I26" s="136">
        <f t="shared" si="41"/>
        <v>63.92028733950432</v>
      </c>
      <c r="J26" s="136">
        <f t="shared" si="41"/>
        <v>32.278715592770347</v>
      </c>
      <c r="K26" s="136">
        <f t="shared" si="41"/>
        <v>65.836478210400912</v>
      </c>
      <c r="L26" s="136">
        <f t="shared" si="41"/>
        <v>45.788223720044485</v>
      </c>
      <c r="M26" s="136">
        <f t="shared" si="41"/>
        <v>39.511731886927343</v>
      </c>
      <c r="N26" s="136">
        <f t="shared" si="41"/>
        <v>49.652895973783757</v>
      </c>
      <c r="O26" s="136">
        <f t="shared" si="41"/>
        <v>78.151367109157079</v>
      </c>
      <c r="P26" s="136">
        <f t="shared" si="41"/>
        <v>92.734624192176184</v>
      </c>
      <c r="Q26" s="136">
        <f t="shared" si="41"/>
        <v>70.549002540925997</v>
      </c>
      <c r="R26" s="136">
        <f t="shared" si="41"/>
        <v>16.050618692076753</v>
      </c>
      <c r="S26" s="136">
        <f t="shared" si="41"/>
        <v>34.107274289163648</v>
      </c>
      <c r="T26" s="136">
        <f t="shared" si="41"/>
        <v>61.708917073170731</v>
      </c>
      <c r="U26" s="136">
        <f t="shared" si="41"/>
        <v>56.787878491594896</v>
      </c>
      <c r="V26" s="136">
        <f t="shared" si="41"/>
        <v>70.448624236194618</v>
      </c>
      <c r="W26" s="136">
        <f t="shared" si="41"/>
        <v>27.631024928015684</v>
      </c>
      <c r="X26" s="136">
        <f t="shared" si="41"/>
        <v>53.839566796018218</v>
      </c>
      <c r="Y26" s="136">
        <f t="shared" si="41"/>
        <v>41.57728951919259</v>
      </c>
      <c r="Z26" s="136">
        <f t="shared" si="41"/>
        <v>48.945030719106349</v>
      </c>
      <c r="AA26" s="136">
        <f t="shared" si="41"/>
        <v>116.49422136634813</v>
      </c>
      <c r="AB26" s="136">
        <f t="shared" si="41"/>
        <v>53.672686878516039</v>
      </c>
      <c r="AC26" s="136">
        <f t="shared" si="41"/>
        <v>20.236410922975033</v>
      </c>
      <c r="AD26" s="136">
        <f t="shared" si="41"/>
        <v>58.25385665157313</v>
      </c>
      <c r="AE26" s="136">
        <f t="shared" si="41"/>
        <v>15.211260929068585</v>
      </c>
      <c r="AF26" s="136">
        <f t="shared" si="41"/>
        <v>90.036019429993758</v>
      </c>
      <c r="AG26" s="136">
        <f t="shared" si="41"/>
        <v>94.700865777848506</v>
      </c>
      <c r="AH26" s="136">
        <f t="shared" si="41"/>
        <v>45.778625936874562</v>
      </c>
      <c r="AI26" s="136">
        <f t="shared" si="41"/>
        <v>79.257990247369918</v>
      </c>
      <c r="AJ26" s="36">
        <f t="shared" ref="AJ26:AO26" si="42">AJ114+AJ$87</f>
        <v>68.926814224295796</v>
      </c>
      <c r="AK26" s="36">
        <f t="shared" si="42"/>
        <v>49.04359017970549</v>
      </c>
      <c r="AL26" s="36">
        <f t="shared" si="42"/>
        <v>57.425873488234721</v>
      </c>
      <c r="AM26" s="36">
        <f t="shared" si="42"/>
        <v>21.731408472266882</v>
      </c>
      <c r="AN26" s="36">
        <f t="shared" si="42"/>
        <v>19.996890575299616</v>
      </c>
      <c r="AO26" s="36">
        <f t="shared" si="42"/>
        <v>19.996890575299616</v>
      </c>
      <c r="AQ26" s="34" t="s">
        <v>121</v>
      </c>
      <c r="AR26">
        <v>21</v>
      </c>
      <c r="AS26" s="34"/>
      <c r="AT26" s="139" t="s">
        <v>331</v>
      </c>
    </row>
    <row r="27" spans="1:46" x14ac:dyDescent="0.15">
      <c r="A27">
        <v>27</v>
      </c>
      <c r="B27" s="241" t="s">
        <v>382</v>
      </c>
      <c r="C27" s="136" t="e">
        <f t="shared" ref="C27:AI27" si="43">C115+C$87</f>
        <v>#VALUE!</v>
      </c>
      <c r="D27" s="136" t="e">
        <f t="shared" si="43"/>
        <v>#VALUE!</v>
      </c>
      <c r="E27" s="136" t="e">
        <f t="shared" si="43"/>
        <v>#VALUE!</v>
      </c>
      <c r="F27" s="136" t="e">
        <f t="shared" si="43"/>
        <v>#VALUE!</v>
      </c>
      <c r="G27" s="136" t="e">
        <f t="shared" si="43"/>
        <v>#VALUE!</v>
      </c>
      <c r="H27" s="136" t="e">
        <f t="shared" si="43"/>
        <v>#VALUE!</v>
      </c>
      <c r="I27" s="136" t="e">
        <f t="shared" si="43"/>
        <v>#VALUE!</v>
      </c>
      <c r="J27" s="136" t="e">
        <f t="shared" si="43"/>
        <v>#VALUE!</v>
      </c>
      <c r="K27" s="136" t="e">
        <f t="shared" si="43"/>
        <v>#VALUE!</v>
      </c>
      <c r="L27" s="136" t="e">
        <f t="shared" si="43"/>
        <v>#VALUE!</v>
      </c>
      <c r="M27" s="136" t="e">
        <f t="shared" si="43"/>
        <v>#VALUE!</v>
      </c>
      <c r="N27" s="136" t="e">
        <f t="shared" si="43"/>
        <v>#VALUE!</v>
      </c>
      <c r="O27" s="136" t="e">
        <f t="shared" si="43"/>
        <v>#VALUE!</v>
      </c>
      <c r="P27" s="136" t="e">
        <f t="shared" si="43"/>
        <v>#VALUE!</v>
      </c>
      <c r="Q27" s="136" t="e">
        <f t="shared" si="43"/>
        <v>#VALUE!</v>
      </c>
      <c r="R27" s="136" t="e">
        <f t="shared" si="43"/>
        <v>#VALUE!</v>
      </c>
      <c r="S27" s="136" t="e">
        <f t="shared" si="43"/>
        <v>#VALUE!</v>
      </c>
      <c r="T27" s="136" t="e">
        <f t="shared" si="43"/>
        <v>#VALUE!</v>
      </c>
      <c r="U27" s="136" t="e">
        <f t="shared" si="43"/>
        <v>#VALUE!</v>
      </c>
      <c r="V27" s="136" t="e">
        <f t="shared" si="43"/>
        <v>#VALUE!</v>
      </c>
      <c r="W27" s="136" t="e">
        <f t="shared" si="43"/>
        <v>#VALUE!</v>
      </c>
      <c r="X27" s="136" t="e">
        <f t="shared" si="43"/>
        <v>#VALUE!</v>
      </c>
      <c r="Y27" s="136" t="e">
        <f t="shared" si="43"/>
        <v>#VALUE!</v>
      </c>
      <c r="Z27" s="136" t="e">
        <f t="shared" si="43"/>
        <v>#VALUE!</v>
      </c>
      <c r="AA27" s="136" t="e">
        <f t="shared" si="43"/>
        <v>#VALUE!</v>
      </c>
      <c r="AB27" s="136" t="e">
        <f t="shared" si="43"/>
        <v>#VALUE!</v>
      </c>
      <c r="AC27" s="136" t="e">
        <f t="shared" si="43"/>
        <v>#VALUE!</v>
      </c>
      <c r="AD27" s="136" t="e">
        <f t="shared" si="43"/>
        <v>#VALUE!</v>
      </c>
      <c r="AE27" s="136" t="e">
        <f t="shared" si="43"/>
        <v>#VALUE!</v>
      </c>
      <c r="AF27" s="136" t="e">
        <f t="shared" si="43"/>
        <v>#VALUE!</v>
      </c>
      <c r="AG27" s="136" t="e">
        <f t="shared" si="43"/>
        <v>#VALUE!</v>
      </c>
      <c r="AH27" s="136" t="e">
        <f t="shared" si="43"/>
        <v>#VALUE!</v>
      </c>
      <c r="AI27" s="136" t="e">
        <f t="shared" si="43"/>
        <v>#VALUE!</v>
      </c>
      <c r="AJ27" s="36" t="e">
        <f t="shared" ref="AJ27:AO27" si="44">AJ115+AJ$87</f>
        <v>#VALUE!</v>
      </c>
      <c r="AK27" s="36" t="e">
        <f t="shared" si="44"/>
        <v>#VALUE!</v>
      </c>
      <c r="AL27" s="36" t="e">
        <f t="shared" si="44"/>
        <v>#VALUE!</v>
      </c>
      <c r="AM27" s="36" t="e">
        <f t="shared" si="44"/>
        <v>#VALUE!</v>
      </c>
      <c r="AN27" s="36" t="e">
        <f t="shared" si="44"/>
        <v>#VALUE!</v>
      </c>
      <c r="AO27" s="36" t="e">
        <f t="shared" si="44"/>
        <v>#VALUE!</v>
      </c>
      <c r="AQ27" s="34" t="s">
        <v>124</v>
      </c>
      <c r="AR27">
        <v>22</v>
      </c>
      <c r="AS27" s="34"/>
      <c r="AT27" s="139" t="s">
        <v>332</v>
      </c>
    </row>
    <row r="28" spans="1:46" x14ac:dyDescent="0.15">
      <c r="A28">
        <v>28</v>
      </c>
      <c r="B28" s="241" t="s">
        <v>383</v>
      </c>
      <c r="C28" s="136" t="e">
        <f t="shared" ref="C28:AI28" si="45">C116+C$87</f>
        <v>#VALUE!</v>
      </c>
      <c r="D28" s="136" t="e">
        <f t="shared" si="45"/>
        <v>#VALUE!</v>
      </c>
      <c r="E28" s="136" t="e">
        <f t="shared" si="45"/>
        <v>#VALUE!</v>
      </c>
      <c r="F28" s="136" t="e">
        <f t="shared" si="45"/>
        <v>#VALUE!</v>
      </c>
      <c r="G28" s="136" t="e">
        <f t="shared" si="45"/>
        <v>#VALUE!</v>
      </c>
      <c r="H28" s="136" t="e">
        <f t="shared" si="45"/>
        <v>#VALUE!</v>
      </c>
      <c r="I28" s="136" t="e">
        <f t="shared" si="45"/>
        <v>#VALUE!</v>
      </c>
      <c r="J28" s="136" t="e">
        <f t="shared" si="45"/>
        <v>#VALUE!</v>
      </c>
      <c r="K28" s="136" t="e">
        <f t="shared" si="45"/>
        <v>#VALUE!</v>
      </c>
      <c r="L28" s="136" t="e">
        <f t="shared" si="45"/>
        <v>#VALUE!</v>
      </c>
      <c r="M28" s="136" t="e">
        <f t="shared" si="45"/>
        <v>#VALUE!</v>
      </c>
      <c r="N28" s="136" t="e">
        <f t="shared" si="45"/>
        <v>#VALUE!</v>
      </c>
      <c r="O28" s="136" t="e">
        <f t="shared" si="45"/>
        <v>#VALUE!</v>
      </c>
      <c r="P28" s="136" t="e">
        <f t="shared" si="45"/>
        <v>#VALUE!</v>
      </c>
      <c r="Q28" s="136" t="e">
        <f t="shared" si="45"/>
        <v>#VALUE!</v>
      </c>
      <c r="R28" s="136" t="e">
        <f t="shared" si="45"/>
        <v>#VALUE!</v>
      </c>
      <c r="S28" s="136" t="e">
        <f t="shared" si="45"/>
        <v>#VALUE!</v>
      </c>
      <c r="T28" s="136" t="e">
        <f t="shared" si="45"/>
        <v>#VALUE!</v>
      </c>
      <c r="U28" s="136" t="e">
        <f t="shared" si="45"/>
        <v>#VALUE!</v>
      </c>
      <c r="V28" s="136" t="e">
        <f t="shared" si="45"/>
        <v>#VALUE!</v>
      </c>
      <c r="W28" s="136" t="e">
        <f t="shared" si="45"/>
        <v>#VALUE!</v>
      </c>
      <c r="X28" s="136" t="e">
        <f t="shared" si="45"/>
        <v>#VALUE!</v>
      </c>
      <c r="Y28" s="136" t="e">
        <f t="shared" si="45"/>
        <v>#VALUE!</v>
      </c>
      <c r="Z28" s="136" t="e">
        <f t="shared" si="45"/>
        <v>#VALUE!</v>
      </c>
      <c r="AA28" s="136" t="e">
        <f t="shared" si="45"/>
        <v>#VALUE!</v>
      </c>
      <c r="AB28" s="136" t="e">
        <f t="shared" si="45"/>
        <v>#VALUE!</v>
      </c>
      <c r="AC28" s="136" t="e">
        <f t="shared" si="45"/>
        <v>#VALUE!</v>
      </c>
      <c r="AD28" s="136" t="e">
        <f t="shared" si="45"/>
        <v>#VALUE!</v>
      </c>
      <c r="AE28" s="136" t="e">
        <f t="shared" si="45"/>
        <v>#VALUE!</v>
      </c>
      <c r="AF28" s="136" t="e">
        <f t="shared" si="45"/>
        <v>#VALUE!</v>
      </c>
      <c r="AG28" s="136" t="e">
        <f t="shared" si="45"/>
        <v>#VALUE!</v>
      </c>
      <c r="AH28" s="136" t="e">
        <f t="shared" si="45"/>
        <v>#VALUE!</v>
      </c>
      <c r="AI28" s="136" t="e">
        <f t="shared" si="45"/>
        <v>#VALUE!</v>
      </c>
      <c r="AJ28" s="36" t="e">
        <f t="shared" ref="AJ28:AO28" si="46">AJ116+AJ$87</f>
        <v>#VALUE!</v>
      </c>
      <c r="AK28" s="36" t="e">
        <f t="shared" si="46"/>
        <v>#VALUE!</v>
      </c>
      <c r="AL28" s="36" t="e">
        <f t="shared" si="46"/>
        <v>#VALUE!</v>
      </c>
      <c r="AM28" s="36" t="e">
        <f t="shared" si="46"/>
        <v>#VALUE!</v>
      </c>
      <c r="AN28" s="36" t="e">
        <f t="shared" si="46"/>
        <v>#VALUE!</v>
      </c>
      <c r="AO28" s="36" t="e">
        <f t="shared" si="46"/>
        <v>#VALUE!</v>
      </c>
      <c r="AQ28" s="34" t="s">
        <v>128</v>
      </c>
      <c r="AR28">
        <v>23</v>
      </c>
      <c r="AS28" s="34"/>
      <c r="AT28" s="139" t="s">
        <v>300</v>
      </c>
    </row>
    <row r="29" spans="1:46" x14ac:dyDescent="0.15">
      <c r="A29">
        <v>29</v>
      </c>
      <c r="B29" s="241" t="s">
        <v>384</v>
      </c>
      <c r="C29" s="136" t="e">
        <f t="shared" ref="C29:AI29" si="47">C117+C$87</f>
        <v>#VALUE!</v>
      </c>
      <c r="D29" s="136" t="e">
        <f t="shared" si="47"/>
        <v>#VALUE!</v>
      </c>
      <c r="E29" s="136" t="e">
        <f t="shared" si="47"/>
        <v>#VALUE!</v>
      </c>
      <c r="F29" s="136" t="e">
        <f t="shared" si="47"/>
        <v>#VALUE!</v>
      </c>
      <c r="G29" s="136" t="e">
        <f t="shared" si="47"/>
        <v>#VALUE!</v>
      </c>
      <c r="H29" s="136" t="e">
        <f t="shared" si="47"/>
        <v>#VALUE!</v>
      </c>
      <c r="I29" s="136" t="e">
        <f t="shared" si="47"/>
        <v>#VALUE!</v>
      </c>
      <c r="J29" s="136" t="e">
        <f t="shared" si="47"/>
        <v>#VALUE!</v>
      </c>
      <c r="K29" s="136" t="e">
        <f t="shared" si="47"/>
        <v>#VALUE!</v>
      </c>
      <c r="L29" s="136" t="e">
        <f t="shared" si="47"/>
        <v>#VALUE!</v>
      </c>
      <c r="M29" s="136" t="e">
        <f t="shared" si="47"/>
        <v>#VALUE!</v>
      </c>
      <c r="N29" s="136" t="e">
        <f t="shared" si="47"/>
        <v>#VALUE!</v>
      </c>
      <c r="O29" s="136" t="e">
        <f t="shared" si="47"/>
        <v>#VALUE!</v>
      </c>
      <c r="P29" s="136" t="e">
        <f t="shared" si="47"/>
        <v>#VALUE!</v>
      </c>
      <c r="Q29" s="136" t="e">
        <f t="shared" si="47"/>
        <v>#VALUE!</v>
      </c>
      <c r="R29" s="136" t="e">
        <f t="shared" si="47"/>
        <v>#VALUE!</v>
      </c>
      <c r="S29" s="136" t="e">
        <f t="shared" si="47"/>
        <v>#VALUE!</v>
      </c>
      <c r="T29" s="136" t="e">
        <f t="shared" si="47"/>
        <v>#VALUE!</v>
      </c>
      <c r="U29" s="136" t="e">
        <f t="shared" si="47"/>
        <v>#VALUE!</v>
      </c>
      <c r="V29" s="136" t="e">
        <f t="shared" si="47"/>
        <v>#VALUE!</v>
      </c>
      <c r="W29" s="136" t="e">
        <f t="shared" si="47"/>
        <v>#VALUE!</v>
      </c>
      <c r="X29" s="136" t="e">
        <f t="shared" si="47"/>
        <v>#VALUE!</v>
      </c>
      <c r="Y29" s="136" t="e">
        <f t="shared" si="47"/>
        <v>#VALUE!</v>
      </c>
      <c r="Z29" s="136" t="e">
        <f t="shared" si="47"/>
        <v>#VALUE!</v>
      </c>
      <c r="AA29" s="136" t="e">
        <f t="shared" si="47"/>
        <v>#VALUE!</v>
      </c>
      <c r="AB29" s="136" t="e">
        <f t="shared" si="47"/>
        <v>#VALUE!</v>
      </c>
      <c r="AC29" s="136" t="e">
        <f t="shared" si="47"/>
        <v>#VALUE!</v>
      </c>
      <c r="AD29" s="136" t="e">
        <f t="shared" si="47"/>
        <v>#VALUE!</v>
      </c>
      <c r="AE29" s="136" t="e">
        <f t="shared" si="47"/>
        <v>#VALUE!</v>
      </c>
      <c r="AF29" s="136" t="e">
        <f t="shared" si="47"/>
        <v>#VALUE!</v>
      </c>
      <c r="AG29" s="136" t="e">
        <f t="shared" si="47"/>
        <v>#VALUE!</v>
      </c>
      <c r="AH29" s="136" t="e">
        <f t="shared" si="47"/>
        <v>#VALUE!</v>
      </c>
      <c r="AI29" s="136" t="e">
        <f t="shared" si="47"/>
        <v>#VALUE!</v>
      </c>
      <c r="AJ29" s="36" t="e">
        <f t="shared" ref="AJ29:AO29" si="48">AJ117+AJ$87</f>
        <v>#VALUE!</v>
      </c>
      <c r="AK29" s="36" t="e">
        <f t="shared" si="48"/>
        <v>#VALUE!</v>
      </c>
      <c r="AL29" s="36" t="e">
        <f t="shared" si="48"/>
        <v>#VALUE!</v>
      </c>
      <c r="AM29" s="36" t="e">
        <f t="shared" si="48"/>
        <v>#VALUE!</v>
      </c>
      <c r="AN29" s="36" t="e">
        <f t="shared" si="48"/>
        <v>#VALUE!</v>
      </c>
      <c r="AO29" s="36" t="e">
        <f t="shared" si="48"/>
        <v>#VALUE!</v>
      </c>
      <c r="AQ29" s="34" t="s">
        <v>131</v>
      </c>
      <c r="AR29">
        <v>24</v>
      </c>
      <c r="AS29" s="34"/>
      <c r="AT29" s="139" t="s">
        <v>333</v>
      </c>
    </row>
    <row r="30" spans="1:46" x14ac:dyDescent="0.15">
      <c r="A30">
        <v>30</v>
      </c>
      <c r="B30" s="139" t="s">
        <v>329</v>
      </c>
      <c r="C30" s="136">
        <f t="shared" ref="C30:AI30" si="49">C118+C$87</f>
        <v>3.3E-3</v>
      </c>
      <c r="D30" s="136">
        <f t="shared" si="49"/>
        <v>63.585417409224249</v>
      </c>
      <c r="E30" s="136">
        <f t="shared" si="49"/>
        <v>70.170180149923681</v>
      </c>
      <c r="F30" s="136">
        <f t="shared" si="49"/>
        <v>75.216779623747868</v>
      </c>
      <c r="G30" s="136">
        <f t="shared" si="49"/>
        <v>68.011998329832792</v>
      </c>
      <c r="H30" s="136">
        <f t="shared" si="49"/>
        <v>74.810030059617503</v>
      </c>
      <c r="I30" s="136">
        <f t="shared" si="49"/>
        <v>66.407151614072617</v>
      </c>
      <c r="J30" s="136">
        <f t="shared" si="49"/>
        <v>73.083208701349761</v>
      </c>
      <c r="K30" s="136">
        <f t="shared" si="49"/>
        <v>68.152597340778286</v>
      </c>
      <c r="L30" s="136">
        <f t="shared" si="49"/>
        <v>68.983347437228431</v>
      </c>
      <c r="M30" s="136">
        <f t="shared" si="49"/>
        <v>66.746657624333494</v>
      </c>
      <c r="N30" s="136">
        <f t="shared" si="49"/>
        <v>68.185666279912994</v>
      </c>
      <c r="O30" s="136">
        <f t="shared" si="49"/>
        <v>76.004779974124389</v>
      </c>
      <c r="P30" s="136">
        <f t="shared" si="49"/>
        <v>67.825946923433165</v>
      </c>
      <c r="Q30" s="136">
        <f t="shared" si="49"/>
        <v>72.687382550597604</v>
      </c>
      <c r="R30" s="136">
        <f t="shared" si="49"/>
        <v>75.853675106280008</v>
      </c>
      <c r="S30" s="136">
        <f t="shared" si="49"/>
        <v>71.892262879263441</v>
      </c>
      <c r="T30" s="136">
        <f t="shared" si="49"/>
        <v>73.811305728257068</v>
      </c>
      <c r="U30" s="136">
        <f t="shared" si="49"/>
        <v>68.689755171946842</v>
      </c>
      <c r="V30" s="136">
        <f t="shared" si="49"/>
        <v>69.093869791440667</v>
      </c>
      <c r="W30" s="136">
        <f t="shared" si="49"/>
        <v>75.007992723670824</v>
      </c>
      <c r="X30" s="136">
        <f t="shared" si="49"/>
        <v>80.179868791678899</v>
      </c>
      <c r="Y30" s="136">
        <f t="shared" si="49"/>
        <v>74.839644696042839</v>
      </c>
      <c r="Z30" s="136">
        <f t="shared" si="49"/>
        <v>74.529920971219653</v>
      </c>
      <c r="AA30" s="136">
        <f t="shared" si="49"/>
        <v>60.498887047085603</v>
      </c>
      <c r="AB30" s="136">
        <f t="shared" si="49"/>
        <v>69.403781134267206</v>
      </c>
      <c r="AC30" s="136">
        <f t="shared" si="49"/>
        <v>78.106578364197034</v>
      </c>
      <c r="AD30" s="136">
        <f t="shared" si="49"/>
        <v>72.011728630096812</v>
      </c>
      <c r="AE30" s="136">
        <f t="shared" si="49"/>
        <v>78.146642905413373</v>
      </c>
      <c r="AF30" s="136">
        <f t="shared" si="49"/>
        <v>68.656162527715097</v>
      </c>
      <c r="AG30" s="136">
        <f t="shared" si="49"/>
        <v>67.840444881124597</v>
      </c>
      <c r="AH30" s="136">
        <f t="shared" si="49"/>
        <v>79.35506154431512</v>
      </c>
      <c r="AI30" s="136">
        <f t="shared" si="49"/>
        <v>66.262591190661198</v>
      </c>
      <c r="AJ30" s="36">
        <f t="shared" ref="AJ30:AO30" si="50">AJ118+AJ$87</f>
        <v>70.766551832857516</v>
      </c>
      <c r="AK30" s="36">
        <f t="shared" si="50"/>
        <v>71.541953458322197</v>
      </c>
      <c r="AL30" s="36">
        <f t="shared" si="50"/>
        <v>71.217058845732055</v>
      </c>
      <c r="AM30" s="36">
        <f t="shared" si="50"/>
        <v>72.523179720961551</v>
      </c>
      <c r="AN30" s="36">
        <f t="shared" si="50"/>
        <v>72.248548697659118</v>
      </c>
      <c r="AO30" s="36">
        <f t="shared" si="50"/>
        <v>72.523179720961551</v>
      </c>
      <c r="AQ30" s="34" t="s">
        <v>134</v>
      </c>
      <c r="AR30">
        <v>25</v>
      </c>
      <c r="AS30" s="34"/>
      <c r="AT30" s="139" t="s">
        <v>334</v>
      </c>
    </row>
    <row r="31" spans="1:46" x14ac:dyDescent="0.15">
      <c r="A31">
        <v>31</v>
      </c>
      <c r="B31" s="139" t="s">
        <v>330</v>
      </c>
      <c r="C31" s="136">
        <f t="shared" ref="C31:AI31" si="51">C119+C$87</f>
        <v>3.3E-3</v>
      </c>
      <c r="D31" s="136">
        <f t="shared" si="51"/>
        <v>72.484772481572492</v>
      </c>
      <c r="E31" s="136">
        <f t="shared" si="51"/>
        <v>77.456399547937934</v>
      </c>
      <c r="F31" s="136">
        <f t="shared" si="51"/>
        <v>83.373495275788073</v>
      </c>
      <c r="G31" s="136">
        <f t="shared" si="51"/>
        <v>75.540697438550183</v>
      </c>
      <c r="H31" s="136">
        <f t="shared" si="51"/>
        <v>80.213716821241732</v>
      </c>
      <c r="I31" s="136">
        <f t="shared" si="51"/>
        <v>72.940881995323466</v>
      </c>
      <c r="J31" s="136">
        <f t="shared" si="51"/>
        <v>83.680654527095257</v>
      </c>
      <c r="K31" s="136">
        <f t="shared" si="51"/>
        <v>76.030054535017214</v>
      </c>
      <c r="L31" s="136">
        <f t="shared" si="51"/>
        <v>76.274343317025725</v>
      </c>
      <c r="M31" s="136">
        <f t="shared" si="51"/>
        <v>72.089452916168469</v>
      </c>
      <c r="N31" s="136">
        <f t="shared" si="51"/>
        <v>70.589486568319643</v>
      </c>
      <c r="O31" s="136">
        <f t="shared" si="51"/>
        <v>84.116905342426818</v>
      </c>
      <c r="P31" s="136">
        <f t="shared" si="51"/>
        <v>74.839254270061218</v>
      </c>
      <c r="Q31" s="136">
        <f t="shared" si="51"/>
        <v>84.344909307525157</v>
      </c>
      <c r="R31" s="136">
        <f t="shared" si="51"/>
        <v>86.570053710763247</v>
      </c>
      <c r="S31" s="136">
        <f t="shared" si="51"/>
        <v>80.469948540011572</v>
      </c>
      <c r="T31" s="136">
        <f t="shared" si="51"/>
        <v>84.777966588878016</v>
      </c>
      <c r="U31" s="136">
        <f t="shared" si="51"/>
        <v>75.042579304678711</v>
      </c>
      <c r="V31" s="136">
        <f t="shared" si="51"/>
        <v>76.233129191313978</v>
      </c>
      <c r="W31" s="136">
        <f t="shared" si="51"/>
        <v>81.569723506626261</v>
      </c>
      <c r="X31" s="136">
        <f t="shared" si="51"/>
        <v>85.27676595090729</v>
      </c>
      <c r="Y31" s="136">
        <f t="shared" si="51"/>
        <v>80.874242764035557</v>
      </c>
      <c r="Z31" s="136">
        <f t="shared" si="51"/>
        <v>83.395096715860703</v>
      </c>
      <c r="AA31" s="136">
        <f t="shared" si="51"/>
        <v>68.353486968616025</v>
      </c>
      <c r="AB31" s="136">
        <f t="shared" si="51"/>
        <v>78.57025712405256</v>
      </c>
      <c r="AC31" s="136">
        <f t="shared" si="51"/>
        <v>85.969886199631276</v>
      </c>
      <c r="AD31" s="136">
        <f t="shared" si="51"/>
        <v>77.358364896568773</v>
      </c>
      <c r="AE31" s="136">
        <f t="shared" si="51"/>
        <v>86.934614956597372</v>
      </c>
      <c r="AF31" s="136">
        <f t="shared" si="51"/>
        <v>77.260386976586176</v>
      </c>
      <c r="AG31" s="136">
        <f t="shared" si="51"/>
        <v>72.7757145325115</v>
      </c>
      <c r="AH31" s="136">
        <f t="shared" si="51"/>
        <v>84.026829935720855</v>
      </c>
      <c r="AI31" s="136">
        <f t="shared" si="51"/>
        <v>74.79316611406685</v>
      </c>
      <c r="AJ31" s="36">
        <f t="shared" ref="AJ31:AO31" si="52">AJ119+AJ$87</f>
        <v>76.990410990480143</v>
      </c>
      <c r="AK31" s="36">
        <f t="shared" si="52"/>
        <v>79.710592393044493</v>
      </c>
      <c r="AL31" s="36">
        <f t="shared" si="52"/>
        <v>78.561783095802312</v>
      </c>
      <c r="AM31" s="36">
        <f t="shared" si="52"/>
        <v>77.675480691589513</v>
      </c>
      <c r="AN31" s="36">
        <f t="shared" si="52"/>
        <v>77.200491262133326</v>
      </c>
      <c r="AO31" s="36">
        <f t="shared" si="52"/>
        <v>77.675480691589513</v>
      </c>
      <c r="AQ31" s="34" t="s">
        <v>139</v>
      </c>
      <c r="AR31">
        <v>26</v>
      </c>
      <c r="AS31" s="34"/>
      <c r="AT31" s="139" t="s">
        <v>335</v>
      </c>
    </row>
    <row r="32" spans="1:46" x14ac:dyDescent="0.15">
      <c r="A32">
        <v>32</v>
      </c>
      <c r="B32" s="139" t="s">
        <v>331</v>
      </c>
      <c r="C32" s="136">
        <f t="shared" ref="C32:AI32" si="53">C120+C$87</f>
        <v>3.3E-3</v>
      </c>
      <c r="D32" s="136">
        <f t="shared" si="53"/>
        <v>55.14390201407808</v>
      </c>
      <c r="E32" s="136">
        <f t="shared" si="53"/>
        <v>63.205211565326564</v>
      </c>
      <c r="F32" s="136">
        <f t="shared" si="53"/>
        <v>67.473564889535652</v>
      </c>
      <c r="G32" s="136">
        <f t="shared" si="53"/>
        <v>60.043678568596725</v>
      </c>
      <c r="H32" s="136">
        <f t="shared" si="53"/>
        <v>69.831023568609737</v>
      </c>
      <c r="I32" s="136">
        <f t="shared" si="53"/>
        <v>59.974402977182528</v>
      </c>
      <c r="J32" s="136">
        <f t="shared" si="53"/>
        <v>63.036297108941227</v>
      </c>
      <c r="K32" s="136">
        <f t="shared" si="53"/>
        <v>60.176442994919483</v>
      </c>
      <c r="L32" s="136">
        <f t="shared" si="53"/>
        <v>62.13503736775877</v>
      </c>
      <c r="M32" s="136">
        <f t="shared" si="53"/>
        <v>61.299286115814418</v>
      </c>
      <c r="N32" s="136">
        <f t="shared" si="53"/>
        <v>65.820901078908406</v>
      </c>
      <c r="O32" s="136">
        <f t="shared" si="53"/>
        <v>68.279050834460975</v>
      </c>
      <c r="P32" s="136">
        <f t="shared" si="53"/>
        <v>60.77583266381582</v>
      </c>
      <c r="Q32" s="136">
        <f t="shared" si="53"/>
        <v>60.967438142923889</v>
      </c>
      <c r="R32" s="136">
        <f t="shared" si="53"/>
        <v>65.809412386599774</v>
      </c>
      <c r="S32" s="136">
        <f t="shared" si="53"/>
        <v>63.411843042912871</v>
      </c>
      <c r="T32" s="136">
        <f t="shared" si="53"/>
        <v>62.511434339852627</v>
      </c>
      <c r="U32" s="136">
        <f t="shared" si="53"/>
        <v>62.382207048404119</v>
      </c>
      <c r="V32" s="136">
        <f t="shared" si="53"/>
        <v>62.114556863842409</v>
      </c>
      <c r="W32" s="136">
        <f t="shared" si="53"/>
        <v>68.50873352457414</v>
      </c>
      <c r="X32" s="136">
        <f t="shared" si="53"/>
        <v>75.149740428829759</v>
      </c>
      <c r="Y32" s="136">
        <f t="shared" si="53"/>
        <v>68.986372474046561</v>
      </c>
      <c r="Z32" s="136">
        <f t="shared" si="53"/>
        <v>65.857859584302204</v>
      </c>
      <c r="AA32" s="136">
        <f t="shared" si="53"/>
        <v>51.466673529522453</v>
      </c>
      <c r="AB32" s="136">
        <f t="shared" si="53"/>
        <v>60.332350914496423</v>
      </c>
      <c r="AC32" s="136">
        <f t="shared" si="53"/>
        <v>70.538988502360354</v>
      </c>
      <c r="AD32" s="136">
        <f t="shared" si="53"/>
        <v>66.653807675295724</v>
      </c>
      <c r="AE32" s="136">
        <f t="shared" si="53"/>
        <v>69.773080793665414</v>
      </c>
      <c r="AF32" s="136">
        <f t="shared" si="53"/>
        <v>59.299909471912649</v>
      </c>
      <c r="AG32" s="136">
        <f t="shared" si="53"/>
        <v>62.728206297070663</v>
      </c>
      <c r="AH32" s="136">
        <f t="shared" si="53"/>
        <v>75.011512313773707</v>
      </c>
      <c r="AI32" s="136">
        <f t="shared" si="53"/>
        <v>57.116924762855717</v>
      </c>
      <c r="AJ32" s="36">
        <f t="shared" ref="AJ32:AO32" si="54">AJ120+AJ$87</f>
        <v>64.494003542701165</v>
      </c>
      <c r="AK32" s="36">
        <f t="shared" si="54"/>
        <v>63.530479119924301</v>
      </c>
      <c r="AL32" s="36">
        <f t="shared" si="54"/>
        <v>63.931017975306801</v>
      </c>
      <c r="AM32" s="36">
        <f t="shared" si="54"/>
        <v>67.431380975452399</v>
      </c>
      <c r="AN32" s="36">
        <f t="shared" si="54"/>
        <v>67.369466798899808</v>
      </c>
      <c r="AO32" s="36">
        <f t="shared" si="54"/>
        <v>67.431380975452399</v>
      </c>
      <c r="AQ32" s="34" t="s">
        <v>142</v>
      </c>
      <c r="AR32">
        <v>27</v>
      </c>
      <c r="AS32" s="34"/>
      <c r="AT32" s="139" t="s">
        <v>337</v>
      </c>
    </row>
    <row r="33" spans="1:46" x14ac:dyDescent="0.15">
      <c r="A33">
        <v>33</v>
      </c>
      <c r="B33" s="139" t="s">
        <v>332</v>
      </c>
      <c r="C33" s="136">
        <f t="shared" ref="C33:AI33" si="55">C121+C$87</f>
        <v>3.3E-3</v>
      </c>
      <c r="D33" s="136">
        <f t="shared" si="55"/>
        <v>11.506633281196267</v>
      </c>
      <c r="E33" s="136">
        <f t="shared" si="55"/>
        <v>4.7706537031099705</v>
      </c>
      <c r="F33" s="136">
        <f t="shared" si="55"/>
        <v>5.4275950490269524</v>
      </c>
      <c r="G33" s="136">
        <f t="shared" si="55"/>
        <v>7.0256515651244467</v>
      </c>
      <c r="H33" s="136">
        <f t="shared" si="55"/>
        <v>5.260333531272579</v>
      </c>
      <c r="I33" s="136">
        <f t="shared" si="55"/>
        <v>7.1705208004161385</v>
      </c>
      <c r="J33" s="136">
        <f t="shared" si="55"/>
        <v>7.8247384509938316</v>
      </c>
      <c r="K33" s="136">
        <f t="shared" si="55"/>
        <v>7.8426045272820675</v>
      </c>
      <c r="L33" s="136">
        <f t="shared" si="55"/>
        <v>7.0795462381188683</v>
      </c>
      <c r="M33" s="136">
        <f t="shared" si="55"/>
        <v>10.494906539977027</v>
      </c>
      <c r="N33" s="136">
        <f t="shared" si="55"/>
        <v>8.4020337782348093</v>
      </c>
      <c r="O33" s="136">
        <f t="shared" si="55"/>
        <v>5.3481988429322289</v>
      </c>
      <c r="P33" s="136">
        <f t="shared" si="55"/>
        <v>8.2220509770603236</v>
      </c>
      <c r="Q33" s="136">
        <f t="shared" si="55"/>
        <v>4.9863876177243771</v>
      </c>
      <c r="R33" s="136">
        <f t="shared" si="55"/>
        <v>6.8844291815951015</v>
      </c>
      <c r="S33" s="136">
        <f t="shared" si="55"/>
        <v>6.5061504134407748</v>
      </c>
      <c r="T33" s="136">
        <f t="shared" si="55"/>
        <v>7.0980904096077193</v>
      </c>
      <c r="U33" s="136">
        <f t="shared" si="55"/>
        <v>6.9644581639429228</v>
      </c>
      <c r="V33" s="136">
        <f t="shared" si="55"/>
        <v>6.907635808695237</v>
      </c>
      <c r="W33" s="136">
        <f t="shared" si="55"/>
        <v>5.3112872577881269</v>
      </c>
      <c r="X33" s="136">
        <f t="shared" si="55"/>
        <v>6.259831757085335</v>
      </c>
      <c r="Y33" s="136">
        <f t="shared" si="55"/>
        <v>5.2648810486433941</v>
      </c>
      <c r="Z33" s="136">
        <f t="shared" si="55"/>
        <v>6.9733423638566796</v>
      </c>
      <c r="AA33" s="136">
        <f t="shared" si="55"/>
        <v>10.127008692146427</v>
      </c>
      <c r="AB33" s="136">
        <f t="shared" si="55"/>
        <v>6.8392005598847927</v>
      </c>
      <c r="AC33" s="136">
        <f t="shared" si="55"/>
        <v>4.9060827141859891</v>
      </c>
      <c r="AD33" s="136">
        <f t="shared" si="55"/>
        <v>8.9386963754023228</v>
      </c>
      <c r="AE33" s="136">
        <f t="shared" si="55"/>
        <v>4.9007289826627405</v>
      </c>
      <c r="AF33" s="136">
        <f t="shared" si="55"/>
        <v>10.328486672117744</v>
      </c>
      <c r="AG33" s="136">
        <f t="shared" si="55"/>
        <v>9.0300832301957801</v>
      </c>
      <c r="AH33" s="136">
        <f t="shared" si="55"/>
        <v>4.157719353788301</v>
      </c>
      <c r="AI33" s="136">
        <f t="shared" si="55"/>
        <v>5.8763611347988256</v>
      </c>
      <c r="AJ33" s="36">
        <f t="shared" ref="AJ33:AO33" si="56">AJ121+AJ$87</f>
        <v>7.2516287398856782</v>
      </c>
      <c r="AK33" s="36">
        <f t="shared" si="56"/>
        <v>6.865874230474633</v>
      </c>
      <c r="AL33" s="36">
        <f t="shared" si="56"/>
        <v>7.0261896663813648</v>
      </c>
      <c r="AM33" s="36">
        <f t="shared" si="56"/>
        <v>6.2085278672624629</v>
      </c>
      <c r="AN33" s="36">
        <f t="shared" si="56"/>
        <v>6.2403154402538901</v>
      </c>
      <c r="AO33" s="36">
        <f t="shared" si="56"/>
        <v>6.2085278672624629</v>
      </c>
      <c r="AQ33" s="34" t="s">
        <v>145</v>
      </c>
      <c r="AR33">
        <v>28</v>
      </c>
      <c r="AS33" s="34"/>
      <c r="AT33" s="139" t="s">
        <v>338</v>
      </c>
    </row>
    <row r="34" spans="1:46" x14ac:dyDescent="0.15">
      <c r="A34">
        <v>34</v>
      </c>
      <c r="B34" s="139" t="s">
        <v>300</v>
      </c>
      <c r="C34" s="136">
        <f t="shared" ref="C34:AI34" si="57">C122+C$87</f>
        <v>1.1688011655011656</v>
      </c>
      <c r="D34" s="136">
        <f t="shared" si="57"/>
        <v>7.2547666965085043</v>
      </c>
      <c r="E34" s="136">
        <f t="shared" si="57"/>
        <v>3.4777554543330993</v>
      </c>
      <c r="F34" s="136">
        <f t="shared" si="57"/>
        <v>3.7839932378390171</v>
      </c>
      <c r="G34" s="136">
        <f t="shared" si="57"/>
        <v>6.1000408887357906</v>
      </c>
      <c r="H34" s="136">
        <f t="shared" si="57"/>
        <v>3.4990749967324533</v>
      </c>
      <c r="I34" s="136">
        <f t="shared" si="57"/>
        <v>5.031869181251257</v>
      </c>
      <c r="J34" s="136">
        <f t="shared" si="57"/>
        <v>5.3211774148490392</v>
      </c>
      <c r="K34" s="136">
        <f t="shared" si="57"/>
        <v>5.2081389032591838</v>
      </c>
      <c r="L34" s="136">
        <f t="shared" si="57"/>
        <v>7.3241598727802817</v>
      </c>
      <c r="M34" s="136">
        <f t="shared" si="57"/>
        <v>6.1662908256880726</v>
      </c>
      <c r="N34" s="136">
        <f t="shared" si="57"/>
        <v>6.2881739472887013</v>
      </c>
      <c r="O34" s="136">
        <f t="shared" si="57"/>
        <v>3.6047515515419346</v>
      </c>
      <c r="P34" s="136">
        <f t="shared" si="57"/>
        <v>7.074595723924884</v>
      </c>
      <c r="Q34" s="136">
        <f t="shared" si="57"/>
        <v>4.3245250122801844</v>
      </c>
      <c r="R34" s="136">
        <f t="shared" si="57"/>
        <v>3.7557988248351504</v>
      </c>
      <c r="S34" s="136">
        <f t="shared" si="57"/>
        <v>3.2351697109674014</v>
      </c>
      <c r="T34" s="136">
        <f t="shared" si="57"/>
        <v>4.944072856911359</v>
      </c>
      <c r="U34" s="136">
        <f t="shared" si="57"/>
        <v>6.504689462347776</v>
      </c>
      <c r="V34" s="136">
        <f t="shared" si="57"/>
        <v>4.4656857142857147</v>
      </c>
      <c r="W34" s="136">
        <f t="shared" si="57"/>
        <v>2.7726328177365303</v>
      </c>
      <c r="X34" s="136">
        <f t="shared" si="57"/>
        <v>5.2154740752810813</v>
      </c>
      <c r="Y34" s="136">
        <f t="shared" si="57"/>
        <v>7.4977247424145537</v>
      </c>
      <c r="Z34" s="136">
        <f t="shared" si="57"/>
        <v>4.7044085878707396</v>
      </c>
      <c r="AA34" s="136">
        <f t="shared" si="57"/>
        <v>6.9666286152131516</v>
      </c>
      <c r="AB34" s="136">
        <f t="shared" si="57"/>
        <v>5.4077208586991343</v>
      </c>
      <c r="AC34" s="136">
        <f t="shared" si="57"/>
        <v>2.8658190126359093</v>
      </c>
      <c r="AD34" s="136">
        <f t="shared" si="57"/>
        <v>6.1815327589436233</v>
      </c>
      <c r="AE34" s="136">
        <f t="shared" si="57"/>
        <v>3.3933385008873578</v>
      </c>
      <c r="AF34" s="136">
        <f t="shared" si="57"/>
        <v>7.27576231884058</v>
      </c>
      <c r="AG34" s="136">
        <f t="shared" si="57"/>
        <v>7.9576660388377869</v>
      </c>
      <c r="AH34" s="136">
        <f t="shared" si="57"/>
        <v>3.0930448224588116</v>
      </c>
      <c r="AI34" s="136">
        <f t="shared" si="57"/>
        <v>3.4204680508719529</v>
      </c>
      <c r="AJ34" s="36">
        <f t="shared" ref="AJ34:AO34" si="58">AJ122+AJ$87</f>
        <v>5.7025560433428426</v>
      </c>
      <c r="AK34" s="36">
        <f t="shared" si="58"/>
        <v>4.9120323559150654</v>
      </c>
      <c r="AL34" s="36">
        <f t="shared" si="58"/>
        <v>5.2410752718689535</v>
      </c>
      <c r="AM34" s="36">
        <f t="shared" si="58"/>
        <v>5.0787889118957974</v>
      </c>
      <c r="AN34" s="36">
        <f t="shared" si="58"/>
        <v>5.1502425748036496</v>
      </c>
      <c r="AO34" s="36">
        <f t="shared" si="58"/>
        <v>5.1502425748036496</v>
      </c>
      <c r="AQ34" s="34" t="s">
        <v>148</v>
      </c>
      <c r="AR34">
        <v>29</v>
      </c>
      <c r="AS34" s="34"/>
      <c r="AT34" s="139" t="s">
        <v>339</v>
      </c>
    </row>
    <row r="35" spans="1:46" x14ac:dyDescent="0.15">
      <c r="A35">
        <v>35</v>
      </c>
      <c r="B35" s="139" t="s">
        <v>333</v>
      </c>
      <c r="C35" s="136">
        <f t="shared" ref="C35:AI35" si="59">C123+C$87</f>
        <v>3.3E-3</v>
      </c>
      <c r="D35" s="136">
        <f t="shared" si="59"/>
        <v>5.7031999999999998</v>
      </c>
      <c r="E35" s="136">
        <f t="shared" si="59"/>
        <v>2.5030999999999999</v>
      </c>
      <c r="F35" s="136">
        <f t="shared" si="59"/>
        <v>3.4030000000000005</v>
      </c>
      <c r="G35" s="136">
        <f t="shared" si="59"/>
        <v>2.6029</v>
      </c>
      <c r="H35" s="136">
        <f t="shared" si="59"/>
        <v>4.3027999999999995</v>
      </c>
      <c r="I35" s="136">
        <f t="shared" si="59"/>
        <v>4.4026999999999994</v>
      </c>
      <c r="J35" s="136">
        <f t="shared" si="59"/>
        <v>3.3026000000000004</v>
      </c>
      <c r="K35" s="136">
        <f t="shared" si="59"/>
        <v>3.0024999999999999</v>
      </c>
      <c r="L35" s="136">
        <f t="shared" si="59"/>
        <v>3.1024000000000003</v>
      </c>
      <c r="M35" s="136">
        <f t="shared" si="59"/>
        <v>5.0023</v>
      </c>
      <c r="N35" s="136">
        <f t="shared" si="59"/>
        <v>3.0022000000000002</v>
      </c>
      <c r="O35" s="136">
        <f t="shared" si="59"/>
        <v>2.5021</v>
      </c>
      <c r="P35" s="136">
        <f t="shared" si="59"/>
        <v>3.5020000000000002</v>
      </c>
      <c r="Q35" s="136">
        <f t="shared" si="59"/>
        <v>1.5019</v>
      </c>
      <c r="R35" s="136">
        <f t="shared" si="59"/>
        <v>4.0018000000000002</v>
      </c>
      <c r="S35" s="136">
        <f t="shared" si="59"/>
        <v>2.4016999999999999</v>
      </c>
      <c r="T35" s="136">
        <f t="shared" si="59"/>
        <v>3.2016</v>
      </c>
      <c r="U35" s="136">
        <f t="shared" si="59"/>
        <v>5.2015000000000002</v>
      </c>
      <c r="V35" s="136">
        <f t="shared" si="59"/>
        <v>3.6013999999999995</v>
      </c>
      <c r="W35" s="136">
        <f t="shared" si="59"/>
        <v>3.9013</v>
      </c>
      <c r="X35" s="136">
        <f t="shared" si="59"/>
        <v>2.2011999999999996</v>
      </c>
      <c r="Y35" s="136">
        <f t="shared" si="59"/>
        <v>3.5011000000000005</v>
      </c>
      <c r="Z35" s="136">
        <f t="shared" si="59"/>
        <v>4.3010000000000002</v>
      </c>
      <c r="AA35" s="136">
        <f t="shared" si="59"/>
        <v>4.3008999999999995</v>
      </c>
      <c r="AB35" s="136">
        <f t="shared" si="59"/>
        <v>3.3008000000000002</v>
      </c>
      <c r="AC35" s="136">
        <f t="shared" si="59"/>
        <v>4.3007</v>
      </c>
      <c r="AD35" s="136">
        <f t="shared" si="59"/>
        <v>2.0005999999999999</v>
      </c>
      <c r="AE35" s="136">
        <f t="shared" si="59"/>
        <v>3.2005000000000003</v>
      </c>
      <c r="AF35" s="136">
        <f t="shared" si="59"/>
        <v>3.4004000000000003</v>
      </c>
      <c r="AG35" s="136">
        <f t="shared" si="59"/>
        <v>3.0003000000000002</v>
      </c>
      <c r="AH35" s="136">
        <f t="shared" si="59"/>
        <v>2.9002000000000003</v>
      </c>
      <c r="AI35" s="136">
        <f t="shared" si="59"/>
        <v>2.2000999999999999</v>
      </c>
      <c r="AJ35" s="36">
        <f t="shared" ref="AJ35:AO35" si="60">AJ123+AJ$87</f>
        <v>3.3</v>
      </c>
      <c r="AK35" s="36">
        <f t="shared" si="60"/>
        <v>3.4</v>
      </c>
      <c r="AL35" s="36">
        <f t="shared" si="60"/>
        <v>3.4000000000000004</v>
      </c>
      <c r="AM35" s="36">
        <f t="shared" si="60"/>
        <v>4.7</v>
      </c>
      <c r="AN35" s="36">
        <f t="shared" si="60"/>
        <v>0</v>
      </c>
      <c r="AO35" s="36">
        <f t="shared" si="60"/>
        <v>3.4000000000000004</v>
      </c>
      <c r="AQ35" s="34" t="s">
        <v>151</v>
      </c>
      <c r="AR35">
        <v>30</v>
      </c>
      <c r="AS35" s="34"/>
      <c r="AT35" s="139" t="s">
        <v>340</v>
      </c>
    </row>
    <row r="36" spans="1:46" x14ac:dyDescent="0.15">
      <c r="A36">
        <v>36</v>
      </c>
      <c r="B36" s="139" t="s">
        <v>334</v>
      </c>
      <c r="C36" s="136">
        <f t="shared" ref="C36:AI36" si="61">C124+C$87</f>
        <v>5.4033000000000007</v>
      </c>
      <c r="D36" s="136">
        <f t="shared" si="61"/>
        <v>16.703199999999999</v>
      </c>
      <c r="E36" s="136">
        <f t="shared" si="61"/>
        <v>9.4031000000000002</v>
      </c>
      <c r="F36" s="136">
        <f t="shared" si="61"/>
        <v>10.803000000000001</v>
      </c>
      <c r="G36" s="136">
        <f t="shared" si="61"/>
        <v>12.302900000000001</v>
      </c>
      <c r="H36" s="136">
        <f t="shared" si="61"/>
        <v>9.4028000000000009</v>
      </c>
      <c r="I36" s="136">
        <f t="shared" si="61"/>
        <v>11.902700000000001</v>
      </c>
      <c r="J36" s="136">
        <f t="shared" si="61"/>
        <v>12.4026</v>
      </c>
      <c r="K36" s="136">
        <f t="shared" si="61"/>
        <v>11.4025</v>
      </c>
      <c r="L36" s="136">
        <f t="shared" si="61"/>
        <v>14.0024</v>
      </c>
      <c r="M36" s="136">
        <f t="shared" si="61"/>
        <v>13.9023</v>
      </c>
      <c r="N36" s="136">
        <f t="shared" si="61"/>
        <v>15.1022</v>
      </c>
      <c r="O36" s="136">
        <f t="shared" si="61"/>
        <v>11.6021</v>
      </c>
      <c r="P36" s="136">
        <f t="shared" si="61"/>
        <v>14.002000000000001</v>
      </c>
      <c r="Q36" s="136">
        <f t="shared" si="61"/>
        <v>9.0018999999999991</v>
      </c>
      <c r="R36" s="136">
        <f t="shared" si="61"/>
        <v>10.9018</v>
      </c>
      <c r="S36" s="136">
        <f t="shared" si="61"/>
        <v>10.0017</v>
      </c>
      <c r="T36" s="136">
        <f t="shared" si="61"/>
        <v>10.4016</v>
      </c>
      <c r="U36" s="136">
        <f t="shared" si="61"/>
        <v>14.701499999999999</v>
      </c>
      <c r="V36" s="136">
        <f t="shared" si="61"/>
        <v>9.7013999999999996</v>
      </c>
      <c r="W36" s="136">
        <f t="shared" si="61"/>
        <v>6.9013</v>
      </c>
      <c r="X36" s="136">
        <f t="shared" si="61"/>
        <v>12.6012</v>
      </c>
      <c r="Y36" s="136">
        <f t="shared" si="61"/>
        <v>14.201099999999999</v>
      </c>
      <c r="Z36" s="136">
        <f t="shared" si="61"/>
        <v>8.5009999999999994</v>
      </c>
      <c r="AA36" s="136">
        <f t="shared" si="61"/>
        <v>13.100899999999999</v>
      </c>
      <c r="AB36" s="136">
        <f t="shared" si="61"/>
        <v>10.300800000000001</v>
      </c>
      <c r="AC36" s="136">
        <f t="shared" si="61"/>
        <v>6.4007000000000005</v>
      </c>
      <c r="AD36" s="136">
        <f t="shared" si="61"/>
        <v>13.1006</v>
      </c>
      <c r="AE36" s="136">
        <f t="shared" si="61"/>
        <v>9.400500000000001</v>
      </c>
      <c r="AF36" s="136">
        <f t="shared" si="61"/>
        <v>13.6004</v>
      </c>
      <c r="AG36" s="136">
        <f t="shared" si="61"/>
        <v>12.9003</v>
      </c>
      <c r="AH36" s="136">
        <f t="shared" si="61"/>
        <v>8.5001999999999995</v>
      </c>
      <c r="AI36" s="136">
        <f t="shared" si="61"/>
        <v>11.0001</v>
      </c>
      <c r="AJ36" s="36">
        <f t="shared" ref="AJ36:AO36" si="62">AJ124+AJ$87</f>
        <v>12.6</v>
      </c>
      <c r="AK36" s="36">
        <f t="shared" si="62"/>
        <v>11</v>
      </c>
      <c r="AL36" s="36">
        <f t="shared" si="62"/>
        <v>11.6</v>
      </c>
      <c r="AM36" s="36">
        <f t="shared" si="62"/>
        <v>12.5</v>
      </c>
      <c r="AN36" s="36">
        <f t="shared" si="62"/>
        <v>12.9</v>
      </c>
      <c r="AO36" s="36">
        <f t="shared" si="62"/>
        <v>12.9</v>
      </c>
      <c r="AQ36" s="34" t="s">
        <v>154</v>
      </c>
      <c r="AR36">
        <v>31</v>
      </c>
      <c r="AS36" s="34"/>
      <c r="AT36" s="139" t="s">
        <v>341</v>
      </c>
    </row>
    <row r="37" spans="1:46" x14ac:dyDescent="0.15">
      <c r="A37">
        <v>37</v>
      </c>
      <c r="B37" s="139" t="s">
        <v>335</v>
      </c>
      <c r="C37" s="136">
        <f t="shared" ref="C37:AI37" si="63">C125+C$87</f>
        <v>3.3E-3</v>
      </c>
      <c r="D37" s="136">
        <f t="shared" si="63"/>
        <v>21.833039864600963</v>
      </c>
      <c r="E37" s="136">
        <f t="shared" si="63"/>
        <v>13.519129725748524</v>
      </c>
      <c r="F37" s="136">
        <f t="shared" si="63"/>
        <v>17.821860035662315</v>
      </c>
      <c r="G37" s="136">
        <f t="shared" si="63"/>
        <v>16.657905431680508</v>
      </c>
      <c r="H37" s="136">
        <f t="shared" si="63"/>
        <v>15.851529501174241</v>
      </c>
      <c r="I37" s="136">
        <f t="shared" si="63"/>
        <v>18.828695038555072</v>
      </c>
      <c r="J37" s="136">
        <f t="shared" si="63"/>
        <v>18.212618382352943</v>
      </c>
      <c r="K37" s="136">
        <f t="shared" si="63"/>
        <v>16.485752356344534</v>
      </c>
      <c r="L37" s="136">
        <f t="shared" si="63"/>
        <v>19.011902343076489</v>
      </c>
      <c r="M37" s="136">
        <f t="shared" si="63"/>
        <v>20.452984577047264</v>
      </c>
      <c r="N37" s="136">
        <f t="shared" si="63"/>
        <v>17.193404651011722</v>
      </c>
      <c r="O37" s="136">
        <f t="shared" si="63"/>
        <v>13.240730141272548</v>
      </c>
      <c r="P37" s="136">
        <f t="shared" si="63"/>
        <v>16.136936378681103</v>
      </c>
      <c r="Q37" s="136">
        <f t="shared" si="63"/>
        <v>11.962587587750919</v>
      </c>
      <c r="R37" s="136">
        <f t="shared" si="63"/>
        <v>16.993605830645002</v>
      </c>
      <c r="S37" s="136">
        <f t="shared" si="63"/>
        <v>14.894189479814886</v>
      </c>
      <c r="T37" s="136">
        <f t="shared" si="63"/>
        <v>14.756118861334265</v>
      </c>
      <c r="U37" s="136">
        <f t="shared" si="63"/>
        <v>16.56153199040288</v>
      </c>
      <c r="V37" s="136">
        <f t="shared" si="63"/>
        <v>15.883825707244197</v>
      </c>
      <c r="W37" s="136">
        <f t="shared" si="63"/>
        <v>13.83725320126328</v>
      </c>
      <c r="X37" s="136">
        <f t="shared" si="63"/>
        <v>16.379898824483181</v>
      </c>
      <c r="Y37" s="136">
        <f t="shared" si="63"/>
        <v>18.75907016375524</v>
      </c>
      <c r="Z37" s="136">
        <f t="shared" si="63"/>
        <v>12.773472643891678</v>
      </c>
      <c r="AA37" s="136">
        <f t="shared" si="63"/>
        <v>14.980875422372712</v>
      </c>
      <c r="AB37" s="136">
        <f t="shared" si="63"/>
        <v>17.49955213729676</v>
      </c>
      <c r="AC37" s="136">
        <f t="shared" si="63"/>
        <v>12.394417141559032</v>
      </c>
      <c r="AD37" s="136">
        <f t="shared" si="63"/>
        <v>13.969555820321172</v>
      </c>
      <c r="AE37" s="136">
        <f t="shared" si="63"/>
        <v>14.143774482408231</v>
      </c>
      <c r="AF37" s="136">
        <f t="shared" si="63"/>
        <v>16.516527116421098</v>
      </c>
      <c r="AG37" s="136">
        <f t="shared" si="63"/>
        <v>16.194935757881179</v>
      </c>
      <c r="AH37" s="136">
        <f t="shared" si="63"/>
        <v>9.5781169398412942</v>
      </c>
      <c r="AI37" s="136">
        <f t="shared" si="63"/>
        <v>18.479404102732317</v>
      </c>
      <c r="AJ37" s="36">
        <f t="shared" ref="AJ37:AO37" si="64">AJ125+AJ$87</f>
        <v>15.835038682932092</v>
      </c>
      <c r="AK37" s="36">
        <f t="shared" si="64"/>
        <v>16.175705112011514</v>
      </c>
      <c r="AL37" s="36">
        <f t="shared" si="64"/>
        <v>16.033486502702182</v>
      </c>
      <c r="AM37" s="36">
        <f t="shared" si="64"/>
        <v>18.838147129709895</v>
      </c>
      <c r="AN37" s="36">
        <f t="shared" si="64"/>
        <v>19.116259212961168</v>
      </c>
      <c r="AO37" s="36">
        <f t="shared" si="64"/>
        <v>18.838147129709895</v>
      </c>
      <c r="AQ37" s="34" t="s">
        <v>158</v>
      </c>
      <c r="AR37">
        <v>32</v>
      </c>
      <c r="AS37" s="34"/>
      <c r="AT37" s="139" t="s">
        <v>409</v>
      </c>
    </row>
    <row r="38" spans="1:46" x14ac:dyDescent="0.15">
      <c r="A38">
        <v>38</v>
      </c>
      <c r="B38" s="139" t="s">
        <v>337</v>
      </c>
      <c r="C38" s="136">
        <f t="shared" ref="C38:AI38" si="65">C126+C$87</f>
        <v>3.3E-3</v>
      </c>
      <c r="D38" s="136">
        <f t="shared" si="65"/>
        <v>15.410653073541102</v>
      </c>
      <c r="E38" s="136">
        <f t="shared" si="65"/>
        <v>7.0035155403876459</v>
      </c>
      <c r="F38" s="136">
        <f t="shared" si="65"/>
        <v>5.9536739317464873</v>
      </c>
      <c r="G38" s="136">
        <f t="shared" si="65"/>
        <v>7.8083798556382122</v>
      </c>
      <c r="H38" s="136">
        <f t="shared" si="65"/>
        <v>3.7183111580443517</v>
      </c>
      <c r="I38" s="136">
        <f t="shared" si="65"/>
        <v>6.205233939932211</v>
      </c>
      <c r="J38" s="136">
        <f t="shared" si="65"/>
        <v>6.9639255143493646</v>
      </c>
      <c r="K38" s="136">
        <f t="shared" si="65"/>
        <v>10.093817532450796</v>
      </c>
      <c r="L38" s="136">
        <f t="shared" si="65"/>
        <v>7.7162356751653407</v>
      </c>
      <c r="M38" s="136">
        <f t="shared" si="65"/>
        <v>10.541441710542495</v>
      </c>
      <c r="N38" s="136">
        <f t="shared" si="65"/>
        <v>9.3472208795756373</v>
      </c>
      <c r="O38" s="136">
        <f t="shared" si="65"/>
        <v>4.9656194459902308</v>
      </c>
      <c r="P38" s="136">
        <f t="shared" si="65"/>
        <v>11.893344712040751</v>
      </c>
      <c r="Q38" s="136">
        <f t="shared" si="65"/>
        <v>3.6555063777534289</v>
      </c>
      <c r="R38" s="136">
        <f t="shared" si="65"/>
        <v>8.6875292759706184</v>
      </c>
      <c r="S38" s="136">
        <f t="shared" si="65"/>
        <v>9.4566008480721315</v>
      </c>
      <c r="T38" s="136">
        <f t="shared" si="65"/>
        <v>8.9907503667481663</v>
      </c>
      <c r="U38" s="136">
        <f t="shared" si="65"/>
        <v>8.8111399227127105</v>
      </c>
      <c r="V38" s="136">
        <f t="shared" si="65"/>
        <v>6.7674126756160184</v>
      </c>
      <c r="W38" s="136">
        <f t="shared" si="65"/>
        <v>3.2533107238605901</v>
      </c>
      <c r="X38" s="136">
        <f t="shared" si="65"/>
        <v>7.2528042444323271</v>
      </c>
      <c r="Y38" s="136">
        <f t="shared" si="65"/>
        <v>7.4721911520339166</v>
      </c>
      <c r="Z38" s="136">
        <f t="shared" si="65"/>
        <v>5.1556466356939206</v>
      </c>
      <c r="AA38" s="136">
        <f t="shared" si="65"/>
        <v>10.950423473349806</v>
      </c>
      <c r="AB38" s="136">
        <f t="shared" si="65"/>
        <v>8.8834370826476992</v>
      </c>
      <c r="AC38" s="136">
        <f t="shared" si="65"/>
        <v>1.0904818821743973</v>
      </c>
      <c r="AD38" s="136">
        <f t="shared" si="65"/>
        <v>8.0802274480930656</v>
      </c>
      <c r="AE38" s="136">
        <f t="shared" si="65"/>
        <v>6.006946172880367</v>
      </c>
      <c r="AF38" s="136">
        <f t="shared" si="65"/>
        <v>12.080761071151384</v>
      </c>
      <c r="AG38" s="136">
        <f t="shared" si="65"/>
        <v>10.51798499398169</v>
      </c>
      <c r="AH38" s="136">
        <f t="shared" si="65"/>
        <v>4.5071534203010568</v>
      </c>
      <c r="AI38" s="136">
        <f t="shared" si="65"/>
        <v>5.2623663198015604</v>
      </c>
      <c r="AJ38" s="36">
        <f t="shared" ref="AJ38:AO38" si="66">AJ126+AJ$87</f>
        <v>8.1275603213153982</v>
      </c>
      <c r="AK38" s="36">
        <f t="shared" si="66"/>
        <v>7.5703006618394966</v>
      </c>
      <c r="AL38" s="36">
        <f t="shared" si="66"/>
        <v>7.8035377663187759</v>
      </c>
      <c r="AM38" s="36">
        <f t="shared" si="66"/>
        <v>8.6193149934753084</v>
      </c>
      <c r="AN38" s="36">
        <f t="shared" si="66"/>
        <v>8.9953388806305856</v>
      </c>
      <c r="AO38" s="36">
        <f t="shared" si="66"/>
        <v>8.9953388806305856</v>
      </c>
      <c r="AQ38" s="34" t="s">
        <v>161</v>
      </c>
      <c r="AR38">
        <v>33</v>
      </c>
      <c r="AS38" s="34"/>
      <c r="AT38" s="139" t="s">
        <v>342</v>
      </c>
    </row>
    <row r="39" spans="1:46" x14ac:dyDescent="0.15">
      <c r="A39">
        <v>39</v>
      </c>
      <c r="B39" s="139" t="s">
        <v>338</v>
      </c>
      <c r="C39" s="136">
        <f t="shared" ref="C39:AI39" si="67">C127+C$87</f>
        <v>3.3E-3</v>
      </c>
      <c r="D39" s="136">
        <f t="shared" si="67"/>
        <v>29.443976131994354</v>
      </c>
      <c r="E39" s="136">
        <f t="shared" si="67"/>
        <v>43.710543110052377</v>
      </c>
      <c r="F39" s="136">
        <f t="shared" si="67"/>
        <v>32.958057560735796</v>
      </c>
      <c r="G39" s="136">
        <f t="shared" si="67"/>
        <v>46.032030146571401</v>
      </c>
      <c r="H39" s="136">
        <f t="shared" si="67"/>
        <v>45.811589305894074</v>
      </c>
      <c r="I39" s="136">
        <f t="shared" si="67"/>
        <v>60.476499641115794</v>
      </c>
      <c r="J39" s="136">
        <f t="shared" si="67"/>
        <v>40.659951592189749</v>
      </c>
      <c r="K39" s="136">
        <f t="shared" si="67"/>
        <v>47.997465938474491</v>
      </c>
      <c r="L39" s="136">
        <f t="shared" si="67"/>
        <v>40.917424494101667</v>
      </c>
      <c r="M39" s="136">
        <f t="shared" si="67"/>
        <v>40.707331467632493</v>
      </c>
      <c r="N39" s="136">
        <f t="shared" si="67"/>
        <v>48.462700787350791</v>
      </c>
      <c r="O39" s="136">
        <f t="shared" si="67"/>
        <v>67.007293841587824</v>
      </c>
      <c r="P39" s="136">
        <f t="shared" si="67"/>
        <v>45.954222420709037</v>
      </c>
      <c r="Q39" s="136">
        <f t="shared" si="67"/>
        <v>52.018247401166228</v>
      </c>
      <c r="R39" s="136">
        <f t="shared" si="67"/>
        <v>25.660247009443861</v>
      </c>
      <c r="S39" s="136">
        <f t="shared" si="67"/>
        <v>39.827461636033078</v>
      </c>
      <c r="T39" s="136">
        <f t="shared" si="67"/>
        <v>49.908821446035631</v>
      </c>
      <c r="U39" s="136">
        <f t="shared" si="67"/>
        <v>58.828733275511901</v>
      </c>
      <c r="V39" s="136">
        <f t="shared" si="67"/>
        <v>62.128970885872086</v>
      </c>
      <c r="W39" s="136">
        <f t="shared" si="67"/>
        <v>57.794865683646108</v>
      </c>
      <c r="X39" s="136">
        <f t="shared" si="67"/>
        <v>62.310473161934318</v>
      </c>
      <c r="Y39" s="136">
        <f t="shared" si="67"/>
        <v>54.228673666073924</v>
      </c>
      <c r="Z39" s="136">
        <f t="shared" si="67"/>
        <v>54.221398593200469</v>
      </c>
      <c r="AA39" s="136">
        <f t="shared" si="67"/>
        <v>36.819202153194496</v>
      </c>
      <c r="AB39" s="136">
        <f t="shared" si="67"/>
        <v>44.991510759594455</v>
      </c>
      <c r="AC39" s="136">
        <f t="shared" si="67"/>
        <v>66.826125014934036</v>
      </c>
      <c r="AD39" s="136">
        <f t="shared" si="67"/>
        <v>58.788885966720656</v>
      </c>
      <c r="AE39" s="136">
        <f t="shared" si="67"/>
        <v>42.888038712499117</v>
      </c>
      <c r="AF39" s="136">
        <f t="shared" si="67"/>
        <v>44.224695184564503</v>
      </c>
      <c r="AG39" s="136">
        <f t="shared" si="67"/>
        <v>43.913525924003672</v>
      </c>
      <c r="AH39" s="136">
        <f t="shared" si="67"/>
        <v>69.736054420118961</v>
      </c>
      <c r="AI39" s="136">
        <f t="shared" si="67"/>
        <v>66.290256694294882</v>
      </c>
      <c r="AJ39" s="36">
        <f t="shared" ref="AJ39:AO39" si="68">AJ127+AJ$87</f>
        <v>55.936460469095259</v>
      </c>
      <c r="AK39" s="36">
        <f t="shared" si="68"/>
        <v>44.232929755183292</v>
      </c>
      <c r="AL39" s="36">
        <f t="shared" si="68"/>
        <v>49.131360082015831</v>
      </c>
      <c r="AM39" s="36">
        <f t="shared" si="68"/>
        <v>35.689698923855886</v>
      </c>
      <c r="AN39" s="36">
        <f t="shared" si="68"/>
        <v>35.835841997759879</v>
      </c>
      <c r="AO39" s="36">
        <f t="shared" si="68"/>
        <v>35.835841997759879</v>
      </c>
      <c r="AQ39" s="34" t="s">
        <v>164</v>
      </c>
      <c r="AR39">
        <v>34</v>
      </c>
      <c r="AS39" s="34"/>
      <c r="AT39" s="236" t="s">
        <v>343</v>
      </c>
    </row>
    <row r="40" spans="1:46" x14ac:dyDescent="0.15">
      <c r="A40">
        <v>40</v>
      </c>
      <c r="B40" s="139" t="s">
        <v>339</v>
      </c>
      <c r="C40" s="136">
        <f t="shared" ref="C40:AI40" si="69">C128+C$87</f>
        <v>3.3E-3</v>
      </c>
      <c r="D40" s="136">
        <f t="shared" si="69"/>
        <v>27252.003199999999</v>
      </c>
      <c r="E40" s="136">
        <f t="shared" si="69"/>
        <v>32044.003100000002</v>
      </c>
      <c r="F40" s="136">
        <f t="shared" si="69"/>
        <v>32724.003000000001</v>
      </c>
      <c r="G40" s="136">
        <f t="shared" si="69"/>
        <v>30648.002899999999</v>
      </c>
      <c r="H40" s="136">
        <f t="shared" si="69"/>
        <v>36546.002800000002</v>
      </c>
      <c r="I40" s="136">
        <f t="shared" si="69"/>
        <v>37071.002699999997</v>
      </c>
      <c r="J40" s="136">
        <f t="shared" si="69"/>
        <v>32000.0026</v>
      </c>
      <c r="K40" s="136">
        <f t="shared" si="69"/>
        <v>30137.002499999999</v>
      </c>
      <c r="L40" s="136">
        <f t="shared" si="69"/>
        <v>30410.002400000001</v>
      </c>
      <c r="M40" s="136">
        <f t="shared" si="69"/>
        <v>30800.0023</v>
      </c>
      <c r="N40" s="136">
        <f t="shared" si="69"/>
        <v>32269.002199999999</v>
      </c>
      <c r="O40" s="136">
        <f t="shared" si="69"/>
        <v>36823.002099999998</v>
      </c>
      <c r="P40" s="136">
        <f t="shared" si="69"/>
        <v>30684.002</v>
      </c>
      <c r="Q40" s="136">
        <f t="shared" si="69"/>
        <v>31308.001899999999</v>
      </c>
      <c r="R40" s="136">
        <f t="shared" si="69"/>
        <v>31087.001799999998</v>
      </c>
      <c r="S40" s="136">
        <f t="shared" si="69"/>
        <v>31229.001700000001</v>
      </c>
      <c r="T40" s="136">
        <f t="shared" si="69"/>
        <v>30158.0016</v>
      </c>
      <c r="U40" s="136">
        <f t="shared" si="69"/>
        <v>36449.001499999998</v>
      </c>
      <c r="V40" s="136">
        <f t="shared" si="69"/>
        <v>45263.001400000001</v>
      </c>
      <c r="W40" s="136">
        <f t="shared" si="69"/>
        <v>36700.001300000004</v>
      </c>
      <c r="X40" s="136">
        <f t="shared" si="69"/>
        <v>32751.001199999999</v>
      </c>
      <c r="Y40" s="136">
        <f t="shared" si="69"/>
        <v>32005.001100000001</v>
      </c>
      <c r="Z40" s="136">
        <f t="shared" si="69"/>
        <v>32982.000999999997</v>
      </c>
      <c r="AA40" s="136">
        <f t="shared" si="69"/>
        <v>25815.000899999999</v>
      </c>
      <c r="AB40" s="136">
        <f t="shared" si="69"/>
        <v>33121.000800000002</v>
      </c>
      <c r="AC40" s="136">
        <f t="shared" si="69"/>
        <v>39868.000699999997</v>
      </c>
      <c r="AD40" s="136">
        <f t="shared" si="69"/>
        <v>32983.000599999999</v>
      </c>
      <c r="AE40" s="136">
        <f t="shared" si="69"/>
        <v>31332.000499999998</v>
      </c>
      <c r="AF40" s="136">
        <f t="shared" si="69"/>
        <v>35276.000399999997</v>
      </c>
      <c r="AG40" s="136">
        <f t="shared" si="69"/>
        <v>27893.0003</v>
      </c>
      <c r="AH40" s="136">
        <f t="shared" si="69"/>
        <v>39014.000200000002</v>
      </c>
      <c r="AI40" s="136">
        <f t="shared" si="69"/>
        <v>40389.000099999997</v>
      </c>
      <c r="AJ40" s="36">
        <f t="shared" ref="AJ40:AO40" si="70">AJ128+AJ$87</f>
        <v>34365</v>
      </c>
      <c r="AK40" s="36">
        <f t="shared" si="70"/>
        <v>31906</v>
      </c>
      <c r="AL40" s="36">
        <f t="shared" si="70"/>
        <v>32781</v>
      </c>
      <c r="AM40" s="36">
        <f t="shared" si="70"/>
        <v>27500</v>
      </c>
      <c r="AN40" s="36">
        <f t="shared" si="70"/>
        <v>27195</v>
      </c>
      <c r="AO40" s="36">
        <f t="shared" si="70"/>
        <v>27500</v>
      </c>
      <c r="AS40" s="34"/>
      <c r="AT40" s="236" t="s">
        <v>344</v>
      </c>
    </row>
    <row r="41" spans="1:46" x14ac:dyDescent="0.15">
      <c r="A41">
        <v>41</v>
      </c>
      <c r="B41" s="139" t="s">
        <v>340</v>
      </c>
      <c r="C41" s="136">
        <f t="shared" ref="C41:AI41" si="71">C129+C$87</f>
        <v>3.3E-3</v>
      </c>
      <c r="D41" s="136">
        <f t="shared" si="71"/>
        <v>29975.003199999999</v>
      </c>
      <c r="E41" s="136">
        <f t="shared" si="71"/>
        <v>36963.003100000002</v>
      </c>
      <c r="F41" s="136">
        <f t="shared" si="71"/>
        <v>35203.002999999997</v>
      </c>
      <c r="G41" s="136">
        <f t="shared" si="71"/>
        <v>31917.002899999999</v>
      </c>
      <c r="H41" s="136">
        <f t="shared" si="71"/>
        <v>41626.002800000002</v>
      </c>
      <c r="I41" s="136">
        <f t="shared" si="71"/>
        <v>2.7000000000000001E-3</v>
      </c>
      <c r="J41" s="136">
        <f t="shared" si="71"/>
        <v>33388.0026</v>
      </c>
      <c r="K41" s="136">
        <f t="shared" si="71"/>
        <v>30851.002499999999</v>
      </c>
      <c r="L41" s="136">
        <f t="shared" si="71"/>
        <v>31643.002400000001</v>
      </c>
      <c r="M41" s="136">
        <f t="shared" si="71"/>
        <v>32969.0023</v>
      </c>
      <c r="N41" s="136">
        <f t="shared" si="71"/>
        <v>32921.002200000003</v>
      </c>
      <c r="O41" s="136">
        <f t="shared" si="71"/>
        <v>39170.002099999998</v>
      </c>
      <c r="P41" s="136">
        <f t="shared" si="71"/>
        <v>31660.002</v>
      </c>
      <c r="Q41" s="136">
        <f t="shared" si="71"/>
        <v>34497.001900000003</v>
      </c>
      <c r="R41" s="136">
        <f t="shared" si="71"/>
        <v>34149.001799999998</v>
      </c>
      <c r="S41" s="136">
        <f t="shared" si="71"/>
        <v>33399.001700000001</v>
      </c>
      <c r="T41" s="136">
        <f t="shared" si="71"/>
        <v>33300.001600000003</v>
      </c>
      <c r="U41" s="136">
        <f t="shared" si="71"/>
        <v>38543.001499999998</v>
      </c>
      <c r="V41" s="136">
        <f t="shared" si="71"/>
        <v>1.4E-3</v>
      </c>
      <c r="W41" s="136">
        <f t="shared" si="71"/>
        <v>39359.001300000004</v>
      </c>
      <c r="X41" s="136">
        <f t="shared" si="71"/>
        <v>1.1999999999999999E-3</v>
      </c>
      <c r="Y41" s="136">
        <f t="shared" si="71"/>
        <v>34377.001100000001</v>
      </c>
      <c r="Z41" s="136">
        <f t="shared" si="71"/>
        <v>36003.000999999997</v>
      </c>
      <c r="AA41" s="136">
        <f t="shared" si="71"/>
        <v>27442.000899999999</v>
      </c>
      <c r="AB41" s="136">
        <f t="shared" si="71"/>
        <v>36793.000800000002</v>
      </c>
      <c r="AC41" s="136">
        <f t="shared" si="71"/>
        <v>43895.000699999997</v>
      </c>
      <c r="AD41" s="136">
        <f t="shared" si="71"/>
        <v>35711.000599999999</v>
      </c>
      <c r="AE41" s="136">
        <f t="shared" si="71"/>
        <v>34669.000500000002</v>
      </c>
      <c r="AF41" s="136">
        <f t="shared" si="71"/>
        <v>37787.000399999997</v>
      </c>
      <c r="AG41" s="136">
        <f t="shared" si="71"/>
        <v>29819.0003</v>
      </c>
      <c r="AH41" s="136">
        <f t="shared" si="71"/>
        <v>42042.000200000002</v>
      </c>
      <c r="AI41" s="136">
        <f t="shared" si="71"/>
        <v>44149.000099999997</v>
      </c>
      <c r="AJ41" s="36">
        <f t="shared" ref="AJ41:AO41" si="72">AJ129+AJ$87</f>
        <v>36563</v>
      </c>
      <c r="AK41" s="36">
        <f t="shared" si="72"/>
        <v>34712</v>
      </c>
      <c r="AL41" s="36">
        <f t="shared" si="72"/>
        <v>35275</v>
      </c>
      <c r="AM41" s="36">
        <f t="shared" si="72"/>
        <v>29836</v>
      </c>
      <c r="AN41" s="36">
        <f t="shared" si="72"/>
        <v>29441</v>
      </c>
      <c r="AO41" s="36">
        <f t="shared" si="72"/>
        <v>29836</v>
      </c>
      <c r="AQ41" s="38"/>
      <c r="AT41" s="236" t="s">
        <v>345</v>
      </c>
    </row>
    <row r="42" spans="1:46" x14ac:dyDescent="0.15">
      <c r="A42">
        <v>42</v>
      </c>
      <c r="B42" s="139" t="s">
        <v>341</v>
      </c>
      <c r="C42" s="136">
        <f t="shared" ref="C42:AI43" si="73">C130+C$87</f>
        <v>31328.0033</v>
      </c>
      <c r="D42" s="136">
        <f t="shared" si="73"/>
        <v>24297.003199999999</v>
      </c>
      <c r="E42" s="136">
        <f t="shared" si="73"/>
        <v>28056.003100000002</v>
      </c>
      <c r="F42" s="136">
        <f t="shared" si="73"/>
        <v>27430.003000000001</v>
      </c>
      <c r="G42" s="136">
        <f t="shared" si="73"/>
        <v>27678.002899999999</v>
      </c>
      <c r="H42" s="136">
        <f t="shared" si="73"/>
        <v>2.8E-3</v>
      </c>
      <c r="I42" s="136">
        <f t="shared" si="73"/>
        <v>34139.002699999997</v>
      </c>
      <c r="J42" s="136">
        <f t="shared" si="73"/>
        <v>29124.0026</v>
      </c>
      <c r="K42" s="136">
        <f t="shared" si="73"/>
        <v>29081.002499999999</v>
      </c>
      <c r="L42" s="136">
        <f t="shared" si="73"/>
        <v>28721.002400000001</v>
      </c>
      <c r="M42" s="136">
        <f t="shared" si="73"/>
        <v>28479.0023</v>
      </c>
      <c r="N42" s="136">
        <f t="shared" si="73"/>
        <v>31757.002199999999</v>
      </c>
      <c r="O42" s="136">
        <f t="shared" si="73"/>
        <v>32740.002100000002</v>
      </c>
      <c r="P42" s="136">
        <f t="shared" si="73"/>
        <v>30327.002</v>
      </c>
      <c r="Q42" s="136">
        <f t="shared" si="73"/>
        <v>27499.001899999999</v>
      </c>
      <c r="R42" s="136">
        <f t="shared" si="73"/>
        <v>28527.001799999998</v>
      </c>
      <c r="S42" s="136">
        <f t="shared" si="73"/>
        <v>28211.001700000001</v>
      </c>
      <c r="T42" s="136">
        <f t="shared" si="73"/>
        <v>27000.0016</v>
      </c>
      <c r="U42" s="136">
        <f t="shared" si="73"/>
        <v>34023.001499999998</v>
      </c>
      <c r="V42" s="136">
        <f t="shared" si="73"/>
        <v>1.4E-3</v>
      </c>
      <c r="W42" s="136">
        <f t="shared" si="73"/>
        <v>30144.0013</v>
      </c>
      <c r="X42" s="136">
        <f t="shared" si="73"/>
        <v>31641.001199999999</v>
      </c>
      <c r="Y42" s="136">
        <f t="shared" si="73"/>
        <v>29859.001100000001</v>
      </c>
      <c r="Z42" s="136">
        <f t="shared" si="73"/>
        <v>30462.001</v>
      </c>
      <c r="AA42" s="136">
        <f t="shared" si="73"/>
        <v>24039.000899999999</v>
      </c>
      <c r="AB42" s="136">
        <f t="shared" si="73"/>
        <v>29352.000800000002</v>
      </c>
      <c r="AC42" s="136">
        <f t="shared" si="73"/>
        <v>6.9999999999999999E-4</v>
      </c>
      <c r="AD42" s="136">
        <f t="shared" si="73"/>
        <v>30850.000599999999</v>
      </c>
      <c r="AE42" s="136">
        <f t="shared" si="73"/>
        <v>27895.000499999998</v>
      </c>
      <c r="AF42" s="136">
        <f t="shared" si="73"/>
        <v>31500.000400000001</v>
      </c>
      <c r="AG42" s="136">
        <f t="shared" si="73"/>
        <v>25552.0003</v>
      </c>
      <c r="AH42" s="136">
        <f t="shared" si="73"/>
        <v>35865.000200000002</v>
      </c>
      <c r="AI42" s="136">
        <f t="shared" si="73"/>
        <v>1E-4</v>
      </c>
      <c r="AJ42" s="36">
        <f t="shared" ref="AJ42:AO43" si="74">AJ130+AJ$87</f>
        <v>32056</v>
      </c>
      <c r="AK42" s="36">
        <f t="shared" si="74"/>
        <v>28757</v>
      </c>
      <c r="AL42" s="36">
        <f t="shared" si="74"/>
        <v>30179</v>
      </c>
      <c r="AM42" s="36">
        <f t="shared" si="74"/>
        <v>24024</v>
      </c>
      <c r="AN42" s="36">
        <f t="shared" si="74"/>
        <v>23889</v>
      </c>
      <c r="AO42" s="36">
        <f t="shared" si="74"/>
        <v>24024</v>
      </c>
      <c r="AT42" s="237" t="s">
        <v>297</v>
      </c>
    </row>
    <row r="43" spans="1:46" x14ac:dyDescent="0.15">
      <c r="A43">
        <v>43</v>
      </c>
      <c r="B43" s="139" t="s">
        <v>409</v>
      </c>
      <c r="C43" s="136">
        <f t="shared" si="73"/>
        <v>99390.003299999997</v>
      </c>
      <c r="D43" s="136">
        <f t="shared" si="73"/>
        <v>34080.003199999999</v>
      </c>
      <c r="E43" s="136">
        <f t="shared" si="73"/>
        <v>54530.003100000002</v>
      </c>
      <c r="F43" s="136">
        <f t="shared" si="73"/>
        <v>44430.002999999997</v>
      </c>
      <c r="G43" s="136">
        <f t="shared" si="73"/>
        <v>39630.002899999999</v>
      </c>
      <c r="H43" s="136">
        <f t="shared" si="73"/>
        <v>55140.002800000002</v>
      </c>
      <c r="I43" s="136">
        <f t="shared" si="73"/>
        <v>67990.002699999997</v>
      </c>
      <c r="J43" s="136">
        <f t="shared" si="73"/>
        <v>45120.0026</v>
      </c>
      <c r="K43" s="136">
        <f t="shared" si="73"/>
        <v>45690.002500000002</v>
      </c>
      <c r="L43" s="136">
        <f t="shared" si="73"/>
        <v>41250.002399999998</v>
      </c>
      <c r="M43" s="136">
        <f t="shared" si="73"/>
        <v>44370.0023</v>
      </c>
      <c r="N43" s="136">
        <f t="shared" si="73"/>
        <v>42690.002200000003</v>
      </c>
      <c r="O43" s="136">
        <f t="shared" si="73"/>
        <v>62910.002099999998</v>
      </c>
      <c r="P43" s="136">
        <f t="shared" si="73"/>
        <v>45860.002</v>
      </c>
      <c r="Q43" s="136">
        <f t="shared" si="73"/>
        <v>49060.001900000003</v>
      </c>
      <c r="R43" s="136">
        <f t="shared" si="73"/>
        <v>44430.001799999998</v>
      </c>
      <c r="S43" s="136">
        <f t="shared" si="73"/>
        <v>44950.001700000001</v>
      </c>
      <c r="T43" s="136">
        <f t="shared" si="73"/>
        <v>44490.001600000003</v>
      </c>
      <c r="U43" s="136">
        <f t="shared" si="73"/>
        <v>54950.001499999998</v>
      </c>
      <c r="V43" s="136">
        <f t="shared" si="73"/>
        <v>116350.00139999999</v>
      </c>
      <c r="W43" s="136">
        <f t="shared" si="73"/>
        <v>56920.001300000004</v>
      </c>
      <c r="X43" s="136">
        <f t="shared" si="73"/>
        <v>48610.001199999999</v>
      </c>
      <c r="Y43" s="136">
        <f t="shared" si="73"/>
        <v>43360.001100000001</v>
      </c>
      <c r="Z43" s="136">
        <f t="shared" si="73"/>
        <v>57160.000999999997</v>
      </c>
      <c r="AA43" s="136">
        <f t="shared" si="73"/>
        <v>34260.000899999999</v>
      </c>
      <c r="AB43" s="136">
        <f t="shared" si="73"/>
        <v>45380.000800000002</v>
      </c>
      <c r="AC43" s="136">
        <f t="shared" si="73"/>
        <v>76610.000700000004</v>
      </c>
      <c r="AD43" s="136">
        <f t="shared" si="73"/>
        <v>48000.000599999999</v>
      </c>
      <c r="AE43" s="136">
        <f t="shared" si="73"/>
        <v>49170.000500000002</v>
      </c>
      <c r="AF43" s="136">
        <f t="shared" si="73"/>
        <v>45720.000399999997</v>
      </c>
      <c r="AG43" s="136">
        <f t="shared" si="73"/>
        <v>39460.0003</v>
      </c>
      <c r="AH43" s="136">
        <f t="shared" si="73"/>
        <v>66220.000199999995</v>
      </c>
      <c r="AI43" s="136">
        <f t="shared" si="73"/>
        <v>80760.000100000005</v>
      </c>
      <c r="AJ43" s="36">
        <f t="shared" si="74"/>
        <v>56890</v>
      </c>
      <c r="AK43" s="36">
        <f t="shared" si="74"/>
        <v>48530</v>
      </c>
      <c r="AL43" s="36">
        <f t="shared" si="74"/>
        <v>51770</v>
      </c>
      <c r="AM43" s="36">
        <f t="shared" si="74"/>
        <v>30763.333333333332</v>
      </c>
      <c r="AN43" s="36">
        <f t="shared" si="74"/>
        <v>39430</v>
      </c>
      <c r="AO43" s="36">
        <f t="shared" si="74"/>
        <v>39430</v>
      </c>
      <c r="AT43" s="236" t="s">
        <v>302</v>
      </c>
    </row>
    <row r="44" spans="1:46" x14ac:dyDescent="0.15">
      <c r="A44">
        <v>44</v>
      </c>
      <c r="B44" s="139" t="s">
        <v>342</v>
      </c>
      <c r="C44" s="136">
        <f t="shared" ref="C44:AI44" si="75">C132+C$87</f>
        <v>3.3E-3</v>
      </c>
      <c r="D44" s="136">
        <f t="shared" si="75"/>
        <v>20.532906026693357</v>
      </c>
      <c r="E44" s="136">
        <f t="shared" si="75"/>
        <v>33.179657991161498</v>
      </c>
      <c r="F44" s="136">
        <f t="shared" si="75"/>
        <v>22.137479975063144</v>
      </c>
      <c r="G44" s="136">
        <f t="shared" si="75"/>
        <v>17.261485770592259</v>
      </c>
      <c r="H44" s="136">
        <f t="shared" si="75"/>
        <v>28.975384305037675</v>
      </c>
      <c r="I44" s="136">
        <f t="shared" si="75"/>
        <v>21.92058769977077</v>
      </c>
      <c r="J44" s="136">
        <f t="shared" si="75"/>
        <v>27.189649224354451</v>
      </c>
      <c r="K44" s="136">
        <f t="shared" si="75"/>
        <v>32.082356735174926</v>
      </c>
      <c r="L44" s="136">
        <f t="shared" si="75"/>
        <v>22.43835658778519</v>
      </c>
      <c r="M44" s="136">
        <f t="shared" si="75"/>
        <v>17.414674081894326</v>
      </c>
      <c r="N44" s="136">
        <f t="shared" si="75"/>
        <v>29.64137550085033</v>
      </c>
      <c r="O44" s="136">
        <f t="shared" si="75"/>
        <v>30.483990364872586</v>
      </c>
      <c r="P44" s="136">
        <f t="shared" si="75"/>
        <v>29.850951257837735</v>
      </c>
      <c r="Q44" s="136">
        <f t="shared" si="75"/>
        <v>38.879507190911113</v>
      </c>
      <c r="R44" s="136">
        <f t="shared" si="75"/>
        <v>16.940057945323879</v>
      </c>
      <c r="S44" s="136">
        <f t="shared" si="75"/>
        <v>23.757427541237863</v>
      </c>
      <c r="T44" s="136">
        <f t="shared" si="75"/>
        <v>26.926868234981242</v>
      </c>
      <c r="U44" s="136">
        <f t="shared" si="75"/>
        <v>31.130137112166235</v>
      </c>
      <c r="V44" s="136">
        <f t="shared" si="75"/>
        <v>31.080073493320874</v>
      </c>
      <c r="W44" s="136">
        <f t="shared" si="75"/>
        <v>42.703596169253181</v>
      </c>
      <c r="X44" s="136">
        <f t="shared" si="75"/>
        <v>31.665983847478987</v>
      </c>
      <c r="Y44" s="136">
        <f t="shared" si="75"/>
        <v>27.869649302208192</v>
      </c>
      <c r="Z44" s="136">
        <f t="shared" si="75"/>
        <v>21.992513257224029</v>
      </c>
      <c r="AA44" s="136">
        <f t="shared" si="75"/>
        <v>8.4183596387474395</v>
      </c>
      <c r="AB44" s="136">
        <f t="shared" si="75"/>
        <v>25.17941958281617</v>
      </c>
      <c r="AC44" s="136">
        <f t="shared" si="75"/>
        <v>48.684239402949615</v>
      </c>
      <c r="AD44" s="136">
        <f t="shared" si="75"/>
        <v>26.413646302975902</v>
      </c>
      <c r="AE44" s="136">
        <f t="shared" si="75"/>
        <v>23.508978555612114</v>
      </c>
      <c r="AF44" s="136">
        <f t="shared" si="75"/>
        <v>20.640254604304538</v>
      </c>
      <c r="AG44" s="136">
        <f t="shared" si="75"/>
        <v>19.242117612137864</v>
      </c>
      <c r="AH44" s="136">
        <f t="shared" si="75"/>
        <v>34.568195353813664</v>
      </c>
      <c r="AI44" s="136">
        <f t="shared" si="75"/>
        <v>23.943390769501008</v>
      </c>
      <c r="AJ44" s="36">
        <f t="shared" ref="AJ44:AO44" si="76">AJ132+AJ$87</f>
        <v>0</v>
      </c>
      <c r="AK44" s="36">
        <f t="shared" si="76"/>
        <v>0</v>
      </c>
      <c r="AL44" s="36">
        <f t="shared" si="76"/>
        <v>25.678824455847391</v>
      </c>
      <c r="AM44" s="36">
        <f t="shared" si="76"/>
        <v>24.488793342660511</v>
      </c>
      <c r="AN44" s="36">
        <f t="shared" si="76"/>
        <v>0</v>
      </c>
      <c r="AO44" s="36">
        <f t="shared" si="76"/>
        <v>24.488793342660511</v>
      </c>
      <c r="AT44" s="145" t="s">
        <v>389</v>
      </c>
    </row>
    <row r="45" spans="1:46" x14ac:dyDescent="0.15">
      <c r="A45">
        <v>45</v>
      </c>
      <c r="B45" s="236" t="s">
        <v>343</v>
      </c>
      <c r="C45" s="136">
        <f t="shared" ref="C45:AI45" si="77">C133+C$87</f>
        <v>460700.00329999998</v>
      </c>
      <c r="D45" s="136">
        <f t="shared" si="77"/>
        <v>54300.003199999999</v>
      </c>
      <c r="E45" s="136">
        <f t="shared" si="77"/>
        <v>159400.0031</v>
      </c>
      <c r="F45" s="136">
        <f t="shared" si="77"/>
        <v>80300.002999999997</v>
      </c>
      <c r="G45" s="136">
        <f t="shared" si="77"/>
        <v>122400.00290000001</v>
      </c>
      <c r="H45" s="136">
        <f t="shared" si="77"/>
        <v>131600.00279999999</v>
      </c>
      <c r="I45" s="136">
        <f t="shared" si="77"/>
        <v>356400.00270000001</v>
      </c>
      <c r="J45" s="136">
        <f t="shared" si="77"/>
        <v>129500.00260000001</v>
      </c>
      <c r="K45" s="136">
        <f t="shared" si="77"/>
        <v>151600.0025</v>
      </c>
      <c r="L45" s="136">
        <f t="shared" si="77"/>
        <v>115700.0024</v>
      </c>
      <c r="M45" s="136">
        <f t="shared" si="77"/>
        <v>83400.002299999993</v>
      </c>
      <c r="N45" s="136">
        <f t="shared" si="77"/>
        <v>123300.0022</v>
      </c>
      <c r="O45" s="136">
        <f t="shared" si="77"/>
        <v>141500.00210000001</v>
      </c>
      <c r="P45" s="136">
        <f t="shared" si="77"/>
        <v>82900.001999999993</v>
      </c>
      <c r="Q45" s="136">
        <f t="shared" si="77"/>
        <v>78500.001900000003</v>
      </c>
      <c r="R45" s="136">
        <f t="shared" si="77"/>
        <v>90300.001799999998</v>
      </c>
      <c r="S45" s="136">
        <f t="shared" si="77"/>
        <v>213000.00169999999</v>
      </c>
      <c r="T45" s="136">
        <f t="shared" si="77"/>
        <v>166900.00159999999</v>
      </c>
      <c r="U45" s="136">
        <f t="shared" si="77"/>
        <v>220300.00150000001</v>
      </c>
      <c r="V45" s="136">
        <f t="shared" si="77"/>
        <v>143500.00140000001</v>
      </c>
      <c r="W45" s="136">
        <f t="shared" si="77"/>
        <v>82300.001300000004</v>
      </c>
      <c r="X45" s="136">
        <f t="shared" si="77"/>
        <v>169000.0012</v>
      </c>
      <c r="Y45" s="136">
        <f t="shared" si="77"/>
        <v>82700.001099999994</v>
      </c>
      <c r="Z45" s="136">
        <f t="shared" si="77"/>
        <v>99000.001000000004</v>
      </c>
      <c r="AA45" s="136">
        <f t="shared" si="77"/>
        <v>100300.0009</v>
      </c>
      <c r="AB45" s="136">
        <f t="shared" si="77"/>
        <v>84500.000799999994</v>
      </c>
      <c r="AC45" s="136">
        <f t="shared" si="77"/>
        <v>97400.000700000004</v>
      </c>
      <c r="AD45" s="136">
        <f t="shared" si="77"/>
        <v>262200.00060000003</v>
      </c>
      <c r="AE45" s="136">
        <f t="shared" si="77"/>
        <v>77500.000499999995</v>
      </c>
      <c r="AF45" s="136">
        <f t="shared" si="77"/>
        <v>269600.00040000002</v>
      </c>
      <c r="AG45" s="136">
        <f t="shared" si="77"/>
        <v>81100.0003</v>
      </c>
      <c r="AH45" s="136">
        <f t="shared" si="77"/>
        <v>133500.00020000001</v>
      </c>
      <c r="AI45" s="136">
        <f t="shared" si="77"/>
        <v>717400.00009999995</v>
      </c>
      <c r="AJ45" s="36">
        <f t="shared" ref="AJ45:AO45" si="78">AJ133+AJ$87</f>
        <v>3263300</v>
      </c>
      <c r="AK45" s="36">
        <f t="shared" si="78"/>
        <v>2098800</v>
      </c>
      <c r="AL45" s="36">
        <f t="shared" si="78"/>
        <v>5362600</v>
      </c>
      <c r="AM45" s="36">
        <f t="shared" si="78"/>
        <v>27643600</v>
      </c>
      <c r="AN45" s="36">
        <f t="shared" si="78"/>
        <v>0</v>
      </c>
      <c r="AO45" s="36">
        <f t="shared" si="78"/>
        <v>27643600</v>
      </c>
      <c r="AT45" s="145" t="s">
        <v>346</v>
      </c>
    </row>
    <row r="46" spans="1:46" x14ac:dyDescent="0.15">
      <c r="A46">
        <v>46</v>
      </c>
      <c r="B46" s="236" t="s">
        <v>344</v>
      </c>
      <c r="C46" s="136">
        <f t="shared" ref="C46:AI46" si="79">C134+C$87</f>
        <v>6.1704763506625895</v>
      </c>
      <c r="D46" s="136">
        <f t="shared" si="79"/>
        <v>22.203199999999999</v>
      </c>
      <c r="E46" s="136">
        <f t="shared" si="79"/>
        <v>19.069873934030571</v>
      </c>
      <c r="F46" s="136">
        <f t="shared" si="79"/>
        <v>17.43815850144092</v>
      </c>
      <c r="G46" s="136">
        <f t="shared" si="79"/>
        <v>18.999315770609321</v>
      </c>
      <c r="H46" s="136">
        <f t="shared" si="79"/>
        <v>14.574228571428572</v>
      </c>
      <c r="I46" s="136">
        <f t="shared" si="79"/>
        <v>13.036888034188037</v>
      </c>
      <c r="J46" s="136">
        <f t="shared" si="79"/>
        <v>19.012325906277631</v>
      </c>
      <c r="K46" s="136">
        <f t="shared" si="79"/>
        <v>15.677741157556268</v>
      </c>
      <c r="L46" s="136">
        <f t="shared" si="79"/>
        <v>23.454176649746195</v>
      </c>
      <c r="M46" s="136">
        <f t="shared" si="79"/>
        <v>27.311536947791161</v>
      </c>
      <c r="N46" s="136">
        <f t="shared" si="79"/>
        <v>13.550587096774192</v>
      </c>
      <c r="O46" s="136">
        <f t="shared" si="79"/>
        <v>16.707080842911878</v>
      </c>
      <c r="P46" s="136">
        <f t="shared" si="79"/>
        <v>17.513520737327191</v>
      </c>
      <c r="Q46" s="136">
        <f t="shared" si="79"/>
        <v>15.483071548117152</v>
      </c>
      <c r="R46" s="136">
        <f t="shared" si="79"/>
        <v>22.079722077922078</v>
      </c>
      <c r="S46" s="136">
        <f t="shared" si="79"/>
        <v>11.5017</v>
      </c>
      <c r="T46" s="136">
        <f t="shared" si="79"/>
        <v>11.996021199442119</v>
      </c>
      <c r="U46" s="136">
        <f t="shared" si="79"/>
        <v>16.348575743048897</v>
      </c>
      <c r="V46" s="136">
        <f t="shared" si="79"/>
        <v>14.765965043894655</v>
      </c>
      <c r="W46" s="136">
        <f t="shared" si="79"/>
        <v>17.815065182186238</v>
      </c>
      <c r="X46" s="136">
        <f t="shared" si="79"/>
        <v>23.061996645702308</v>
      </c>
      <c r="Y46" s="136">
        <f t="shared" si="79"/>
        <v>24.847725766871164</v>
      </c>
      <c r="Z46" s="136">
        <f t="shared" si="79"/>
        <v>13.424645320197044</v>
      </c>
      <c r="AA46" s="136">
        <f t="shared" si="79"/>
        <v>24.529201886792457</v>
      </c>
      <c r="AB46" s="136">
        <f t="shared" si="79"/>
        <v>23.823514681440443</v>
      </c>
      <c r="AC46" s="136">
        <f t="shared" si="79"/>
        <v>11.340906185567011</v>
      </c>
      <c r="AD46" s="136">
        <f t="shared" si="79"/>
        <v>19.81377600786627</v>
      </c>
      <c r="AE46" s="136">
        <f t="shared" si="79"/>
        <v>20.143357142857141</v>
      </c>
      <c r="AF46" s="136">
        <f t="shared" si="79"/>
        <v>15.791936050156741</v>
      </c>
      <c r="AG46" s="136">
        <f t="shared" si="79"/>
        <v>24.355600859598855</v>
      </c>
      <c r="AH46" s="136">
        <f t="shared" si="79"/>
        <v>21.263545195729534</v>
      </c>
      <c r="AI46" s="136">
        <f t="shared" si="79"/>
        <v>13.57678446111672</v>
      </c>
      <c r="AJ46" s="36">
        <f t="shared" ref="AJ46:AO46" si="80">AJ134+AJ$87</f>
        <v>14.979798671505856</v>
      </c>
      <c r="AK46" s="36">
        <f t="shared" si="80"/>
        <v>17.568315079101673</v>
      </c>
      <c r="AL46" s="36">
        <f t="shared" si="80"/>
        <v>15.966422092064365</v>
      </c>
      <c r="AM46" s="36">
        <f t="shared" si="80"/>
        <v>18.097212492465093</v>
      </c>
      <c r="AN46" s="36">
        <f t="shared" si="80"/>
        <v>19.241223180986196</v>
      </c>
      <c r="AO46" s="36">
        <f t="shared" si="80"/>
        <v>18.097212492465093</v>
      </c>
      <c r="AT46" s="145" t="s">
        <v>347</v>
      </c>
    </row>
    <row r="47" spans="1:46" x14ac:dyDescent="0.15">
      <c r="A47">
        <v>47</v>
      </c>
      <c r="B47" s="236" t="s">
        <v>345</v>
      </c>
      <c r="C47" s="136">
        <f t="shared" ref="C47:AI47" si="81">C135+C$87</f>
        <v>81.083905420626536</v>
      </c>
      <c r="D47" s="136">
        <f t="shared" si="81"/>
        <v>0.4465702672469401</v>
      </c>
      <c r="E47" s="136">
        <f t="shared" si="81"/>
        <v>0.66545072177114406</v>
      </c>
      <c r="F47" s="136">
        <f t="shared" si="81"/>
        <v>0.54227724760414497</v>
      </c>
      <c r="G47" s="136">
        <f t="shared" si="81"/>
        <v>0.5653172915747684</v>
      </c>
      <c r="H47" s="136">
        <f t="shared" si="81"/>
        <v>0.66146854857680548</v>
      </c>
      <c r="I47" s="136">
        <f t="shared" si="81"/>
        <v>2.1639443528091933</v>
      </c>
      <c r="J47" s="136">
        <f t="shared" si="81"/>
        <v>0.53412409917952386</v>
      </c>
      <c r="K47" s="136">
        <f t="shared" si="81"/>
        <v>0.65477867272476931</v>
      </c>
      <c r="L47" s="136">
        <f t="shared" si="81"/>
        <v>0.56050139404756161</v>
      </c>
      <c r="M47" s="136">
        <f t="shared" si="81"/>
        <v>0.46869078402863218</v>
      </c>
      <c r="N47" s="136">
        <f t="shared" si="81"/>
        <v>0.66696528340135541</v>
      </c>
      <c r="O47" s="136">
        <f t="shared" si="81"/>
        <v>1.083838119992661</v>
      </c>
      <c r="P47" s="136">
        <f t="shared" si="81"/>
        <v>0.44613728074405051</v>
      </c>
      <c r="Q47" s="136">
        <f t="shared" si="81"/>
        <v>0.49767799250964717</v>
      </c>
      <c r="R47" s="136">
        <f t="shared" si="81"/>
        <v>0.59811906702150841</v>
      </c>
      <c r="S47" s="136">
        <f t="shared" si="81"/>
        <v>1.1310803254524149</v>
      </c>
      <c r="T47" s="136">
        <f t="shared" si="81"/>
        <v>0.93313315063599889</v>
      </c>
      <c r="U47" s="136">
        <f t="shared" si="81"/>
        <v>1.3624939024013543</v>
      </c>
      <c r="V47" s="136">
        <f t="shared" si="81"/>
        <v>1.3118065456405013</v>
      </c>
      <c r="W47" s="136">
        <f t="shared" si="81"/>
        <v>0.73061897735832337</v>
      </c>
      <c r="X47" s="136">
        <f t="shared" si="81"/>
        <v>0.72405240123868675</v>
      </c>
      <c r="Y47" s="136">
        <f t="shared" si="81"/>
        <v>0.4153912963760783</v>
      </c>
      <c r="Z47" s="136">
        <f t="shared" si="81"/>
        <v>0.7175190203230849</v>
      </c>
      <c r="AA47" s="136">
        <f t="shared" si="81"/>
        <v>0.45021840682354736</v>
      </c>
      <c r="AB47" s="136">
        <f t="shared" si="81"/>
        <v>0.45088575598427633</v>
      </c>
      <c r="AC47" s="136">
        <f t="shared" si="81"/>
        <v>0.78146152304609218</v>
      </c>
      <c r="AD47" s="136">
        <f t="shared" si="81"/>
        <v>1.1945890710382514</v>
      </c>
      <c r="AE47" s="136">
        <f t="shared" si="81"/>
        <v>0.61178551371645806</v>
      </c>
      <c r="AF47" s="136">
        <f t="shared" si="81"/>
        <v>1.3402270549647153</v>
      </c>
      <c r="AG47" s="136">
        <f t="shared" si="81"/>
        <v>0.44837124940607082</v>
      </c>
      <c r="AH47" s="136">
        <f t="shared" si="81"/>
        <v>0.58424570868587522</v>
      </c>
      <c r="AI47" s="136">
        <f t="shared" si="81"/>
        <v>4.3534666682848684</v>
      </c>
      <c r="AJ47" s="36">
        <f t="shared" ref="AJ47:AO47" si="82">AJ135+AJ$87</f>
        <v>1.3508523703354758</v>
      </c>
      <c r="AK47" s="36">
        <f t="shared" si="82"/>
        <v>0.62829613739173285</v>
      </c>
      <c r="AL47" s="36">
        <f t="shared" si="82"/>
        <v>0.93162204142769955</v>
      </c>
      <c r="AM47" s="36">
        <f t="shared" si="82"/>
        <v>0.80472993822668071</v>
      </c>
      <c r="AN47" s="36">
        <f t="shared" si="82"/>
        <v>0</v>
      </c>
      <c r="AO47" s="36">
        <f t="shared" si="82"/>
        <v>0.80472993822668071</v>
      </c>
      <c r="AT47" s="142" t="s">
        <v>348</v>
      </c>
    </row>
    <row r="48" spans="1:46" x14ac:dyDescent="0.15">
      <c r="A48">
        <v>48</v>
      </c>
      <c r="B48" s="237" t="s">
        <v>297</v>
      </c>
      <c r="C48" s="136">
        <f t="shared" ref="C48:AI48" si="83">C136+C$87</f>
        <v>17775.0033</v>
      </c>
      <c r="D48" s="136">
        <f t="shared" si="83"/>
        <v>5055.0032000000001</v>
      </c>
      <c r="E48" s="136">
        <f t="shared" si="83"/>
        <v>23135.003100000002</v>
      </c>
      <c r="F48" s="136">
        <f t="shared" si="83"/>
        <v>7830.0029999999997</v>
      </c>
      <c r="G48" s="136">
        <f t="shared" si="83"/>
        <v>13915.002899999999</v>
      </c>
      <c r="H48" s="136">
        <f t="shared" si="83"/>
        <v>14065.0028</v>
      </c>
      <c r="I48" s="136">
        <f t="shared" si="83"/>
        <v>27530.002700000001</v>
      </c>
      <c r="J48" s="136">
        <f t="shared" si="83"/>
        <v>13515.0026</v>
      </c>
      <c r="K48" s="136">
        <f t="shared" si="83"/>
        <v>16310.002500000001</v>
      </c>
      <c r="L48" s="136">
        <f t="shared" si="83"/>
        <v>12065.002399999999</v>
      </c>
      <c r="M48" s="136">
        <f t="shared" si="83"/>
        <v>8320.0023000000001</v>
      </c>
      <c r="N48" s="136">
        <f t="shared" si="83"/>
        <v>14180.002200000001</v>
      </c>
      <c r="O48" s="136">
        <f t="shared" si="83"/>
        <v>12850.0021</v>
      </c>
      <c r="P48" s="136">
        <f t="shared" si="83"/>
        <v>11020.002</v>
      </c>
      <c r="Q48" s="136">
        <f t="shared" si="83"/>
        <v>12970.001899999999</v>
      </c>
      <c r="R48" s="136">
        <f t="shared" si="83"/>
        <v>8865.0018</v>
      </c>
      <c r="S48" s="136">
        <f t="shared" si="83"/>
        <v>11630.001700000001</v>
      </c>
      <c r="T48" s="136">
        <f t="shared" si="83"/>
        <v>12230.0016</v>
      </c>
      <c r="U48" s="136">
        <f t="shared" si="83"/>
        <v>16850.001499999998</v>
      </c>
      <c r="V48" s="136">
        <f t="shared" si="83"/>
        <v>12985.001399999999</v>
      </c>
      <c r="W48" s="136">
        <f t="shared" si="83"/>
        <v>8130.0012999999999</v>
      </c>
      <c r="X48" s="136">
        <f t="shared" si="83"/>
        <v>17925.001199999999</v>
      </c>
      <c r="Y48" s="136">
        <f t="shared" si="83"/>
        <v>8885.0010999999995</v>
      </c>
      <c r="Z48" s="136">
        <f t="shared" si="83"/>
        <v>10560.001</v>
      </c>
      <c r="AA48" s="136">
        <f t="shared" si="83"/>
        <v>8540.0008999999991</v>
      </c>
      <c r="AB48" s="136">
        <f t="shared" si="83"/>
        <v>12085.0008</v>
      </c>
      <c r="AC48" s="136">
        <f t="shared" si="83"/>
        <v>13065.000700000001</v>
      </c>
      <c r="AD48" s="136">
        <f t="shared" si="83"/>
        <v>14580.000599999999</v>
      </c>
      <c r="AE48" s="136">
        <f t="shared" si="83"/>
        <v>7805.0005000000001</v>
      </c>
      <c r="AF48" s="136">
        <f t="shared" si="83"/>
        <v>15030.000400000001</v>
      </c>
      <c r="AG48" s="136">
        <f t="shared" si="83"/>
        <v>8970.0002999999997</v>
      </c>
      <c r="AH48" s="136">
        <f t="shared" si="83"/>
        <v>16550.000199999999</v>
      </c>
      <c r="AI48" s="136">
        <f t="shared" si="83"/>
        <v>50915.000099999997</v>
      </c>
      <c r="AJ48" s="36">
        <f t="shared" ref="AJ48:AO48" si="84">AJ136+AJ$87</f>
        <v>245615</v>
      </c>
      <c r="AK48" s="36">
        <f t="shared" si="84"/>
        <v>220520</v>
      </c>
      <c r="AL48" s="36">
        <f t="shared" si="84"/>
        <v>466135</v>
      </c>
      <c r="AM48" s="36">
        <f t="shared" si="84"/>
        <v>2140985</v>
      </c>
      <c r="AN48" s="36">
        <f t="shared" si="84"/>
        <v>2448745</v>
      </c>
      <c r="AO48" s="36">
        <f t="shared" si="84"/>
        <v>2140985</v>
      </c>
      <c r="AT48" s="142" t="s">
        <v>371</v>
      </c>
    </row>
    <row r="49" spans="1:46" x14ac:dyDescent="0.15">
      <c r="A49">
        <v>49</v>
      </c>
      <c r="B49" s="236" t="s">
        <v>302</v>
      </c>
      <c r="C49" s="136">
        <f t="shared" ref="C49:AI49" si="85">C137+C$87</f>
        <v>63.803300000000007</v>
      </c>
      <c r="D49" s="136">
        <f t="shared" si="85"/>
        <v>72.503200000000007</v>
      </c>
      <c r="E49" s="136">
        <f t="shared" si="85"/>
        <v>72.103100000000012</v>
      </c>
      <c r="F49" s="136">
        <f t="shared" si="85"/>
        <v>76.703000000000003</v>
      </c>
      <c r="G49" s="136">
        <f t="shared" si="85"/>
        <v>73.902900000000002</v>
      </c>
      <c r="H49" s="136">
        <f t="shared" si="85"/>
        <v>76.602800000000002</v>
      </c>
      <c r="I49" s="136">
        <f t="shared" si="85"/>
        <v>71.40270000000001</v>
      </c>
      <c r="J49" s="136">
        <f t="shared" si="85"/>
        <v>74.902600000000007</v>
      </c>
      <c r="K49" s="136">
        <f t="shared" si="85"/>
        <v>76.702500000000001</v>
      </c>
      <c r="L49" s="136">
        <f t="shared" si="85"/>
        <v>71.202399999999997</v>
      </c>
      <c r="M49" s="136">
        <f t="shared" si="85"/>
        <v>73.302300000000002</v>
      </c>
      <c r="N49" s="136">
        <f t="shared" si="85"/>
        <v>75.402200000000008</v>
      </c>
      <c r="O49" s="136">
        <f t="shared" si="85"/>
        <v>73.002099999999999</v>
      </c>
      <c r="P49" s="136">
        <f t="shared" si="85"/>
        <v>73.602000000000004</v>
      </c>
      <c r="Q49" s="136">
        <f t="shared" si="85"/>
        <v>75.101900000000015</v>
      </c>
      <c r="R49" s="136">
        <f t="shared" si="85"/>
        <v>75.101800000000011</v>
      </c>
      <c r="S49" s="136">
        <f t="shared" si="85"/>
        <v>76.601700000000008</v>
      </c>
      <c r="T49" s="136">
        <f t="shared" si="85"/>
        <v>75.901600000000002</v>
      </c>
      <c r="U49" s="136">
        <f t="shared" si="85"/>
        <v>75.501499999999993</v>
      </c>
      <c r="V49" s="136">
        <f t="shared" si="85"/>
        <v>74.201400000000007</v>
      </c>
      <c r="W49" s="136">
        <f t="shared" si="85"/>
        <v>79.201300000000003</v>
      </c>
      <c r="X49" s="136">
        <f t="shared" si="85"/>
        <v>75.801199999999994</v>
      </c>
      <c r="Y49" s="136">
        <f t="shared" si="85"/>
        <v>73.001099999999994</v>
      </c>
      <c r="Z49" s="136">
        <f t="shared" si="85"/>
        <v>77.101000000000013</v>
      </c>
      <c r="AA49" s="136">
        <f t="shared" si="85"/>
        <v>70.900900000000007</v>
      </c>
      <c r="AB49" s="136">
        <f t="shared" si="85"/>
        <v>74.900800000000004</v>
      </c>
      <c r="AC49" s="136">
        <f t="shared" si="85"/>
        <v>78.300700000000006</v>
      </c>
      <c r="AD49" s="136">
        <f t="shared" si="85"/>
        <v>71.400600000000011</v>
      </c>
      <c r="AE49" s="136">
        <f t="shared" si="85"/>
        <v>79.100500000000011</v>
      </c>
      <c r="AF49" s="136">
        <f t="shared" si="85"/>
        <v>74.900400000000005</v>
      </c>
      <c r="AG49" s="136">
        <f t="shared" si="85"/>
        <v>68.600300000000004</v>
      </c>
      <c r="AH49" s="136">
        <f t="shared" si="85"/>
        <v>77.700200000000009</v>
      </c>
      <c r="AI49" s="136">
        <f t="shared" si="85"/>
        <v>68.900100000000009</v>
      </c>
      <c r="AJ49" s="36">
        <f t="shared" ref="AJ49:AO49" si="86">AJ137+AJ$87</f>
        <v>72.400000000000006</v>
      </c>
      <c r="AK49" s="36">
        <f t="shared" si="86"/>
        <v>74.900000000000006</v>
      </c>
      <c r="AL49" s="36">
        <f t="shared" si="86"/>
        <v>73.600000000000009</v>
      </c>
      <c r="AM49" s="36">
        <f t="shared" si="86"/>
        <v>75.5</v>
      </c>
      <c r="AN49" s="36">
        <f t="shared" si="86"/>
        <v>75.600000000000009</v>
      </c>
      <c r="AO49" s="36">
        <f t="shared" si="86"/>
        <v>75.600000000000009</v>
      </c>
      <c r="AT49" s="142" t="s">
        <v>349</v>
      </c>
    </row>
    <row r="50" spans="1:46" x14ac:dyDescent="0.15">
      <c r="A50">
        <v>50</v>
      </c>
      <c r="B50" s="145" t="s">
        <v>389</v>
      </c>
      <c r="C50" s="136">
        <f t="shared" ref="C50:AI50" si="87">C138+C$87</f>
        <v>3.3E-3</v>
      </c>
      <c r="D50" s="136">
        <f t="shared" si="87"/>
        <v>83.362259850168769</v>
      </c>
      <c r="E50" s="136">
        <f t="shared" si="87"/>
        <v>62.741525524536158</v>
      </c>
      <c r="F50" s="136">
        <f t="shared" si="87"/>
        <v>51.830941543050521</v>
      </c>
      <c r="G50" s="136">
        <f t="shared" si="87"/>
        <v>78.804781083261886</v>
      </c>
      <c r="H50" s="136">
        <f t="shared" si="87"/>
        <v>64.136377016599596</v>
      </c>
      <c r="I50" s="136">
        <f t="shared" si="87"/>
        <v>123.50140929265756</v>
      </c>
      <c r="J50" s="136">
        <f t="shared" si="87"/>
        <v>77.037733278962961</v>
      </c>
      <c r="K50" s="136">
        <f t="shared" si="87"/>
        <v>75.478274758097953</v>
      </c>
      <c r="L50" s="136">
        <f t="shared" si="87"/>
        <v>69.376300238359676</v>
      </c>
      <c r="M50" s="136">
        <f t="shared" si="87"/>
        <v>79.378682533862616</v>
      </c>
      <c r="N50" s="136">
        <f t="shared" si="87"/>
        <v>99.649024332987537</v>
      </c>
      <c r="O50" s="136">
        <f t="shared" si="87"/>
        <v>113.22928750874443</v>
      </c>
      <c r="P50" s="136">
        <f t="shared" si="87"/>
        <v>90.215602849050441</v>
      </c>
      <c r="Q50" s="136">
        <f t="shared" si="87"/>
        <v>50.398001441414792</v>
      </c>
      <c r="R50" s="136">
        <f t="shared" si="87"/>
        <v>62.927279180436216</v>
      </c>
      <c r="S50" s="136">
        <f t="shared" si="87"/>
        <v>76.621435988786857</v>
      </c>
      <c r="T50" s="136">
        <f t="shared" si="87"/>
        <v>79.157262768142616</v>
      </c>
      <c r="U50" s="136">
        <f t="shared" si="87"/>
        <v>121.22542391974665</v>
      </c>
      <c r="V50" s="136">
        <f t="shared" si="87"/>
        <v>120.90580505417948</v>
      </c>
      <c r="W50" s="136">
        <f t="shared" si="87"/>
        <v>58.456990586535412</v>
      </c>
      <c r="X50" s="136">
        <f t="shared" si="87"/>
        <v>104.62438849803655</v>
      </c>
      <c r="Y50" s="136">
        <f t="shared" si="87"/>
        <v>76.98062337689565</v>
      </c>
      <c r="Z50" s="136">
        <f t="shared" si="87"/>
        <v>59.748174286375061</v>
      </c>
      <c r="AA50" s="136">
        <f t="shared" si="87"/>
        <v>90.819718013556368</v>
      </c>
      <c r="AB50" s="136">
        <f t="shared" si="87"/>
        <v>69.688456102569802</v>
      </c>
      <c r="AC50" s="136">
        <f t="shared" si="87"/>
        <v>56.348516998928751</v>
      </c>
      <c r="AD50" s="136">
        <f t="shared" si="87"/>
        <v>100.63585249276295</v>
      </c>
      <c r="AE50" s="136">
        <f t="shared" si="87"/>
        <v>55.8566409598089</v>
      </c>
      <c r="AF50" s="136">
        <f t="shared" si="87"/>
        <v>99.875807673421519</v>
      </c>
      <c r="AG50" s="136">
        <f t="shared" si="87"/>
        <v>78.010962272335647</v>
      </c>
      <c r="AH50" s="136">
        <f t="shared" si="87"/>
        <v>72.560068090533179</v>
      </c>
      <c r="AI50" s="136">
        <f t="shared" si="87"/>
        <v>212.4131999246168</v>
      </c>
      <c r="AJ50" s="36">
        <f t="shared" ref="AJ50:AO50" si="88">AJ138+AJ$87</f>
        <v>106.36683997723839</v>
      </c>
      <c r="AK50" s="36">
        <f t="shared" si="88"/>
        <v>69.391314513381658</v>
      </c>
      <c r="AL50" s="36">
        <f t="shared" si="88"/>
        <v>84.044562281271325</v>
      </c>
      <c r="AM50" s="36">
        <f t="shared" si="88"/>
        <v>65.727198158669765</v>
      </c>
      <c r="AN50" s="36">
        <f t="shared" si="88"/>
        <v>0</v>
      </c>
      <c r="AO50" s="36">
        <f t="shared" si="88"/>
        <v>65.727198158669765</v>
      </c>
      <c r="AT50" s="142" t="s">
        <v>350</v>
      </c>
    </row>
    <row r="51" spans="1:46" x14ac:dyDescent="0.15">
      <c r="A51">
        <v>51</v>
      </c>
      <c r="B51" s="145" t="s">
        <v>346</v>
      </c>
      <c r="C51" s="136">
        <f t="shared" ref="C51:AI51" si="89">C139+C$87</f>
        <v>12.281781012658227</v>
      </c>
      <c r="D51" s="136">
        <f t="shared" si="89"/>
        <v>3.0333507537688442</v>
      </c>
      <c r="E51" s="136">
        <f t="shared" si="89"/>
        <v>1.6271000000000002</v>
      </c>
      <c r="F51" s="136">
        <f t="shared" si="89"/>
        <v>2.2726817420435514</v>
      </c>
      <c r="G51" s="136">
        <f t="shared" si="89"/>
        <v>1.8239068365444373</v>
      </c>
      <c r="H51" s="136">
        <f t="shared" si="89"/>
        <v>2.3348895522388058</v>
      </c>
      <c r="I51" s="136">
        <f t="shared" si="89"/>
        <v>2.6984637997432608</v>
      </c>
      <c r="J51" s="136">
        <f t="shared" si="89"/>
        <v>2.2292454352441613</v>
      </c>
      <c r="K51" s="136">
        <f t="shared" si="89"/>
        <v>1.8910359514871498</v>
      </c>
      <c r="L51" s="136">
        <f t="shared" si="89"/>
        <v>2.2307779624499848</v>
      </c>
      <c r="M51" s="136">
        <f t="shared" si="89"/>
        <v>2.5463239790183589</v>
      </c>
      <c r="N51" s="136">
        <f t="shared" si="89"/>
        <v>2.6627504587155961</v>
      </c>
      <c r="O51" s="136">
        <f t="shared" si="89"/>
        <v>1.9976654101995566</v>
      </c>
      <c r="P51" s="136">
        <f t="shared" si="89"/>
        <v>2.0938939110945087</v>
      </c>
      <c r="Q51" s="136">
        <f t="shared" si="89"/>
        <v>1.3425237343053869</v>
      </c>
      <c r="R51" s="136">
        <f t="shared" si="89"/>
        <v>2.5344797385620916</v>
      </c>
      <c r="S51" s="136">
        <f t="shared" si="89"/>
        <v>2.5547458590006844</v>
      </c>
      <c r="T51" s="136">
        <f t="shared" si="89"/>
        <v>2.1182791323859385</v>
      </c>
      <c r="U51" s="136">
        <f t="shared" si="89"/>
        <v>2.5559464609800364</v>
      </c>
      <c r="V51" s="136">
        <f t="shared" si="89"/>
        <v>2.0232228498074449</v>
      </c>
      <c r="W51" s="136">
        <f t="shared" si="89"/>
        <v>1.7715782711663708</v>
      </c>
      <c r="X51" s="136">
        <f t="shared" si="89"/>
        <v>2.4752647595095882</v>
      </c>
      <c r="Y51" s="136">
        <f t="shared" si="89"/>
        <v>2.1739650137741049</v>
      </c>
      <c r="Z51" s="136">
        <f t="shared" si="89"/>
        <v>1.848720659553831</v>
      </c>
      <c r="AA51" s="136">
        <f t="shared" si="89"/>
        <v>2.5192823529411763</v>
      </c>
      <c r="AB51" s="136">
        <f t="shared" si="89"/>
        <v>1.9127153294639809</v>
      </c>
      <c r="AC51" s="136">
        <f t="shared" si="89"/>
        <v>1.5427319752449717</v>
      </c>
      <c r="AD51" s="136">
        <f t="shared" si="89"/>
        <v>2.9751790689996698</v>
      </c>
      <c r="AE51" s="136">
        <f t="shared" si="89"/>
        <v>2.0437813286361353</v>
      </c>
      <c r="AF51" s="136">
        <f t="shared" si="89"/>
        <v>3.4834659536541892</v>
      </c>
      <c r="AG51" s="136">
        <f t="shared" si="89"/>
        <v>2.1645619311875697</v>
      </c>
      <c r="AH51" s="136">
        <f t="shared" si="89"/>
        <v>1.8305145853193519</v>
      </c>
      <c r="AI51" s="136">
        <f t="shared" si="89"/>
        <v>4.0087580086580079</v>
      </c>
      <c r="AJ51" s="36">
        <f t="shared" ref="AJ51:AO51" si="90">AJ139+AJ$87</f>
        <v>2.6068111455108363</v>
      </c>
      <c r="AK51" s="36">
        <f t="shared" si="90"/>
        <v>2.0916288275701476</v>
      </c>
      <c r="AL51" s="36">
        <f t="shared" si="90"/>
        <v>2.2962234783321045</v>
      </c>
      <c r="AM51" s="36">
        <f t="shared" si="90"/>
        <v>0</v>
      </c>
      <c r="AN51" s="36">
        <f t="shared" si="90"/>
        <v>0</v>
      </c>
      <c r="AO51" s="36">
        <f t="shared" si="90"/>
        <v>0</v>
      </c>
      <c r="AT51" s="142" t="s">
        <v>351</v>
      </c>
    </row>
    <row r="52" spans="1:46" x14ac:dyDescent="0.15">
      <c r="A52">
        <v>52</v>
      </c>
      <c r="B52" s="145" t="s">
        <v>347</v>
      </c>
      <c r="C52" s="136">
        <f t="shared" ref="C52:AI52" si="91">C140+C$87</f>
        <v>3.3E-3</v>
      </c>
      <c r="D52" s="136">
        <f t="shared" si="91"/>
        <v>13.672546733668341</v>
      </c>
      <c r="E52" s="136">
        <f t="shared" si="91"/>
        <v>11.116166666666667</v>
      </c>
      <c r="F52" s="136">
        <f t="shared" si="91"/>
        <v>11.758025125628141</v>
      </c>
      <c r="G52" s="136">
        <f t="shared" si="91"/>
        <v>12.082141765071473</v>
      </c>
      <c r="H52" s="136">
        <f t="shared" si="91"/>
        <v>11.247513930348259</v>
      </c>
      <c r="I52" s="136">
        <f t="shared" si="91"/>
        <v>14.80586645271716</v>
      </c>
      <c r="J52" s="136">
        <f t="shared" si="91"/>
        <v>12.800105307855624</v>
      </c>
      <c r="K52" s="136">
        <f t="shared" si="91"/>
        <v>11.325919000866302</v>
      </c>
      <c r="L52" s="136">
        <f t="shared" si="91"/>
        <v>12.162449245921822</v>
      </c>
      <c r="M52" s="136">
        <f t="shared" si="91"/>
        <v>11.893270400899214</v>
      </c>
      <c r="N52" s="136">
        <f t="shared" si="91"/>
        <v>11.455563914373089</v>
      </c>
      <c r="O52" s="136">
        <f t="shared" si="91"/>
        <v>12.20830842572062</v>
      </c>
      <c r="P52" s="136">
        <f t="shared" si="91"/>
        <v>12.292250280164364</v>
      </c>
      <c r="Q52" s="136">
        <f t="shared" si="91"/>
        <v>9.8390810449574726</v>
      </c>
      <c r="R52" s="136">
        <f t="shared" si="91"/>
        <v>12.918875163398692</v>
      </c>
      <c r="S52" s="136">
        <f t="shared" si="91"/>
        <v>14.709776659822039</v>
      </c>
      <c r="T52" s="136">
        <f t="shared" si="91"/>
        <v>12.13398593866866</v>
      </c>
      <c r="U52" s="136">
        <f t="shared" si="91"/>
        <v>13.931627041742288</v>
      </c>
      <c r="V52" s="136">
        <f t="shared" si="91"/>
        <v>12.738883953786907</v>
      </c>
      <c r="W52" s="136">
        <f t="shared" si="91"/>
        <v>11.07530828892836</v>
      </c>
      <c r="X52" s="136">
        <f t="shared" si="91"/>
        <v>13.336000377239861</v>
      </c>
      <c r="Y52" s="136">
        <f t="shared" si="91"/>
        <v>11.994557300275481</v>
      </c>
      <c r="Z52" s="136">
        <f t="shared" si="91"/>
        <v>10.362299709020368</v>
      </c>
      <c r="AA52" s="136">
        <f t="shared" si="91"/>
        <v>12.239564215686274</v>
      </c>
      <c r="AB52" s="136">
        <f t="shared" si="91"/>
        <v>11.297146876066916</v>
      </c>
      <c r="AC52" s="136">
        <f t="shared" si="91"/>
        <v>9.6809475502836513</v>
      </c>
      <c r="AD52" s="136">
        <f t="shared" si="91"/>
        <v>13.635132849125126</v>
      </c>
      <c r="AE52" s="136">
        <f t="shared" si="91"/>
        <v>11.270756668344239</v>
      </c>
      <c r="AF52" s="136">
        <f t="shared" si="91"/>
        <v>11.837476648841356</v>
      </c>
      <c r="AG52" s="136">
        <f t="shared" si="91"/>
        <v>11.656237846836847</v>
      </c>
      <c r="AH52" s="136">
        <f t="shared" si="91"/>
        <v>10.069472322847155</v>
      </c>
      <c r="AI52" s="136">
        <f t="shared" si="91"/>
        <v>19.906160606060606</v>
      </c>
      <c r="AJ52" s="36">
        <f t="shared" ref="AJ52:AO52" si="92">AJ140+AJ$87</f>
        <v>13.142267433289105</v>
      </c>
      <c r="AK52" s="36">
        <f t="shared" si="92"/>
        <v>11.794426980246051</v>
      </c>
      <c r="AL52" s="36">
        <f t="shared" si="92"/>
        <v>12.329389460379875</v>
      </c>
      <c r="AM52" s="36">
        <f t="shared" si="92"/>
        <v>0</v>
      </c>
      <c r="AN52" s="36">
        <f t="shared" si="92"/>
        <v>0</v>
      </c>
      <c r="AO52" s="36">
        <f t="shared" si="92"/>
        <v>0</v>
      </c>
      <c r="AT52" s="142" t="s">
        <v>352</v>
      </c>
    </row>
    <row r="53" spans="1:46" x14ac:dyDescent="0.15">
      <c r="A53">
        <v>53</v>
      </c>
      <c r="B53" s="142" t="s">
        <v>348</v>
      </c>
      <c r="C53" s="136">
        <f t="shared" ref="C53:AI53" si="93">C141+C$87</f>
        <v>765000.00329999998</v>
      </c>
      <c r="D53" s="136">
        <f t="shared" si="93"/>
        <v>215000.00320000001</v>
      </c>
      <c r="E53" s="136">
        <f t="shared" si="93"/>
        <v>400000.00309999997</v>
      </c>
      <c r="F53" s="136">
        <f t="shared" si="93"/>
        <v>250000.003</v>
      </c>
      <c r="G53" s="136">
        <f t="shared" si="93"/>
        <v>385000.00290000002</v>
      </c>
      <c r="H53" s="136">
        <f t="shared" si="93"/>
        <v>335000.00280000002</v>
      </c>
      <c r="I53" s="136">
        <f t="shared" si="93"/>
        <v>675000.00269999995</v>
      </c>
      <c r="J53" s="136">
        <f t="shared" si="93"/>
        <v>265000.00260000001</v>
      </c>
      <c r="K53" s="136">
        <f t="shared" si="93"/>
        <v>388000.0025</v>
      </c>
      <c r="L53" s="136">
        <f t="shared" si="93"/>
        <v>285000.0024</v>
      </c>
      <c r="M53" s="136">
        <f t="shared" si="93"/>
        <v>317000.00229999999</v>
      </c>
      <c r="N53" s="136">
        <f t="shared" si="93"/>
        <v>433000.00219999999</v>
      </c>
      <c r="O53" s="136">
        <f t="shared" si="93"/>
        <v>661000.00210000004</v>
      </c>
      <c r="P53" s="136">
        <f t="shared" si="93"/>
        <v>405000.00199999998</v>
      </c>
      <c r="Q53" s="136">
        <f t="shared" si="93"/>
        <v>370000.00189999997</v>
      </c>
      <c r="R53" s="136">
        <f t="shared" si="93"/>
        <v>250000.0018</v>
      </c>
      <c r="S53" s="136">
        <f t="shared" si="93"/>
        <v>307000.00170000002</v>
      </c>
      <c r="T53" s="136">
        <f t="shared" si="93"/>
        <v>319950.00160000002</v>
      </c>
      <c r="U53" s="136">
        <f t="shared" si="93"/>
        <v>530000.00150000001</v>
      </c>
      <c r="V53" s="136">
        <f t="shared" si="93"/>
        <v>1195000.0014</v>
      </c>
      <c r="W53" s="136">
        <f t="shared" si="93"/>
        <v>385000.0013</v>
      </c>
      <c r="X53" s="136">
        <f t="shared" si="93"/>
        <v>420000.0012</v>
      </c>
      <c r="Y53" s="136">
        <f t="shared" si="93"/>
        <v>315000.00109999999</v>
      </c>
      <c r="Z53" s="136">
        <f t="shared" si="93"/>
        <v>385000.00099999999</v>
      </c>
      <c r="AA53" s="136">
        <f t="shared" si="93"/>
        <v>250000.00090000001</v>
      </c>
      <c r="AB53" s="136">
        <f t="shared" si="93"/>
        <v>301500.00079999998</v>
      </c>
      <c r="AC53" s="136">
        <f t="shared" si="93"/>
        <v>535000.00069999998</v>
      </c>
      <c r="AD53" s="136">
        <f t="shared" si="93"/>
        <v>420000.00060000003</v>
      </c>
      <c r="AE53" s="136">
        <f t="shared" si="93"/>
        <v>285000.00050000002</v>
      </c>
      <c r="AF53" s="136">
        <f t="shared" si="93"/>
        <v>383000.00040000002</v>
      </c>
      <c r="AG53" s="136">
        <f t="shared" si="93"/>
        <v>320000.00030000001</v>
      </c>
      <c r="AH53" s="136">
        <f t="shared" si="93"/>
        <v>532500.00020000001</v>
      </c>
      <c r="AI53" s="136">
        <f t="shared" si="93"/>
        <v>875000.00009999995</v>
      </c>
      <c r="AJ53" s="36">
        <f t="shared" ref="AJ53:AO53" si="94">AJ141+AJ$87</f>
        <v>465000</v>
      </c>
      <c r="AK53" s="36">
        <f t="shared" si="94"/>
        <v>318000</v>
      </c>
      <c r="AL53" s="36">
        <f t="shared" si="94"/>
        <v>365000</v>
      </c>
      <c r="AM53" s="36">
        <f t="shared" si="94"/>
        <v>198000</v>
      </c>
      <c r="AN53" s="36">
        <f t="shared" si="94"/>
        <v>195000</v>
      </c>
      <c r="AO53" s="36">
        <f t="shared" si="94"/>
        <v>195000</v>
      </c>
      <c r="AT53" s="142" t="s">
        <v>353</v>
      </c>
    </row>
    <row r="54" spans="1:46" x14ac:dyDescent="0.15">
      <c r="A54">
        <v>54</v>
      </c>
      <c r="B54" s="142" t="s">
        <v>371</v>
      </c>
      <c r="C54" s="136">
        <f t="shared" ref="C54:AI54" si="95">C142+C$87</f>
        <v>943.44330000000002</v>
      </c>
      <c r="D54" s="136">
        <f t="shared" si="95"/>
        <v>1331.6732000000002</v>
      </c>
      <c r="E54" s="136">
        <f t="shared" si="95"/>
        <v>1397.0730999999998</v>
      </c>
      <c r="F54" s="136">
        <f t="shared" si="95"/>
        <v>1445.5329999999999</v>
      </c>
      <c r="G54" s="136">
        <f t="shared" si="95"/>
        <v>1353.9429</v>
      </c>
      <c r="H54" s="136">
        <f t="shared" si="95"/>
        <v>1325.1428000000001</v>
      </c>
      <c r="I54" s="136">
        <f t="shared" si="95"/>
        <v>1337.1026999999999</v>
      </c>
      <c r="J54" s="136">
        <f t="shared" si="95"/>
        <v>1466.3926000000001</v>
      </c>
      <c r="K54" s="136">
        <f t="shared" si="95"/>
        <v>1354.9325000000001</v>
      </c>
      <c r="L54" s="136">
        <f t="shared" si="95"/>
        <v>1395.3424</v>
      </c>
      <c r="M54" s="136">
        <f t="shared" si="95"/>
        <v>1276.0423000000001</v>
      </c>
      <c r="N54" s="136">
        <f t="shared" si="95"/>
        <v>1293.4521999999999</v>
      </c>
      <c r="O54" s="136">
        <f t="shared" si="95"/>
        <v>1022.8121</v>
      </c>
      <c r="P54" s="136">
        <f t="shared" si="95"/>
        <v>1479.3219999999999</v>
      </c>
      <c r="Q54" s="136">
        <f t="shared" si="95"/>
        <v>1529.3618999999999</v>
      </c>
      <c r="R54" s="136">
        <f t="shared" si="95"/>
        <v>1514.0018</v>
      </c>
      <c r="S54" s="136">
        <f t="shared" si="95"/>
        <v>1407.9317000000001</v>
      </c>
      <c r="T54" s="136">
        <f t="shared" si="95"/>
        <v>1374.7716</v>
      </c>
      <c r="U54" s="136">
        <f t="shared" si="95"/>
        <v>1276.0115000000001</v>
      </c>
      <c r="V54" s="136">
        <f t="shared" si="95"/>
        <v>1077.5814</v>
      </c>
      <c r="W54" s="136">
        <f t="shared" si="95"/>
        <v>1674.6513</v>
      </c>
      <c r="X54" s="136">
        <f t="shared" si="95"/>
        <v>1238.7012</v>
      </c>
      <c r="Y54" s="136">
        <f t="shared" si="95"/>
        <v>1355.3510999999999</v>
      </c>
      <c r="Z54" s="136">
        <f t="shared" si="95"/>
        <v>1401.451</v>
      </c>
      <c r="AA54" s="136">
        <f t="shared" si="95"/>
        <v>1240.6309000000001</v>
      </c>
      <c r="AB54" s="136">
        <f t="shared" si="95"/>
        <v>1390.5308</v>
      </c>
      <c r="AC54" s="136">
        <f t="shared" si="95"/>
        <v>1582.3907000000002</v>
      </c>
      <c r="AD54" s="136">
        <f t="shared" si="95"/>
        <v>1207.1406000000002</v>
      </c>
      <c r="AE54" s="136">
        <f t="shared" si="95"/>
        <v>1458.6005</v>
      </c>
      <c r="AF54" s="136">
        <f t="shared" si="95"/>
        <v>1180.5203999999999</v>
      </c>
      <c r="AG54" s="136">
        <f t="shared" si="95"/>
        <v>1447.2103</v>
      </c>
      <c r="AH54" s="136">
        <f t="shared" si="95"/>
        <v>683.42019999999991</v>
      </c>
      <c r="AI54" s="136">
        <f t="shared" si="95"/>
        <v>674.16009999999994</v>
      </c>
      <c r="AJ54" s="36">
        <f t="shared" ref="AJ54:AO54" si="96">AJ142+AJ$87</f>
        <v>1095.53</v>
      </c>
      <c r="AK54" s="36">
        <f t="shared" si="96"/>
        <v>1424.78</v>
      </c>
      <c r="AL54" s="36">
        <f t="shared" si="96"/>
        <v>1298.8</v>
      </c>
      <c r="AM54" s="36">
        <f t="shared" si="96"/>
        <v>1483.58</v>
      </c>
      <c r="AN54" s="36">
        <f t="shared" si="96"/>
        <v>0</v>
      </c>
      <c r="AO54" s="36">
        <f t="shared" si="96"/>
        <v>1483.58</v>
      </c>
      <c r="AT54" s="143" t="s">
        <v>45</v>
      </c>
    </row>
    <row r="55" spans="1:46" x14ac:dyDescent="0.15">
      <c r="A55">
        <v>55</v>
      </c>
      <c r="B55" s="142" t="s">
        <v>349</v>
      </c>
      <c r="C55" s="136">
        <f t="shared" ref="C55:AI55" si="97">C143+C$87</f>
        <v>440.00330000000002</v>
      </c>
      <c r="D55" s="136">
        <f t="shared" si="97"/>
        <v>730.00319999999999</v>
      </c>
      <c r="E55" s="136">
        <f t="shared" si="97"/>
        <v>1110.0030999999999</v>
      </c>
      <c r="F55" s="136">
        <f t="shared" si="97"/>
        <v>530.00300000000004</v>
      </c>
      <c r="G55" s="136">
        <f t="shared" si="97"/>
        <v>730.00289999999995</v>
      </c>
      <c r="H55" s="136">
        <f t="shared" si="97"/>
        <v>150.00280000000001</v>
      </c>
      <c r="I55" s="136">
        <f t="shared" si="97"/>
        <v>450.0027</v>
      </c>
      <c r="J55" s="136">
        <f t="shared" si="97"/>
        <v>1300.0026</v>
      </c>
      <c r="K55" s="136">
        <f t="shared" si="97"/>
        <v>770.00250000000005</v>
      </c>
      <c r="L55" s="136">
        <f t="shared" si="97"/>
        <v>510.00240000000002</v>
      </c>
      <c r="M55" s="136">
        <f t="shared" si="97"/>
        <v>1110.0023000000001</v>
      </c>
      <c r="N55" s="136">
        <f t="shared" si="97"/>
        <v>1130.0021999999999</v>
      </c>
      <c r="O55" s="136">
        <f t="shared" si="97"/>
        <v>630.00210000000004</v>
      </c>
      <c r="P55" s="136">
        <f t="shared" si="97"/>
        <v>470.00200000000001</v>
      </c>
      <c r="Q55" s="136">
        <f t="shared" si="97"/>
        <v>300.00189999999998</v>
      </c>
      <c r="R55" s="136">
        <f t="shared" si="97"/>
        <v>160.0018</v>
      </c>
      <c r="S55" s="136">
        <f t="shared" si="97"/>
        <v>550.00170000000003</v>
      </c>
      <c r="T55" s="136">
        <f t="shared" si="97"/>
        <v>690.00160000000005</v>
      </c>
      <c r="U55" s="136">
        <f t="shared" si="97"/>
        <v>1240.0015000000001</v>
      </c>
      <c r="V55" s="136">
        <f t="shared" si="97"/>
        <v>600.00139999999999</v>
      </c>
      <c r="W55" s="136">
        <f t="shared" si="97"/>
        <v>260.00130000000001</v>
      </c>
      <c r="X55" s="136">
        <f t="shared" si="97"/>
        <v>1250.0011999999999</v>
      </c>
      <c r="Y55" s="136">
        <f t="shared" si="97"/>
        <v>710.00109999999995</v>
      </c>
      <c r="Z55" s="136">
        <f t="shared" si="97"/>
        <v>440.00099999999998</v>
      </c>
      <c r="AA55" s="136">
        <f t="shared" si="97"/>
        <v>1970.0009</v>
      </c>
      <c r="AB55" s="136">
        <f t="shared" si="97"/>
        <v>260.00080000000003</v>
      </c>
      <c r="AC55" s="136">
        <f t="shared" si="97"/>
        <v>360.00069999999999</v>
      </c>
      <c r="AD55" s="136">
        <f t="shared" si="97"/>
        <v>1650.0006000000001</v>
      </c>
      <c r="AE55" s="136">
        <f t="shared" si="97"/>
        <v>300.00049999999999</v>
      </c>
      <c r="AF55" s="136">
        <f t="shared" si="97"/>
        <v>660.00040000000001</v>
      </c>
      <c r="AG55" s="136">
        <f t="shared" si="97"/>
        <v>390.00029999999998</v>
      </c>
      <c r="AH55" s="136">
        <f t="shared" si="97"/>
        <v>1200.0001999999999</v>
      </c>
      <c r="AI55" s="136">
        <f t="shared" si="97"/>
        <v>530.00009999999997</v>
      </c>
      <c r="AJ55" s="36">
        <f t="shared" ref="AJ55:AO55" si="98">AJ143+AJ$87</f>
        <v>12930</v>
      </c>
      <c r="AK55" s="36">
        <f t="shared" si="98"/>
        <v>10650</v>
      </c>
      <c r="AL55" s="36">
        <f t="shared" si="98"/>
        <v>23580</v>
      </c>
      <c r="AM55" s="36">
        <f t="shared" si="98"/>
        <v>136610</v>
      </c>
      <c r="AN55" s="36">
        <f t="shared" si="98"/>
        <v>0</v>
      </c>
      <c r="AO55" s="36">
        <f t="shared" si="98"/>
        <v>136610</v>
      </c>
      <c r="AT55" s="143" t="s">
        <v>372</v>
      </c>
    </row>
    <row r="56" spans="1:46" x14ac:dyDescent="0.15">
      <c r="A56">
        <v>56</v>
      </c>
      <c r="B56" s="142" t="s">
        <v>350</v>
      </c>
      <c r="C56" s="136">
        <f t="shared" ref="C56:AI56" si="99">C144+C$87</f>
        <v>3.3E-3</v>
      </c>
      <c r="D56" s="136">
        <f t="shared" si="99"/>
        <v>16.44111104525722</v>
      </c>
      <c r="E56" s="136">
        <f t="shared" si="99"/>
        <v>32.393172736576631</v>
      </c>
      <c r="F56" s="136">
        <f t="shared" si="99"/>
        <v>38.088452162516383</v>
      </c>
      <c r="G56" s="136">
        <f t="shared" si="99"/>
        <v>22.233606820025773</v>
      </c>
      <c r="H56" s="136">
        <f t="shared" si="99"/>
        <v>37.773723390970225</v>
      </c>
      <c r="I56" s="136">
        <f t="shared" si="99"/>
        <v>18.54494297175837</v>
      </c>
      <c r="J56" s="136">
        <f t="shared" si="99"/>
        <v>30.772611095260743</v>
      </c>
      <c r="K56" s="136">
        <f t="shared" si="99"/>
        <v>20.120639125330204</v>
      </c>
      <c r="L56" s="136">
        <f t="shared" si="99"/>
        <v>25.600064551553057</v>
      </c>
      <c r="M56" s="136">
        <f t="shared" si="99"/>
        <v>19.244520956091826</v>
      </c>
      <c r="N56" s="136">
        <f t="shared" si="99"/>
        <v>11.080052483327723</v>
      </c>
      <c r="O56" s="136">
        <f t="shared" si="99"/>
        <v>19.091370375881631</v>
      </c>
      <c r="P56" s="136">
        <f t="shared" si="99"/>
        <v>17.953294586275572</v>
      </c>
      <c r="Q56" s="136">
        <f t="shared" si="99"/>
        <v>33.499016629398611</v>
      </c>
      <c r="R56" s="136">
        <f t="shared" si="99"/>
        <v>35.15653014981649</v>
      </c>
      <c r="S56" s="136">
        <f t="shared" si="99"/>
        <v>22.239895585398955</v>
      </c>
      <c r="T56" s="136">
        <f t="shared" si="99"/>
        <v>25.457689030793507</v>
      </c>
      <c r="U56" s="136">
        <f t="shared" si="99"/>
        <v>15.363301403568427</v>
      </c>
      <c r="V56" s="136">
        <f t="shared" si="99"/>
        <v>22.643082380054473</v>
      </c>
      <c r="W56" s="136">
        <f t="shared" si="99"/>
        <v>27.731922544662059</v>
      </c>
      <c r="X56" s="136">
        <f t="shared" si="99"/>
        <v>10.88795174607818</v>
      </c>
      <c r="Y56" s="136">
        <f t="shared" si="99"/>
        <v>16.495748318042814</v>
      </c>
      <c r="Z56" s="136">
        <f t="shared" si="99"/>
        <v>21.745142717406495</v>
      </c>
      <c r="AA56" s="136">
        <f t="shared" si="99"/>
        <v>9.3804019107511021</v>
      </c>
      <c r="AB56" s="136">
        <f t="shared" si="99"/>
        <v>29.515173679876849</v>
      </c>
      <c r="AC56" s="136">
        <f t="shared" si="99"/>
        <v>30.937458171525957</v>
      </c>
      <c r="AD56" s="136">
        <f t="shared" si="99"/>
        <v>10.124838145580712</v>
      </c>
      <c r="AE56" s="136">
        <f t="shared" si="99"/>
        <v>25.70549180668672</v>
      </c>
      <c r="AF56" s="136">
        <f t="shared" si="99"/>
        <v>7.0407186398797723</v>
      </c>
      <c r="AG56" s="136">
        <f t="shared" si="99"/>
        <v>20.607079982907603</v>
      </c>
      <c r="AH56" s="136">
        <f t="shared" si="99"/>
        <v>17.74879064678386</v>
      </c>
      <c r="AI56" s="136">
        <f t="shared" si="99"/>
        <v>17.128040072290418</v>
      </c>
      <c r="AJ56" s="36">
        <f t="shared" ref="AJ56:AO56" si="100">AJ144+AJ$87</f>
        <v>14.56045720807985</v>
      </c>
      <c r="AK56" s="36">
        <f t="shared" si="100"/>
        <v>27.312649266544696</v>
      </c>
      <c r="AL56" s="36">
        <f t="shared" si="100"/>
        <v>21.98618497180027</v>
      </c>
      <c r="AM56" s="36">
        <f t="shared" si="100"/>
        <v>32.143057466392818</v>
      </c>
      <c r="AN56" s="36">
        <f t="shared" si="100"/>
        <v>32.285222517355571</v>
      </c>
      <c r="AO56" s="36">
        <f t="shared" si="100"/>
        <v>32.285222517355571</v>
      </c>
      <c r="AT56" s="143" t="s">
        <v>270</v>
      </c>
    </row>
    <row r="57" spans="1:46" x14ac:dyDescent="0.15">
      <c r="A57">
        <v>57</v>
      </c>
      <c r="B57" s="142" t="s">
        <v>351</v>
      </c>
      <c r="C57" s="136">
        <f t="shared" ref="C57:AI57" si="101">C145+C$87</f>
        <v>3.3E-3</v>
      </c>
      <c r="D57" s="136">
        <f t="shared" si="101"/>
        <v>27.357693228313707</v>
      </c>
      <c r="E57" s="136">
        <f t="shared" si="101"/>
        <v>25.158259179794584</v>
      </c>
      <c r="F57" s="136">
        <f t="shared" si="101"/>
        <v>35.321479685452161</v>
      </c>
      <c r="G57" s="136">
        <f t="shared" si="101"/>
        <v>22.651208118169237</v>
      </c>
      <c r="H57" s="136">
        <f t="shared" si="101"/>
        <v>34.919646781940443</v>
      </c>
      <c r="I57" s="136">
        <f t="shared" si="101"/>
        <v>15.114223651101453</v>
      </c>
      <c r="J57" s="136">
        <f t="shared" si="101"/>
        <v>33.577493009985737</v>
      </c>
      <c r="K57" s="136">
        <f t="shared" si="101"/>
        <v>30.242447167596129</v>
      </c>
      <c r="L57" s="136">
        <f t="shared" si="101"/>
        <v>36.213195398682529</v>
      </c>
      <c r="M57" s="136">
        <f t="shared" si="101"/>
        <v>26.896747609770447</v>
      </c>
      <c r="N57" s="136">
        <f t="shared" si="101"/>
        <v>19.756915092846157</v>
      </c>
      <c r="O57" s="136">
        <f t="shared" si="101"/>
        <v>21.840012387035891</v>
      </c>
      <c r="P57" s="136">
        <f t="shared" si="101"/>
        <v>24.74941988049973</v>
      </c>
      <c r="Q57" s="136">
        <f t="shared" si="101"/>
        <v>32.754636259856419</v>
      </c>
      <c r="R57" s="136">
        <f t="shared" si="101"/>
        <v>33.883992495136482</v>
      </c>
      <c r="S57" s="136">
        <f t="shared" si="101"/>
        <v>32.9647687906279</v>
      </c>
      <c r="T57" s="136">
        <f t="shared" si="101"/>
        <v>27.006130899628115</v>
      </c>
      <c r="U57" s="136">
        <f t="shared" si="101"/>
        <v>23.544801880555003</v>
      </c>
      <c r="V57" s="136">
        <f t="shared" si="101"/>
        <v>15.150415294364132</v>
      </c>
      <c r="W57" s="136">
        <f t="shared" si="101"/>
        <v>38.863743724371297</v>
      </c>
      <c r="X57" s="136">
        <f t="shared" si="101"/>
        <v>24.91435317950781</v>
      </c>
      <c r="Y57" s="136">
        <f t="shared" si="101"/>
        <v>31.71898990825688</v>
      </c>
      <c r="Z57" s="136">
        <f t="shared" si="101"/>
        <v>32.736572220410821</v>
      </c>
      <c r="AA57" s="136">
        <f t="shared" si="101"/>
        <v>16.72752025654961</v>
      </c>
      <c r="AB57" s="136">
        <f t="shared" si="101"/>
        <v>34.890536154369379</v>
      </c>
      <c r="AC57" s="136">
        <f t="shared" si="101"/>
        <v>38.444914498752205</v>
      </c>
      <c r="AD57" s="136">
        <f t="shared" si="101"/>
        <v>26.289278080588055</v>
      </c>
      <c r="AE57" s="136">
        <f t="shared" si="101"/>
        <v>41.771723127155333</v>
      </c>
      <c r="AF57" s="136">
        <f t="shared" si="101"/>
        <v>19.795533734706485</v>
      </c>
      <c r="AG57" s="136">
        <f t="shared" si="101"/>
        <v>29.243486781882062</v>
      </c>
      <c r="AH57" s="136">
        <f t="shared" si="101"/>
        <v>30.472601863827958</v>
      </c>
      <c r="AI57" s="136">
        <f t="shared" si="101"/>
        <v>11.601489931725716</v>
      </c>
      <c r="AJ57" s="36">
        <f t="shared" ref="AJ57:AO57" si="102">AJ145+AJ$87</f>
        <v>22.173672263435591</v>
      </c>
      <c r="AK57" s="36">
        <f t="shared" si="102"/>
        <v>31.989894012265317</v>
      </c>
      <c r="AL57" s="36">
        <f t="shared" si="102"/>
        <v>27.889755431014251</v>
      </c>
      <c r="AM57" s="36">
        <f t="shared" si="102"/>
        <v>31.785804222150837</v>
      </c>
      <c r="AN57" s="36">
        <f t="shared" si="102"/>
        <v>31.818838209225902</v>
      </c>
      <c r="AO57" s="36">
        <f t="shared" si="102"/>
        <v>31.818838209225902</v>
      </c>
      <c r="AT57" s="146" t="s">
        <v>244</v>
      </c>
    </row>
    <row r="58" spans="1:46" x14ac:dyDescent="0.15">
      <c r="A58">
        <v>58</v>
      </c>
      <c r="B58" s="142" t="s">
        <v>352</v>
      </c>
      <c r="C58" s="136">
        <f t="shared" ref="C58:AI58" si="103">C146+C$87</f>
        <v>3.3E-3</v>
      </c>
      <c r="D58" s="136">
        <f t="shared" si="103"/>
        <v>35.92043205698095</v>
      </c>
      <c r="E58" s="136">
        <f t="shared" si="103"/>
        <v>11.078066190284732</v>
      </c>
      <c r="F58" s="136">
        <f t="shared" si="103"/>
        <v>15.215581913499346</v>
      </c>
      <c r="G58" s="136">
        <f t="shared" si="103"/>
        <v>20.367525590607549</v>
      </c>
      <c r="H58" s="136">
        <f t="shared" si="103"/>
        <v>13.169226512968299</v>
      </c>
      <c r="I58" s="136">
        <f t="shared" si="103"/>
        <v>34.388010308700402</v>
      </c>
      <c r="J58" s="136">
        <f t="shared" si="103"/>
        <v>16.725376985259153</v>
      </c>
      <c r="K58" s="136">
        <f t="shared" si="103"/>
        <v>14.282658497211623</v>
      </c>
      <c r="L58" s="136">
        <f t="shared" si="103"/>
        <v>17.19834926752532</v>
      </c>
      <c r="M58" s="136">
        <f t="shared" si="103"/>
        <v>34.154738015769446</v>
      </c>
      <c r="N58" s="136">
        <f t="shared" si="103"/>
        <v>45.437225884108337</v>
      </c>
      <c r="O58" s="136">
        <f t="shared" si="103"/>
        <v>25.938779611415573</v>
      </c>
      <c r="P58" s="136">
        <f t="shared" si="103"/>
        <v>33.358871265616514</v>
      </c>
      <c r="Q58" s="136">
        <f t="shared" si="103"/>
        <v>8.91288819191087</v>
      </c>
      <c r="R58" s="136">
        <f t="shared" si="103"/>
        <v>17.21164336455346</v>
      </c>
      <c r="S58" s="136">
        <f t="shared" si="103"/>
        <v>16.554668069147798</v>
      </c>
      <c r="T58" s="136">
        <f t="shared" si="103"/>
        <v>19.191021133739977</v>
      </c>
      <c r="U58" s="136">
        <f t="shared" si="103"/>
        <v>35.280560761478377</v>
      </c>
      <c r="V58" s="136">
        <f t="shared" si="103"/>
        <v>29.119617054263568</v>
      </c>
      <c r="W58" s="136">
        <f t="shared" si="103"/>
        <v>10.710157855647637</v>
      </c>
      <c r="X58" s="136">
        <f t="shared" si="103"/>
        <v>29.793864643288114</v>
      </c>
      <c r="Y58" s="136">
        <f t="shared" si="103"/>
        <v>28.139479204892968</v>
      </c>
      <c r="Z58" s="136">
        <f t="shared" si="103"/>
        <v>16.229049746145609</v>
      </c>
      <c r="AA58" s="136">
        <f t="shared" si="103"/>
        <v>31.420894306565565</v>
      </c>
      <c r="AB58" s="136">
        <f t="shared" si="103"/>
        <v>11.314479160849174</v>
      </c>
      <c r="AC58" s="136">
        <f t="shared" si="103"/>
        <v>8.6804735711242316</v>
      </c>
      <c r="AD58" s="136">
        <f t="shared" si="103"/>
        <v>37.233019699302531</v>
      </c>
      <c r="AE58" s="136">
        <f t="shared" si="103"/>
        <v>11.605655672952283</v>
      </c>
      <c r="AF58" s="136">
        <f t="shared" si="103"/>
        <v>41.640252112740981</v>
      </c>
      <c r="AG58" s="136">
        <f t="shared" si="103"/>
        <v>19.885401129997152</v>
      </c>
      <c r="AH58" s="136">
        <f t="shared" si="103"/>
        <v>19.33259993777363</v>
      </c>
      <c r="AI58" s="136">
        <f t="shared" si="103"/>
        <v>27.83802278545112</v>
      </c>
      <c r="AJ58" s="36">
        <f t="shared" ref="AJ58:AO58" si="104">AJ146+AJ$87</f>
        <v>32.148457389296965</v>
      </c>
      <c r="AK58" s="36">
        <f t="shared" si="104"/>
        <v>16.654072175649013</v>
      </c>
      <c r="AL58" s="36">
        <f t="shared" si="104"/>
        <v>23.125923386102556</v>
      </c>
      <c r="AM58" s="36">
        <f t="shared" si="104"/>
        <v>17.515798524162442</v>
      </c>
      <c r="AN58" s="36">
        <f t="shared" si="104"/>
        <v>17.912029588287524</v>
      </c>
      <c r="AO58" s="36">
        <f t="shared" si="104"/>
        <v>17.912029588287524</v>
      </c>
      <c r="AT58" s="146" t="s">
        <v>245</v>
      </c>
    </row>
    <row r="59" spans="1:46" x14ac:dyDescent="0.15">
      <c r="A59">
        <v>59</v>
      </c>
      <c r="B59" s="142" t="s">
        <v>353</v>
      </c>
      <c r="C59" s="136">
        <f t="shared" ref="C59:AI59" si="105">C147+C$87</f>
        <v>3.3E-3</v>
      </c>
      <c r="D59" s="136">
        <f t="shared" si="105"/>
        <v>20.293563669448126</v>
      </c>
      <c r="E59" s="136">
        <f t="shared" si="105"/>
        <v>31.085376398991194</v>
      </c>
      <c r="F59" s="136">
        <f t="shared" si="105"/>
        <v>11.386486238532111</v>
      </c>
      <c r="G59" s="136">
        <f t="shared" si="105"/>
        <v>34.759259471197439</v>
      </c>
      <c r="H59" s="136">
        <f t="shared" si="105"/>
        <v>14.14860331412104</v>
      </c>
      <c r="I59" s="136">
        <f t="shared" si="105"/>
        <v>31.963623068439773</v>
      </c>
      <c r="J59" s="136">
        <f t="shared" si="105"/>
        <v>18.638833951497862</v>
      </c>
      <c r="K59" s="136">
        <f t="shared" si="105"/>
        <v>34.97681758144995</v>
      </c>
      <c r="L59" s="136">
        <f t="shared" si="105"/>
        <v>20.997990782239096</v>
      </c>
      <c r="M59" s="136">
        <f t="shared" si="105"/>
        <v>19.713193418368288</v>
      </c>
      <c r="N59" s="136">
        <f t="shared" si="105"/>
        <v>23.274242433561085</v>
      </c>
      <c r="O59" s="136">
        <f t="shared" si="105"/>
        <v>33.138237625666896</v>
      </c>
      <c r="P59" s="136">
        <f t="shared" si="105"/>
        <v>23.94641426760818</v>
      </c>
      <c r="Q59" s="136">
        <f t="shared" si="105"/>
        <v>24.608623941783371</v>
      </c>
      <c r="R59" s="136">
        <f t="shared" si="105"/>
        <v>13.755033990493571</v>
      </c>
      <c r="S59" s="136">
        <f t="shared" si="105"/>
        <v>28.247467554825345</v>
      </c>
      <c r="T59" s="136">
        <f t="shared" si="105"/>
        <v>28.351558935838398</v>
      </c>
      <c r="U59" s="136">
        <f t="shared" si="105"/>
        <v>25.464082528123317</v>
      </c>
      <c r="V59" s="136">
        <f t="shared" si="105"/>
        <v>33.092485271317827</v>
      </c>
      <c r="W59" s="136">
        <f t="shared" si="105"/>
        <v>22.419789949244404</v>
      </c>
      <c r="X59" s="136">
        <f t="shared" si="105"/>
        <v>34.4086304311259</v>
      </c>
      <c r="Y59" s="136">
        <f t="shared" si="105"/>
        <v>23.650182568807342</v>
      </c>
      <c r="Z59" s="136">
        <f t="shared" si="105"/>
        <v>29.293235316037077</v>
      </c>
      <c r="AA59" s="136">
        <f t="shared" si="105"/>
        <v>42.474783526133727</v>
      </c>
      <c r="AB59" s="136">
        <f t="shared" si="105"/>
        <v>24.067316306877171</v>
      </c>
      <c r="AC59" s="136">
        <f t="shared" si="105"/>
        <v>21.9399537585976</v>
      </c>
      <c r="AD59" s="136">
        <f t="shared" si="105"/>
        <v>26.355264074528694</v>
      </c>
      <c r="AE59" s="136">
        <f t="shared" si="105"/>
        <v>20.532698498300192</v>
      </c>
      <c r="AF59" s="136">
        <f t="shared" si="105"/>
        <v>31.525095512672756</v>
      </c>
      <c r="AG59" s="136">
        <f t="shared" si="105"/>
        <v>30.012644506694521</v>
      </c>
      <c r="AH59" s="136">
        <f t="shared" si="105"/>
        <v>31.170426163225695</v>
      </c>
      <c r="AI59" s="136">
        <f t="shared" si="105"/>
        <v>43.302759379419939</v>
      </c>
      <c r="AJ59" s="36">
        <f t="shared" ref="AJ59:AO59" si="106">AJ147+AJ$87</f>
        <v>30.931327503281182</v>
      </c>
      <c r="AK59" s="36">
        <f t="shared" si="106"/>
        <v>23.914513315885355</v>
      </c>
      <c r="AL59" s="36">
        <f t="shared" si="106"/>
        <v>26.845367090724071</v>
      </c>
      <c r="AM59" s="36">
        <f t="shared" si="106"/>
        <v>18.465716307851014</v>
      </c>
      <c r="AN59" s="36">
        <f t="shared" si="106"/>
        <v>17.904319467355094</v>
      </c>
      <c r="AO59" s="36">
        <f t="shared" si="106"/>
        <v>17.904319467355094</v>
      </c>
      <c r="AT59" s="146" t="s">
        <v>406</v>
      </c>
    </row>
    <row r="60" spans="1:46" x14ac:dyDescent="0.15">
      <c r="A60">
        <v>60</v>
      </c>
      <c r="B60" s="143" t="s">
        <v>45</v>
      </c>
      <c r="C60" s="136">
        <f t="shared" ref="C60:AI60" si="107">C148+C$87</f>
        <v>4.8033000000000001</v>
      </c>
      <c r="D60" s="136">
        <f t="shared" si="107"/>
        <v>33.603200000000001</v>
      </c>
      <c r="E60" s="136">
        <f t="shared" si="107"/>
        <v>41.303100000000001</v>
      </c>
      <c r="F60" s="136">
        <f t="shared" si="107"/>
        <v>31.702999999999999</v>
      </c>
      <c r="G60" s="136">
        <f t="shared" si="107"/>
        <v>21.902899999999999</v>
      </c>
      <c r="H60" s="136">
        <f t="shared" si="107"/>
        <v>57.802799999999998</v>
      </c>
      <c r="I60" s="136">
        <f t="shared" si="107"/>
        <v>24.802700000000002</v>
      </c>
      <c r="J60" s="136">
        <f t="shared" si="107"/>
        <v>37.102600000000002</v>
      </c>
      <c r="K60" s="136">
        <f t="shared" si="107"/>
        <v>30.9025</v>
      </c>
      <c r="L60" s="136">
        <f t="shared" si="107"/>
        <v>45.602400000000003</v>
      </c>
      <c r="M60" s="136">
        <f t="shared" si="107"/>
        <v>34.402299999999997</v>
      </c>
      <c r="N60" s="136">
        <f t="shared" si="107"/>
        <v>23.202199999999998</v>
      </c>
      <c r="O60" s="136">
        <f t="shared" si="107"/>
        <v>19.1021</v>
      </c>
      <c r="P60" s="136">
        <f t="shared" si="107"/>
        <v>25.501999999999999</v>
      </c>
      <c r="Q60" s="136">
        <f t="shared" si="107"/>
        <v>34.601900000000001</v>
      </c>
      <c r="R60" s="136">
        <f t="shared" si="107"/>
        <v>59.3018</v>
      </c>
      <c r="S60" s="136">
        <f t="shared" si="107"/>
        <v>49.201700000000002</v>
      </c>
      <c r="T60" s="136">
        <f t="shared" si="107"/>
        <v>39.601600000000005</v>
      </c>
      <c r="U60" s="136">
        <f t="shared" si="107"/>
        <v>12.4015</v>
      </c>
      <c r="V60" s="136">
        <f t="shared" si="107"/>
        <v>15.1014</v>
      </c>
      <c r="W60" s="136">
        <f t="shared" si="107"/>
        <v>36.401299999999999</v>
      </c>
      <c r="X60" s="136">
        <f t="shared" si="107"/>
        <v>17.301200000000001</v>
      </c>
      <c r="Y60" s="136">
        <f t="shared" si="107"/>
        <v>22.501100000000001</v>
      </c>
      <c r="Z60" s="136">
        <f t="shared" si="107"/>
        <v>34.600999999999999</v>
      </c>
      <c r="AA60" s="136">
        <f t="shared" si="107"/>
        <v>23.9009</v>
      </c>
      <c r="AB60" s="136">
        <f t="shared" si="107"/>
        <v>40.6008</v>
      </c>
      <c r="AC60" s="136">
        <f t="shared" si="107"/>
        <v>50.800699999999999</v>
      </c>
      <c r="AD60" s="136">
        <f t="shared" si="107"/>
        <v>24.900599999999997</v>
      </c>
      <c r="AE60" s="136">
        <f t="shared" si="107"/>
        <v>32.000500000000002</v>
      </c>
      <c r="AF60" s="136">
        <f t="shared" si="107"/>
        <v>15.2004</v>
      </c>
      <c r="AG60" s="136">
        <f t="shared" si="107"/>
        <v>31.400299999999998</v>
      </c>
      <c r="AH60" s="136">
        <f t="shared" si="107"/>
        <v>26.900199999999998</v>
      </c>
      <c r="AI60" s="136">
        <f t="shared" si="107"/>
        <v>38.200100000000006</v>
      </c>
      <c r="AJ60" s="36">
        <f t="shared" ref="AJ60:AO60" si="108">AJ148+AJ$87</f>
        <v>21.7</v>
      </c>
      <c r="AK60" s="36">
        <f t="shared" si="108"/>
        <v>42.5</v>
      </c>
      <c r="AL60" s="36">
        <f t="shared" si="108"/>
        <v>38.299999999999997</v>
      </c>
      <c r="AM60" s="36">
        <f t="shared" si="108"/>
        <v>87.468538482216658</v>
      </c>
      <c r="AN60" s="36">
        <f t="shared" si="108"/>
        <v>0</v>
      </c>
      <c r="AO60" s="36">
        <f t="shared" si="108"/>
        <v>87.468538482216658</v>
      </c>
      <c r="AT60" s="146" t="s">
        <v>354</v>
      </c>
    </row>
    <row r="61" spans="1:46" x14ac:dyDescent="0.15">
      <c r="A61">
        <v>61</v>
      </c>
      <c r="B61" s="143" t="s">
        <v>372</v>
      </c>
      <c r="C61" s="136">
        <f t="shared" ref="C61:AI61" si="109">C149+C$87</f>
        <v>1417.5367672438651</v>
      </c>
      <c r="D61" s="136">
        <f t="shared" si="109"/>
        <v>783.18954276903241</v>
      </c>
      <c r="E61" s="136">
        <f t="shared" si="109"/>
        <v>1552.6583039280551</v>
      </c>
      <c r="F61" s="136">
        <f t="shared" si="109"/>
        <v>1060.9115411126129</v>
      </c>
      <c r="G61" s="136">
        <f t="shared" si="109"/>
        <v>1292.5692481729261</v>
      </c>
      <c r="H61" s="136">
        <f t="shared" si="109"/>
        <v>1334.7258854930849</v>
      </c>
      <c r="I61" s="136">
        <f t="shared" si="109"/>
        <v>1540.5459829026877</v>
      </c>
      <c r="J61" s="136">
        <f t="shared" si="109"/>
        <v>1452.1693619011185</v>
      </c>
      <c r="K61" s="136">
        <f t="shared" si="109"/>
        <v>1567.2726200935278</v>
      </c>
      <c r="L61" s="136">
        <f t="shared" si="109"/>
        <v>1397.5298869988967</v>
      </c>
      <c r="M61" s="136">
        <f t="shared" si="109"/>
        <v>1004.4593845514909</v>
      </c>
      <c r="N61" s="136">
        <f t="shared" si="109"/>
        <v>877.78635503861267</v>
      </c>
      <c r="O61" s="136">
        <f t="shared" si="109"/>
        <v>971.33872346799399</v>
      </c>
      <c r="P61" s="136">
        <f t="shared" si="109"/>
        <v>891.61413084003595</v>
      </c>
      <c r="Q61" s="136">
        <f t="shared" si="109"/>
        <v>837.70124193687013</v>
      </c>
      <c r="R61" s="136">
        <f t="shared" si="109"/>
        <v>1161.2084312322656</v>
      </c>
      <c r="S61" s="136">
        <f t="shared" si="109"/>
        <v>1998.4410561407519</v>
      </c>
      <c r="T61" s="136">
        <f t="shared" si="109"/>
        <v>1420.6815457738758</v>
      </c>
      <c r="U61" s="136">
        <f t="shared" si="109"/>
        <v>1052.056720872886</v>
      </c>
      <c r="V61" s="136">
        <f t="shared" si="109"/>
        <v>1235.9926901745305</v>
      </c>
      <c r="W61" s="136">
        <f t="shared" si="109"/>
        <v>752.35299376395017</v>
      </c>
      <c r="X61" s="136">
        <f t="shared" si="109"/>
        <v>1257.3350182164597</v>
      </c>
      <c r="Y61" s="136">
        <f t="shared" si="109"/>
        <v>930.30875004243671</v>
      </c>
      <c r="Z61" s="136">
        <f t="shared" si="109"/>
        <v>844.55975058977788</v>
      </c>
      <c r="AA61" s="136">
        <f t="shared" si="109"/>
        <v>1441.6470890551443</v>
      </c>
      <c r="AB61" s="136">
        <f t="shared" si="109"/>
        <v>963.53534586159924</v>
      </c>
      <c r="AC61" s="136">
        <f t="shared" si="109"/>
        <v>880.94721994116219</v>
      </c>
      <c r="AD61" s="136">
        <f t="shared" si="109"/>
        <v>1454.4854984840906</v>
      </c>
      <c r="AE61" s="136">
        <f t="shared" si="109"/>
        <v>774.42623619714823</v>
      </c>
      <c r="AF61" s="136">
        <f t="shared" si="109"/>
        <v>1948.2579684367818</v>
      </c>
      <c r="AG61" s="136">
        <f t="shared" si="109"/>
        <v>850.5348130060064</v>
      </c>
      <c r="AH61" s="136">
        <f t="shared" si="109"/>
        <v>1162.5524301733906</v>
      </c>
      <c r="AI61" s="136">
        <f t="shared" si="109"/>
        <v>3048.3801403941457</v>
      </c>
      <c r="AJ61" s="36">
        <f t="shared" ref="AJ61:AO61" si="110">AJ149+AJ$87</f>
        <v>19229.818565343059</v>
      </c>
      <c r="AK61" s="36">
        <f t="shared" si="110"/>
        <v>21929.838009464151</v>
      </c>
      <c r="AL61" s="36">
        <f t="shared" si="110"/>
        <v>41159.65657480721</v>
      </c>
      <c r="AM61" s="36">
        <f t="shared" si="110"/>
        <v>361360.0812931722</v>
      </c>
      <c r="AN61" s="36">
        <f t="shared" si="110"/>
        <v>445928.77575714706</v>
      </c>
      <c r="AO61" s="36">
        <f t="shared" si="110"/>
        <v>445928.77575714706</v>
      </c>
      <c r="AT61" s="138" t="s">
        <v>391</v>
      </c>
    </row>
    <row r="62" spans="1:46" x14ac:dyDescent="0.15">
      <c r="A62">
        <v>62</v>
      </c>
      <c r="B62" s="143" t="s">
        <v>270</v>
      </c>
      <c r="C62" s="136">
        <f t="shared" ref="C62:AI62" si="111">C150+C$87</f>
        <v>38.80483384514708</v>
      </c>
      <c r="D62" s="136">
        <f t="shared" si="111"/>
        <v>24.806621052034739</v>
      </c>
      <c r="E62" s="136">
        <f t="shared" si="111"/>
        <v>36.353407459856008</v>
      </c>
      <c r="F62" s="136">
        <f t="shared" si="111"/>
        <v>55.213001055238912</v>
      </c>
      <c r="G62" s="136">
        <f t="shared" si="111"/>
        <v>40.811512276296938</v>
      </c>
      <c r="H62" s="136">
        <f t="shared" si="111"/>
        <v>49.633850710626007</v>
      </c>
      <c r="I62" s="136">
        <f t="shared" si="111"/>
        <v>29.325546196306778</v>
      </c>
      <c r="J62" s="136">
        <f t="shared" si="111"/>
        <v>42.15857139786462</v>
      </c>
      <c r="K62" s="136">
        <f t="shared" si="111"/>
        <v>40.153532923989872</v>
      </c>
      <c r="L62" s="136">
        <f t="shared" si="111"/>
        <v>39.120618796193412</v>
      </c>
      <c r="M62" s="136">
        <f t="shared" si="111"/>
        <v>38.833251108793284</v>
      </c>
      <c r="N62" s="136">
        <f t="shared" si="111"/>
        <v>25.444044028095991</v>
      </c>
      <c r="O62" s="136">
        <f t="shared" si="111"/>
        <v>20.53705085121528</v>
      </c>
      <c r="P62" s="136">
        <f t="shared" si="111"/>
        <v>35.8160939215322</v>
      </c>
      <c r="Q62" s="136">
        <f t="shared" si="111"/>
        <v>49.15494255444726</v>
      </c>
      <c r="R62" s="136">
        <f t="shared" si="111"/>
        <v>31.515600183226926</v>
      </c>
      <c r="S62" s="136">
        <f t="shared" si="111"/>
        <v>43.150352676485475</v>
      </c>
      <c r="T62" s="136">
        <f t="shared" si="111"/>
        <v>35.140958299912072</v>
      </c>
      <c r="U62" s="136">
        <f t="shared" si="111"/>
        <v>32.682936506942433</v>
      </c>
      <c r="V62" s="136">
        <f t="shared" si="111"/>
        <v>25.448149629166853</v>
      </c>
      <c r="W62" s="136">
        <f t="shared" si="111"/>
        <v>46.29582094874312</v>
      </c>
      <c r="X62" s="136">
        <f t="shared" si="111"/>
        <v>21.137292797357613</v>
      </c>
      <c r="Y62" s="136">
        <f t="shared" si="111"/>
        <v>17.663104583906883</v>
      </c>
      <c r="Z62" s="136">
        <f t="shared" si="111"/>
        <v>38.874275151237022</v>
      </c>
      <c r="AA62" s="136">
        <f t="shared" si="111"/>
        <v>17.651015594026564</v>
      </c>
      <c r="AB62" s="136">
        <f t="shared" si="111"/>
        <v>29.32292111440238</v>
      </c>
      <c r="AC62" s="136">
        <f t="shared" si="111"/>
        <v>43.286802325012843</v>
      </c>
      <c r="AD62" s="136">
        <f t="shared" si="111"/>
        <v>34.301254792515685</v>
      </c>
      <c r="AE62" s="136">
        <f t="shared" si="111"/>
        <v>37.055798319812297</v>
      </c>
      <c r="AF62" s="136">
        <f t="shared" si="111"/>
        <v>27.988353350935018</v>
      </c>
      <c r="AG62" s="136">
        <f t="shared" si="111"/>
        <v>32.570315623457979</v>
      </c>
      <c r="AH62" s="136">
        <f t="shared" si="111"/>
        <v>20.440227159014022</v>
      </c>
      <c r="AI62" s="136">
        <f t="shared" si="111"/>
        <v>21.074879357438512</v>
      </c>
      <c r="AJ62" s="36">
        <f t="shared" ref="AJ62:AO62" si="112">AJ150+AJ$87</f>
        <v>0</v>
      </c>
      <c r="AK62" s="36">
        <f t="shared" si="112"/>
        <v>0</v>
      </c>
      <c r="AL62" s="36">
        <f t="shared" si="112"/>
        <v>33.894587599329199</v>
      </c>
      <c r="AM62" s="36">
        <f t="shared" si="112"/>
        <v>43.454477778945474</v>
      </c>
      <c r="AN62" s="36">
        <f t="shared" si="112"/>
        <v>0</v>
      </c>
      <c r="AO62" s="36">
        <f t="shared" si="112"/>
        <v>43.454477778945474</v>
      </c>
      <c r="AT62" s="138" t="s">
        <v>355</v>
      </c>
    </row>
    <row r="63" spans="1:46" x14ac:dyDescent="0.15">
      <c r="A63">
        <v>63</v>
      </c>
      <c r="B63" s="146" t="s">
        <v>244</v>
      </c>
      <c r="C63" s="136">
        <f t="shared" ref="C63:AI63" si="113">C151+C$87</f>
        <v>1692.0033000000001</v>
      </c>
      <c r="D63" s="136">
        <f t="shared" si="113"/>
        <v>56966.003199999999</v>
      </c>
      <c r="E63" s="136">
        <f t="shared" si="113"/>
        <v>144717.0031</v>
      </c>
      <c r="F63" s="136">
        <f t="shared" si="113"/>
        <v>108507.003</v>
      </c>
      <c r="G63" s="136">
        <f t="shared" si="113"/>
        <v>87802.002900000007</v>
      </c>
      <c r="H63" s="136">
        <f t="shared" si="113"/>
        <v>153908.00279999999</v>
      </c>
      <c r="I63" s="136">
        <f t="shared" si="113"/>
        <v>46601.002699999997</v>
      </c>
      <c r="J63" s="136">
        <f t="shared" si="113"/>
        <v>140049.00260000001</v>
      </c>
      <c r="K63" s="136">
        <f t="shared" si="113"/>
        <v>112845.0025</v>
      </c>
      <c r="L63" s="136">
        <f t="shared" si="113"/>
        <v>119653.0024</v>
      </c>
      <c r="M63" s="136">
        <f t="shared" si="113"/>
        <v>78185.002299999993</v>
      </c>
      <c r="N63" s="136">
        <f t="shared" si="113"/>
        <v>41800.002200000003</v>
      </c>
      <c r="O63" s="136">
        <f t="shared" si="113"/>
        <v>43843.002099999998</v>
      </c>
      <c r="P63" s="136">
        <f t="shared" si="113"/>
        <v>61515.002</v>
      </c>
      <c r="Q63" s="136">
        <f t="shared" si="113"/>
        <v>100326.0019</v>
      </c>
      <c r="R63" s="136">
        <f t="shared" si="113"/>
        <v>117634.0018</v>
      </c>
      <c r="S63" s="136">
        <f t="shared" si="113"/>
        <v>122486.00169999999</v>
      </c>
      <c r="T63" s="136">
        <f t="shared" si="113"/>
        <v>94042.001600000003</v>
      </c>
      <c r="U63" s="136">
        <f t="shared" si="113"/>
        <v>38629.001499999998</v>
      </c>
      <c r="V63" s="136">
        <f t="shared" si="113"/>
        <v>44536.001400000001</v>
      </c>
      <c r="W63" s="136">
        <f t="shared" si="113"/>
        <v>70421.001300000004</v>
      </c>
      <c r="X63" s="136">
        <f t="shared" si="113"/>
        <v>66791.001199999999</v>
      </c>
      <c r="Y63" s="136">
        <f t="shared" si="113"/>
        <v>76507.001099999994</v>
      </c>
      <c r="Z63" s="136">
        <f t="shared" si="113"/>
        <v>72777.001000000004</v>
      </c>
      <c r="AA63" s="136">
        <f t="shared" si="113"/>
        <v>61092.000899999999</v>
      </c>
      <c r="AB63" s="136">
        <f t="shared" si="113"/>
        <v>106339.00079999999</v>
      </c>
      <c r="AC63" s="136">
        <f t="shared" si="113"/>
        <v>84918.000700000004</v>
      </c>
      <c r="AD63" s="136">
        <f t="shared" si="113"/>
        <v>60438.000599999999</v>
      </c>
      <c r="AE63" s="136">
        <f t="shared" si="113"/>
        <v>91266.000499999995</v>
      </c>
      <c r="AF63" s="136">
        <f t="shared" si="113"/>
        <v>43589.000399999997</v>
      </c>
      <c r="AG63" s="136">
        <f t="shared" si="113"/>
        <v>76217.0003</v>
      </c>
      <c r="AH63" s="136">
        <f t="shared" si="113"/>
        <v>89513.000199999995</v>
      </c>
      <c r="AI63" s="136">
        <f t="shared" si="113"/>
        <v>48810.000099999997</v>
      </c>
      <c r="AJ63" s="36">
        <f t="shared" ref="AJ63:AO63" si="114">AJ151+AJ$87</f>
        <v>725356</v>
      </c>
      <c r="AK63" s="36">
        <f t="shared" si="114"/>
        <v>1939058</v>
      </c>
      <c r="AL63" s="36">
        <f t="shared" si="114"/>
        <v>2664414</v>
      </c>
      <c r="AM63" s="36">
        <f t="shared" si="114"/>
        <v>25696833</v>
      </c>
      <c r="AN63" s="36">
        <f t="shared" si="114"/>
        <v>30333100</v>
      </c>
      <c r="AO63" s="36">
        <f t="shared" si="114"/>
        <v>30333100</v>
      </c>
      <c r="AT63" s="138" t="s">
        <v>260</v>
      </c>
    </row>
    <row r="64" spans="1:46" x14ac:dyDescent="0.15">
      <c r="A64">
        <v>64</v>
      </c>
      <c r="B64" s="146" t="s">
        <v>245</v>
      </c>
      <c r="C64" s="136">
        <f t="shared" ref="C64:AI64" si="115">C152+C$87</f>
        <v>0.38916088939566706</v>
      </c>
      <c r="D64" s="136">
        <f t="shared" si="115"/>
        <v>0.82072558086135383</v>
      </c>
      <c r="E64" s="136">
        <f t="shared" si="115"/>
        <v>1.0678532299361372</v>
      </c>
      <c r="F64" s="136">
        <f t="shared" si="115"/>
        <v>1.174731242710898</v>
      </c>
      <c r="G64" s="136">
        <f t="shared" si="115"/>
        <v>0.7990300618392181</v>
      </c>
      <c r="H64" s="136">
        <f t="shared" si="115"/>
        <v>1.1789091837202548</v>
      </c>
      <c r="I64" s="136">
        <f t="shared" si="115"/>
        <v>0.48049235958742592</v>
      </c>
      <c r="J64" s="136">
        <f t="shared" si="115"/>
        <v>0.96838856630577208</v>
      </c>
      <c r="K64" s="136">
        <f t="shared" si="115"/>
        <v>0.91193891942425165</v>
      </c>
      <c r="L64" s="136">
        <f t="shared" si="115"/>
        <v>1.0002067980919978</v>
      </c>
      <c r="M64" s="136">
        <f t="shared" si="115"/>
        <v>0.77606416448117177</v>
      </c>
      <c r="N64" s="136">
        <f t="shared" si="115"/>
        <v>0.41325320090471035</v>
      </c>
      <c r="O64" s="136">
        <f t="shared" si="115"/>
        <v>0.54612531331430703</v>
      </c>
      <c r="P64" s="136">
        <f t="shared" si="115"/>
        <v>0.60535442106811832</v>
      </c>
      <c r="Q64" s="136">
        <f t="shared" si="115"/>
        <v>1.1924586936915555</v>
      </c>
      <c r="R64" s="136">
        <f t="shared" si="115"/>
        <v>1.212038788464902</v>
      </c>
      <c r="S64" s="136">
        <f t="shared" si="115"/>
        <v>1.2239443969904404</v>
      </c>
      <c r="T64" s="136">
        <f t="shared" si="115"/>
        <v>0.99253802027354543</v>
      </c>
      <c r="U64" s="136">
        <f t="shared" si="115"/>
        <v>0.4143970883748771</v>
      </c>
      <c r="V64" s="136">
        <f t="shared" si="115"/>
        <v>0.56847751859020068</v>
      </c>
      <c r="W64" s="136">
        <f t="shared" si="115"/>
        <v>1.1078698706767862</v>
      </c>
      <c r="X64" s="136">
        <f t="shared" si="115"/>
        <v>0.51490974564864589</v>
      </c>
      <c r="Y64" s="136">
        <f t="shared" si="115"/>
        <v>0.66012610882841904</v>
      </c>
      <c r="Z64" s="136">
        <f t="shared" si="115"/>
        <v>0.92507024137536986</v>
      </c>
      <c r="AA64" s="136">
        <f t="shared" si="115"/>
        <v>0.6026789773342921</v>
      </c>
      <c r="AB64" s="136">
        <f t="shared" si="115"/>
        <v>1.0737932899450078</v>
      </c>
      <c r="AC64" s="136">
        <f t="shared" si="115"/>
        <v>1.0643688169349281</v>
      </c>
      <c r="AD64" s="136">
        <f t="shared" si="115"/>
        <v>0.50248503761771113</v>
      </c>
      <c r="AE64" s="136">
        <f t="shared" si="115"/>
        <v>1.1679725612096092</v>
      </c>
      <c r="AF64" s="136">
        <f t="shared" si="115"/>
        <v>0.4308788804724612</v>
      </c>
      <c r="AG64" s="136">
        <f t="shared" si="115"/>
        <v>0.78716984441622528</v>
      </c>
      <c r="AH64" s="136">
        <f t="shared" si="115"/>
        <v>0.68616016644570976</v>
      </c>
      <c r="AI64" s="136">
        <f t="shared" si="115"/>
        <v>0.46156428166244373</v>
      </c>
      <c r="AJ64" s="36">
        <f t="shared" ref="AJ64:AO64" si="116">AJ152+AJ$87</f>
        <v>0.53186390966417363</v>
      </c>
      <c r="AK64" s="36">
        <f t="shared" si="116"/>
        <v>1.0192693439865435</v>
      </c>
      <c r="AL64" s="36">
        <f t="shared" si="116"/>
        <v>0.78659976883936988</v>
      </c>
      <c r="AM64" s="36">
        <f t="shared" si="116"/>
        <v>1.1172772329063845</v>
      </c>
      <c r="AN64" s="36">
        <f t="shared" si="116"/>
        <v>1.1371785259053759</v>
      </c>
      <c r="AO64" s="36">
        <f t="shared" si="116"/>
        <v>1.1371785259053759</v>
      </c>
      <c r="AT64" s="138" t="s">
        <v>390</v>
      </c>
    </row>
    <row r="65" spans="1:46" x14ac:dyDescent="0.15">
      <c r="A65">
        <v>65</v>
      </c>
      <c r="B65" s="146" t="s">
        <v>406</v>
      </c>
      <c r="C65" s="136">
        <f t="shared" ref="C65:AI65" si="117">C153+C$87</f>
        <v>3.3E-3</v>
      </c>
      <c r="D65" s="136">
        <f t="shared" si="117"/>
        <v>6.5149188932767661</v>
      </c>
      <c r="E65" s="136">
        <f t="shared" si="117"/>
        <v>12.092833874293747</v>
      </c>
      <c r="F65" s="136">
        <f t="shared" si="117"/>
        <v>9.2055949479631813</v>
      </c>
      <c r="G65" s="136">
        <f t="shared" si="117"/>
        <v>11.660587458037893</v>
      </c>
      <c r="H65" s="136">
        <f t="shared" si="117"/>
        <v>12.187435172822454</v>
      </c>
      <c r="I65" s="136">
        <f t="shared" si="117"/>
        <v>15.076514763750858</v>
      </c>
      <c r="J65" s="136">
        <f t="shared" si="117"/>
        <v>6.8482903758797775</v>
      </c>
      <c r="K65" s="136">
        <f t="shared" si="117"/>
        <v>13.358381262955557</v>
      </c>
      <c r="L65" s="136">
        <f t="shared" si="117"/>
        <v>7.8863482163311378</v>
      </c>
      <c r="M65" s="136">
        <f t="shared" si="117"/>
        <v>11.608452443330885</v>
      </c>
      <c r="N65" s="136">
        <f t="shared" si="117"/>
        <v>24.110332241177854</v>
      </c>
      <c r="O65" s="136">
        <f t="shared" si="117"/>
        <v>24.035819578204563</v>
      </c>
      <c r="P65" s="136">
        <f t="shared" si="117"/>
        <v>15.229888114039172</v>
      </c>
      <c r="Q65" s="136">
        <f t="shared" si="117"/>
        <v>5.1351082704288631</v>
      </c>
      <c r="R65" s="136">
        <f t="shared" si="117"/>
        <v>9.1898341880341867</v>
      </c>
      <c r="S65" s="136">
        <f t="shared" si="117"/>
        <v>13.311846626153482</v>
      </c>
      <c r="T65" s="136">
        <f t="shared" si="117"/>
        <v>15.294381930712968</v>
      </c>
      <c r="U65" s="136">
        <f t="shared" si="117"/>
        <v>20.97240895032526</v>
      </c>
      <c r="V65" s="136">
        <f t="shared" si="117"/>
        <v>16.176000474651506</v>
      </c>
      <c r="W65" s="136">
        <f t="shared" si="117"/>
        <v>21.05400598023753</v>
      </c>
      <c r="X65" s="136">
        <f t="shared" si="117"/>
        <v>20.236857678313314</v>
      </c>
      <c r="Y65" s="136">
        <f t="shared" si="117"/>
        <v>13.115643009324172</v>
      </c>
      <c r="Z65" s="136">
        <f t="shared" si="117"/>
        <v>19.399728258836731</v>
      </c>
      <c r="AA65" s="136">
        <f t="shared" si="117"/>
        <v>7.0841365622885766</v>
      </c>
      <c r="AB65" s="136">
        <f t="shared" si="117"/>
        <v>9.5336147505614193</v>
      </c>
      <c r="AC65" s="136">
        <f t="shared" si="117"/>
        <v>31.742110030077153</v>
      </c>
      <c r="AD65" s="136">
        <f t="shared" si="117"/>
        <v>15.602423074322068</v>
      </c>
      <c r="AE65" s="136">
        <f t="shared" si="117"/>
        <v>12.459000251142392</v>
      </c>
      <c r="AF65" s="136">
        <f t="shared" si="117"/>
        <v>19.295016663111845</v>
      </c>
      <c r="AG65" s="136">
        <f t="shared" si="117"/>
        <v>12.81816871961102</v>
      </c>
      <c r="AH65" s="136">
        <f t="shared" si="117"/>
        <v>18.201432264084165</v>
      </c>
      <c r="AI65" s="136">
        <f t="shared" si="117"/>
        <v>18.43624463200841</v>
      </c>
      <c r="AJ65" s="36">
        <f t="shared" ref="AJ65:AO65" si="118">AJ153+AJ$87</f>
        <v>17.504332154277058</v>
      </c>
      <c r="AK65" s="36">
        <f t="shared" si="118"/>
        <v>12.698117981615114</v>
      </c>
      <c r="AL65" s="36">
        <f t="shared" si="118"/>
        <v>14.204263657064727</v>
      </c>
      <c r="AM65" s="36">
        <f t="shared" si="118"/>
        <v>14.970820374936499</v>
      </c>
      <c r="AN65" s="36">
        <f t="shared" si="118"/>
        <v>0</v>
      </c>
      <c r="AO65" s="36">
        <f t="shared" si="118"/>
        <v>14.736582397377921</v>
      </c>
      <c r="AT65" s="144" t="s">
        <v>308</v>
      </c>
    </row>
    <row r="66" spans="1:46" x14ac:dyDescent="0.15">
      <c r="A66">
        <v>66</v>
      </c>
      <c r="B66" s="146" t="s">
        <v>354</v>
      </c>
      <c r="C66" s="136">
        <f t="shared" ref="C66:AI66" si="119">C154+C$87</f>
        <v>7.8656023331016325</v>
      </c>
      <c r="D66" s="136">
        <f t="shared" si="119"/>
        <v>2.9738258567646483</v>
      </c>
      <c r="E66" s="136">
        <f t="shared" si="119"/>
        <v>2.9998009173143774</v>
      </c>
      <c r="F66" s="136">
        <f t="shared" si="119"/>
        <v>2.555133576475213</v>
      </c>
      <c r="G66" s="136">
        <f t="shared" si="119"/>
        <v>3.6566128202440842</v>
      </c>
      <c r="H66" s="136">
        <f t="shared" si="119"/>
        <v>2.782658886632114</v>
      </c>
      <c r="I66" s="136">
        <f t="shared" si="119"/>
        <v>5.6929685664470115</v>
      </c>
      <c r="J66" s="136">
        <f t="shared" si="119"/>
        <v>3.2266803618998008</v>
      </c>
      <c r="K66" s="136">
        <f t="shared" si="119"/>
        <v>3.304996438347966</v>
      </c>
      <c r="L66" s="136">
        <f t="shared" si="119"/>
        <v>2.9738877984664103</v>
      </c>
      <c r="M66" s="136">
        <f t="shared" si="119"/>
        <v>3.4457088511348015</v>
      </c>
      <c r="N66" s="136">
        <f t="shared" si="119"/>
        <v>4.9188819445250864</v>
      </c>
      <c r="O66" s="136">
        <f t="shared" si="119"/>
        <v>4.6711392726079195</v>
      </c>
      <c r="P66" s="136">
        <f t="shared" si="119"/>
        <v>4.3103677966848268</v>
      </c>
      <c r="Q66" s="136">
        <f t="shared" si="119"/>
        <v>2.8720959962968693</v>
      </c>
      <c r="R66" s="136">
        <f t="shared" si="119"/>
        <v>2.5063691880487475</v>
      </c>
      <c r="S66" s="136">
        <f t="shared" si="119"/>
        <v>2.3647936504441853</v>
      </c>
      <c r="T66" s="136">
        <f t="shared" si="119"/>
        <v>3.0321229261894111</v>
      </c>
      <c r="U66" s="136">
        <f t="shared" si="119"/>
        <v>5.7444241013451327</v>
      </c>
      <c r="V66" s="136">
        <f t="shared" si="119"/>
        <v>5.7944696781448295</v>
      </c>
      <c r="W66" s="136">
        <f t="shared" si="119"/>
        <v>2.9295513060069451</v>
      </c>
      <c r="X66" s="136">
        <f t="shared" si="119"/>
        <v>5.048305283323006</v>
      </c>
      <c r="Y66" s="136">
        <f t="shared" si="119"/>
        <v>4.09098660804234</v>
      </c>
      <c r="Z66" s="136">
        <f t="shared" si="119"/>
        <v>3.4065882496930731</v>
      </c>
      <c r="AA66" s="136">
        <f t="shared" si="119"/>
        <v>3.9066761817276503</v>
      </c>
      <c r="AB66" s="136">
        <f t="shared" si="119"/>
        <v>2.9829474886538008</v>
      </c>
      <c r="AC66" s="136">
        <f t="shared" si="119"/>
        <v>3.0581636974275543</v>
      </c>
      <c r="AD66" s="136">
        <f t="shared" si="119"/>
        <v>4.8753495328600334</v>
      </c>
      <c r="AE66" s="136">
        <f t="shared" si="119"/>
        <v>2.8545856561323686</v>
      </c>
      <c r="AF66" s="136">
        <f t="shared" si="119"/>
        <v>5.0226198813750313</v>
      </c>
      <c r="AG66" s="136">
        <f t="shared" si="119"/>
        <v>3.5884420785336157</v>
      </c>
      <c r="AH66" s="136">
        <f t="shared" si="119"/>
        <v>4.2592226366019981</v>
      </c>
      <c r="AI66" s="136">
        <f t="shared" si="119"/>
        <v>6.4688995202760111</v>
      </c>
      <c r="AJ66" s="36">
        <f t="shared" ref="AJ66:AO66" si="120">AJ154+AJ$87</f>
        <v>4.9021435942362608</v>
      </c>
      <c r="AK66" s="36">
        <f t="shared" si="120"/>
        <v>3.0397059947697165</v>
      </c>
      <c r="AL66" s="36">
        <f t="shared" si="120"/>
        <v>3.7758680364082986</v>
      </c>
      <c r="AM66" s="36">
        <f t="shared" si="120"/>
        <v>0</v>
      </c>
      <c r="AN66" s="36">
        <f t="shared" si="120"/>
        <v>0</v>
      </c>
      <c r="AO66" s="36">
        <f t="shared" si="120"/>
        <v>0</v>
      </c>
      <c r="AT66" s="144" t="s">
        <v>309</v>
      </c>
    </row>
    <row r="67" spans="1:46" x14ac:dyDescent="0.15">
      <c r="A67">
        <v>67</v>
      </c>
      <c r="B67" s="138" t="s">
        <v>391</v>
      </c>
      <c r="C67" s="136">
        <f t="shared" ref="C67:AI67" si="121">C155+C$87</f>
        <v>78.60329999999999</v>
      </c>
      <c r="D67" s="136">
        <f t="shared" si="121"/>
        <v>58.0032</v>
      </c>
      <c r="E67" s="136">
        <f t="shared" si="121"/>
        <v>67.303100000000001</v>
      </c>
      <c r="F67" s="136">
        <f t="shared" si="121"/>
        <v>60.302999999999997</v>
      </c>
      <c r="G67" s="136">
        <f t="shared" si="121"/>
        <v>60.102899999999998</v>
      </c>
      <c r="H67" s="136">
        <f t="shared" si="121"/>
        <v>68.002799999999993</v>
      </c>
      <c r="I67" s="136">
        <f t="shared" si="121"/>
        <v>62.7027</v>
      </c>
      <c r="J67" s="136">
        <f t="shared" si="121"/>
        <v>57.702600000000004</v>
      </c>
      <c r="K67" s="136">
        <f t="shared" si="121"/>
        <v>62.102499999999999</v>
      </c>
      <c r="L67" s="136">
        <f t="shared" si="121"/>
        <v>59.9024</v>
      </c>
      <c r="M67" s="136">
        <f t="shared" si="121"/>
        <v>58.802299999999995</v>
      </c>
      <c r="N67" s="136">
        <f t="shared" si="121"/>
        <v>60.602200000000003</v>
      </c>
      <c r="O67" s="136">
        <f t="shared" si="121"/>
        <v>60.502099999999999</v>
      </c>
      <c r="P67" s="136">
        <f t="shared" si="121"/>
        <v>59.702000000000005</v>
      </c>
      <c r="Q67" s="136">
        <f t="shared" si="121"/>
        <v>66.401900000000012</v>
      </c>
      <c r="R67" s="136">
        <f t="shared" si="121"/>
        <v>59.8018</v>
      </c>
      <c r="S67" s="136">
        <f t="shared" si="121"/>
        <v>62.0017</v>
      </c>
      <c r="T67" s="136">
        <f t="shared" si="121"/>
        <v>63.201600000000006</v>
      </c>
      <c r="U67" s="136">
        <f t="shared" si="121"/>
        <v>59.901499999999999</v>
      </c>
      <c r="V67" s="136">
        <f t="shared" si="121"/>
        <v>68.701400000000007</v>
      </c>
      <c r="W67" s="136">
        <f t="shared" si="121"/>
        <v>68.601299999999995</v>
      </c>
      <c r="X67" s="136">
        <f t="shared" si="121"/>
        <v>57.101199999999999</v>
      </c>
      <c r="Y67" s="136">
        <f t="shared" si="121"/>
        <v>56.301099999999998</v>
      </c>
      <c r="Z67" s="136">
        <f t="shared" si="121"/>
        <v>67.801000000000002</v>
      </c>
      <c r="AA67" s="136">
        <f t="shared" si="121"/>
        <v>55.700900000000004</v>
      </c>
      <c r="AB67" s="136">
        <f t="shared" si="121"/>
        <v>68.700800000000001</v>
      </c>
      <c r="AC67" s="136">
        <f t="shared" si="121"/>
        <v>70.500699999999995</v>
      </c>
      <c r="AD67" s="136">
        <f t="shared" si="121"/>
        <v>61.200600000000001</v>
      </c>
      <c r="AE67" s="136">
        <f t="shared" si="121"/>
        <v>67.400500000000008</v>
      </c>
      <c r="AF67" s="136">
        <f t="shared" si="121"/>
        <v>59.200400000000002</v>
      </c>
      <c r="AG67" s="136">
        <f t="shared" si="121"/>
        <v>58.3003</v>
      </c>
      <c r="AH67" s="136">
        <f t="shared" si="121"/>
        <v>63.0002</v>
      </c>
      <c r="AI67" s="136">
        <f t="shared" si="121"/>
        <v>65.700100000000006</v>
      </c>
      <c r="AJ67" s="36">
        <f t="shared" ref="AJ67:AO67" si="122">AJ155+AJ$87</f>
        <v>0</v>
      </c>
      <c r="AK67" s="36">
        <f t="shared" si="122"/>
        <v>0</v>
      </c>
      <c r="AL67" s="36">
        <f t="shared" si="122"/>
        <v>61.8</v>
      </c>
      <c r="AM67" s="36">
        <f t="shared" si="122"/>
        <v>56.8</v>
      </c>
      <c r="AN67" s="36">
        <f t="shared" si="122"/>
        <v>0</v>
      </c>
      <c r="AO67" s="36">
        <f t="shared" si="122"/>
        <v>56.8</v>
      </c>
      <c r="AT67" s="144" t="s">
        <v>392</v>
      </c>
    </row>
    <row r="68" spans="1:46" x14ac:dyDescent="0.15">
      <c r="A68">
        <v>68</v>
      </c>
      <c r="B68" s="138" t="s">
        <v>355</v>
      </c>
      <c r="C68" s="136">
        <f t="shared" ref="C68:AI68" si="123">C156+C$87</f>
        <v>87.003299999999996</v>
      </c>
      <c r="D68" s="136">
        <f t="shared" si="123"/>
        <v>80.003200000000007</v>
      </c>
      <c r="E68" s="136">
        <f t="shared" si="123"/>
        <v>36.003100000000003</v>
      </c>
      <c r="F68" s="136">
        <f t="shared" si="123"/>
        <v>46.003</v>
      </c>
      <c r="G68" s="136">
        <f t="shared" si="123"/>
        <v>48.002899999999997</v>
      </c>
      <c r="H68" s="136">
        <f t="shared" si="123"/>
        <v>38.002800000000001</v>
      </c>
      <c r="I68" s="136">
        <f t="shared" si="123"/>
        <v>54.002699999999997</v>
      </c>
      <c r="J68" s="136">
        <f t="shared" si="123"/>
        <v>86.002600000000001</v>
      </c>
      <c r="K68" s="136">
        <f t="shared" si="123"/>
        <v>49.002499999999998</v>
      </c>
      <c r="L68" s="136">
        <f t="shared" si="123"/>
        <v>37.002400000000002</v>
      </c>
      <c r="M68" s="136">
        <f t="shared" si="123"/>
        <v>85.002300000000005</v>
      </c>
      <c r="N68" s="136">
        <f t="shared" si="123"/>
        <v>56.002200000000002</v>
      </c>
      <c r="O68" s="136">
        <f t="shared" si="123"/>
        <v>60.002099999999999</v>
      </c>
      <c r="P68" s="136">
        <f t="shared" si="123"/>
        <v>87.001999999999995</v>
      </c>
      <c r="Q68" s="136">
        <f t="shared" si="123"/>
        <v>30.001899999999999</v>
      </c>
      <c r="R68" s="136">
        <f t="shared" si="123"/>
        <v>40.001800000000003</v>
      </c>
      <c r="S68" s="136">
        <f t="shared" si="123"/>
        <v>55.0017</v>
      </c>
      <c r="T68" s="136">
        <f t="shared" si="123"/>
        <v>53.001600000000003</v>
      </c>
      <c r="U68" s="136">
        <f t="shared" si="123"/>
        <v>81.001499999999993</v>
      </c>
      <c r="V68" s="136">
        <f t="shared" si="123"/>
        <v>36.001399999999997</v>
      </c>
      <c r="W68" s="136">
        <f t="shared" si="123"/>
        <v>33.001300000000001</v>
      </c>
      <c r="X68" s="136">
        <f t="shared" si="123"/>
        <v>87.001199999999997</v>
      </c>
      <c r="Y68" s="136">
        <f t="shared" si="123"/>
        <v>77.001099999999994</v>
      </c>
      <c r="Z68" s="136">
        <f t="shared" si="123"/>
        <v>33.000999999999998</v>
      </c>
      <c r="AA68" s="136">
        <f t="shared" si="123"/>
        <v>50.000900000000001</v>
      </c>
      <c r="AB68" s="136">
        <f t="shared" si="123"/>
        <v>29.000800000000002</v>
      </c>
      <c r="AC68" s="136">
        <f t="shared" si="123"/>
        <v>20.000699999999998</v>
      </c>
      <c r="AD68" s="136">
        <f t="shared" si="123"/>
        <v>91.000600000000006</v>
      </c>
      <c r="AE68" s="136">
        <f t="shared" si="123"/>
        <v>45.000500000000002</v>
      </c>
      <c r="AF68" s="136">
        <f t="shared" si="123"/>
        <v>55.000399999999999</v>
      </c>
      <c r="AG68" s="136">
        <f t="shared" si="123"/>
        <v>41.000300000000003</v>
      </c>
      <c r="AH68" s="136">
        <f t="shared" si="123"/>
        <v>36.0002</v>
      </c>
      <c r="AI68" s="136">
        <f t="shared" si="123"/>
        <v>46.000100000000003</v>
      </c>
      <c r="AJ68" s="36">
        <f t="shared" ref="AJ68:AO68" si="124">AJ156+AJ$87</f>
        <v>64</v>
      </c>
      <c r="AK68" s="36">
        <f t="shared" si="124"/>
        <v>48</v>
      </c>
      <c r="AL68" s="36">
        <f t="shared" si="124"/>
        <v>54</v>
      </c>
      <c r="AM68" s="36">
        <f t="shared" si="124"/>
        <v>60</v>
      </c>
      <c r="AN68" s="36">
        <f t="shared" si="124"/>
        <v>0</v>
      </c>
      <c r="AO68" s="36">
        <f t="shared" si="124"/>
        <v>60</v>
      </c>
      <c r="AT68" s="144" t="s">
        <v>393</v>
      </c>
    </row>
    <row r="69" spans="1:46" x14ac:dyDescent="0.15">
      <c r="A69">
        <v>69</v>
      </c>
      <c r="B69" s="138" t="s">
        <v>260</v>
      </c>
      <c r="C69" s="136">
        <f t="shared" ref="C69:AI69" si="125">C157+C$87</f>
        <v>3.3E-3</v>
      </c>
      <c r="D69" s="136">
        <f t="shared" si="125"/>
        <v>44.697266749072931</v>
      </c>
      <c r="E69" s="136">
        <f t="shared" si="125"/>
        <v>43.190532286023839</v>
      </c>
      <c r="F69" s="136">
        <f t="shared" si="125"/>
        <v>14.120489629332264</v>
      </c>
      <c r="G69" s="136">
        <f t="shared" si="125"/>
        <v>61.958624225173935</v>
      </c>
      <c r="H69" s="136">
        <f t="shared" si="125"/>
        <v>10.127252638856879</v>
      </c>
      <c r="I69" s="136">
        <f t="shared" si="125"/>
        <v>54.297453493277089</v>
      </c>
      <c r="J69" s="136">
        <f t="shared" si="125"/>
        <v>29.091026801092212</v>
      </c>
      <c r="K69" s="136">
        <f t="shared" si="125"/>
        <v>59.634299163179918</v>
      </c>
      <c r="L69" s="136">
        <f t="shared" si="125"/>
        <v>45.84366320192408</v>
      </c>
      <c r="M69" s="136">
        <f t="shared" si="125"/>
        <v>38.720997188508221</v>
      </c>
      <c r="N69" s="136">
        <f t="shared" si="125"/>
        <v>50.943788354523683</v>
      </c>
      <c r="O69" s="136">
        <f t="shared" si="125"/>
        <v>45.332510272471026</v>
      </c>
      <c r="P69" s="136">
        <f t="shared" si="125"/>
        <v>52.2847156444736</v>
      </c>
      <c r="Q69" s="136">
        <f t="shared" si="125"/>
        <v>60.216499824098499</v>
      </c>
      <c r="R69" s="136">
        <f t="shared" si="125"/>
        <v>11.090132830871269</v>
      </c>
      <c r="S69" s="136">
        <f t="shared" si="125"/>
        <v>41.034261594651475</v>
      </c>
      <c r="T69" s="136">
        <f t="shared" si="125"/>
        <v>57.86392420429312</v>
      </c>
      <c r="U69" s="136">
        <f t="shared" si="125"/>
        <v>45.569151632970453</v>
      </c>
      <c r="V69" s="136">
        <f t="shared" si="125"/>
        <v>52.743891383554896</v>
      </c>
      <c r="W69" s="136">
        <f t="shared" si="125"/>
        <v>31.225488790560469</v>
      </c>
      <c r="X69" s="136">
        <f t="shared" si="125"/>
        <v>47.082243956043953</v>
      </c>
      <c r="Y69" s="136">
        <f t="shared" si="125"/>
        <v>30.6778143933685</v>
      </c>
      <c r="Z69" s="136">
        <f t="shared" si="125"/>
        <v>41.052918735891645</v>
      </c>
      <c r="AA69" s="136">
        <f t="shared" si="125"/>
        <v>71.875089364461743</v>
      </c>
      <c r="AB69" s="136">
        <f t="shared" si="125"/>
        <v>60.356404638321365</v>
      </c>
      <c r="AC69" s="136">
        <f t="shared" si="125"/>
        <v>20.127539167935058</v>
      </c>
      <c r="AD69" s="136">
        <f t="shared" si="125"/>
        <v>42.30110543727983</v>
      </c>
      <c r="AE69" s="136">
        <f t="shared" si="125"/>
        <v>21.091766590201541</v>
      </c>
      <c r="AF69" s="136">
        <f t="shared" si="125"/>
        <v>73.189387668482937</v>
      </c>
      <c r="AG69" s="136">
        <f t="shared" si="125"/>
        <v>50.725322104332456</v>
      </c>
      <c r="AH69" s="136">
        <f t="shared" si="125"/>
        <v>44.245814035087719</v>
      </c>
      <c r="AI69" s="136">
        <f t="shared" si="125"/>
        <v>67.301091691235598</v>
      </c>
      <c r="AJ69" s="36">
        <f t="shared" ref="AJ69:AO69" si="126">AJ157+AJ$87</f>
        <v>53.111863615133117</v>
      </c>
      <c r="AK69" s="36">
        <f t="shared" si="126"/>
        <v>39.80052050986307</v>
      </c>
      <c r="AL69" s="36">
        <f t="shared" si="126"/>
        <v>44.275730747335153</v>
      </c>
      <c r="AM69" s="36">
        <f t="shared" si="126"/>
        <v>16.649823427332862</v>
      </c>
      <c r="AN69" s="36">
        <f t="shared" si="126"/>
        <v>0</v>
      </c>
      <c r="AO69" s="36">
        <f t="shared" si="126"/>
        <v>16.649823427332862</v>
      </c>
      <c r="AT69" s="144" t="s">
        <v>394</v>
      </c>
    </row>
    <row r="70" spans="1:46" x14ac:dyDescent="0.15">
      <c r="A70">
        <v>70</v>
      </c>
      <c r="B70" s="138" t="s">
        <v>390</v>
      </c>
      <c r="C70" s="136">
        <f t="shared" ref="C70:AI70" si="127">C158+C$87</f>
        <v>9.0838902383654929</v>
      </c>
      <c r="D70" s="136">
        <f t="shared" si="127"/>
        <v>22.481413711336351</v>
      </c>
      <c r="E70" s="136">
        <f t="shared" si="127"/>
        <v>10.800410763253826</v>
      </c>
      <c r="F70" s="136">
        <f t="shared" si="127"/>
        <v>15.430343496594226</v>
      </c>
      <c r="G70" s="136">
        <f t="shared" si="127"/>
        <v>16.036439700667188</v>
      </c>
      <c r="H70" s="136">
        <f t="shared" si="127"/>
        <v>12.074823987064567</v>
      </c>
      <c r="I70" s="136">
        <f t="shared" si="127"/>
        <v>19.102732372936227</v>
      </c>
      <c r="J70" s="136">
        <f t="shared" si="127"/>
        <v>16.471821553987827</v>
      </c>
      <c r="K70" s="136">
        <f t="shared" si="127"/>
        <v>14.993062008294411</v>
      </c>
      <c r="L70" s="136">
        <f t="shared" si="127"/>
        <v>20.476405908057558</v>
      </c>
      <c r="M70" s="136">
        <f t="shared" si="127"/>
        <v>19.450390132778811</v>
      </c>
      <c r="N70" s="136">
        <f t="shared" si="127"/>
        <v>21.665898617562281</v>
      </c>
      <c r="O70" s="136">
        <f t="shared" si="127"/>
        <v>17.832709212481426</v>
      </c>
      <c r="P70" s="136">
        <f t="shared" si="127"/>
        <v>19.461822177486997</v>
      </c>
      <c r="Q70" s="136">
        <f t="shared" si="127"/>
        <v>10.548914658562746</v>
      </c>
      <c r="R70" s="136">
        <f t="shared" si="127"/>
        <v>15.328688832358178</v>
      </c>
      <c r="S70" s="136">
        <f t="shared" si="127"/>
        <v>14.347052267049211</v>
      </c>
      <c r="T70" s="136">
        <f t="shared" si="127"/>
        <v>15.158018554476808</v>
      </c>
      <c r="U70" s="136">
        <f t="shared" si="127"/>
        <v>26.431469089413834</v>
      </c>
      <c r="V70" s="136">
        <f t="shared" si="127"/>
        <v>11.952025049139085</v>
      </c>
      <c r="W70" s="136">
        <f t="shared" si="127"/>
        <v>8.8887160214503069</v>
      </c>
      <c r="X70" s="136">
        <f t="shared" si="127"/>
        <v>21.482734040515133</v>
      </c>
      <c r="Y70" s="136">
        <f t="shared" si="127"/>
        <v>20.778347427618215</v>
      </c>
      <c r="Z70" s="136">
        <f t="shared" si="127"/>
        <v>11.796417190370297</v>
      </c>
      <c r="AA70" s="136">
        <f t="shared" si="127"/>
        <v>17.641562128962104</v>
      </c>
      <c r="AB70" s="136">
        <f t="shared" si="127"/>
        <v>11.744508192098868</v>
      </c>
      <c r="AC70" s="136">
        <f t="shared" si="127"/>
        <v>6.1312174657191472</v>
      </c>
      <c r="AD70" s="136">
        <f t="shared" si="127"/>
        <v>22.129456527389578</v>
      </c>
      <c r="AE70" s="136">
        <f t="shared" si="127"/>
        <v>11.495037617360717</v>
      </c>
      <c r="AF70" s="136">
        <f t="shared" si="127"/>
        <v>25.189625094831051</v>
      </c>
      <c r="AG70" s="136">
        <f t="shared" si="127"/>
        <v>18.084785776054357</v>
      </c>
      <c r="AH70" s="136">
        <f t="shared" si="127"/>
        <v>14.291368930344188</v>
      </c>
      <c r="AI70" s="136">
        <f t="shared" si="127"/>
        <v>18.231098106572897</v>
      </c>
      <c r="AJ70" s="36">
        <f t="shared" ref="AJ70:AO70" si="128">AJ158+AJ$87</f>
        <v>19.941339774456139</v>
      </c>
      <c r="AK70" s="36">
        <f t="shared" si="128"/>
        <v>14.675159654592507</v>
      </c>
      <c r="AL70" s="36">
        <f t="shared" si="128"/>
        <v>16.613393816346925</v>
      </c>
      <c r="AM70" s="36">
        <f t="shared" si="128"/>
        <v>16.217993088987917</v>
      </c>
      <c r="AN70" s="36">
        <f t="shared" si="128"/>
        <v>16.444883501070844</v>
      </c>
      <c r="AO70" s="36">
        <f t="shared" si="128"/>
        <v>16.444883501070844</v>
      </c>
      <c r="AT70" s="144" t="s">
        <v>395</v>
      </c>
    </row>
    <row r="71" spans="1:46" x14ac:dyDescent="0.15">
      <c r="A71">
        <v>71</v>
      </c>
      <c r="B71" s="144" t="s">
        <v>308</v>
      </c>
      <c r="C71" s="136">
        <f t="shared" ref="C71:AO71" si="129">C159+C$87</f>
        <v>3.3E-3</v>
      </c>
      <c r="D71" s="136">
        <f t="shared" si="129"/>
        <v>77.70320000000001</v>
      </c>
      <c r="E71" s="136">
        <f t="shared" si="129"/>
        <v>81.903100000000009</v>
      </c>
      <c r="F71" s="136">
        <f t="shared" si="129"/>
        <v>80.302999999999997</v>
      </c>
      <c r="G71" s="136">
        <f t="shared" si="129"/>
        <v>80.002899999999997</v>
      </c>
      <c r="H71" s="136">
        <f t="shared" si="129"/>
        <v>81.302799999999991</v>
      </c>
      <c r="I71" s="136">
        <f t="shared" si="129"/>
        <v>81.102699999999999</v>
      </c>
      <c r="J71" s="136">
        <f t="shared" si="129"/>
        <v>80.002600000000001</v>
      </c>
      <c r="K71" s="136">
        <f t="shared" si="129"/>
        <v>79.902500000000003</v>
      </c>
      <c r="L71" s="136">
        <f t="shared" si="129"/>
        <v>80.602399999999989</v>
      </c>
      <c r="M71" s="136">
        <f t="shared" si="129"/>
        <v>78.702300000000008</v>
      </c>
      <c r="N71" s="136">
        <f t="shared" si="129"/>
        <v>78.202200000000005</v>
      </c>
      <c r="O71" s="136">
        <f t="shared" si="129"/>
        <v>79.102099999999993</v>
      </c>
      <c r="P71" s="136">
        <f t="shared" si="129"/>
        <v>80.10199999999999</v>
      </c>
      <c r="Q71" s="136">
        <f t="shared" si="129"/>
        <v>82.401900000000012</v>
      </c>
      <c r="R71" s="136">
        <f t="shared" si="129"/>
        <v>79.8018</v>
      </c>
      <c r="S71" s="136">
        <f t="shared" si="129"/>
        <v>80.401700000000005</v>
      </c>
      <c r="T71" s="136">
        <f t="shared" si="129"/>
        <v>79.701599999999999</v>
      </c>
      <c r="U71" s="136">
        <f t="shared" si="129"/>
        <v>78.201499999999996</v>
      </c>
      <c r="V71" s="136">
        <f t="shared" si="129"/>
        <v>82.601399999999998</v>
      </c>
      <c r="W71" s="136">
        <f t="shared" si="129"/>
        <v>81.301299999999998</v>
      </c>
      <c r="X71" s="136">
        <f t="shared" si="129"/>
        <v>78.401200000000003</v>
      </c>
      <c r="Y71" s="136">
        <f t="shared" si="129"/>
        <v>78.701099999999997</v>
      </c>
      <c r="Z71" s="136">
        <f t="shared" si="129"/>
        <v>80.301000000000002</v>
      </c>
      <c r="AA71" s="136">
        <f t="shared" si="129"/>
        <v>78.500900000000001</v>
      </c>
      <c r="AB71" s="136">
        <f t="shared" si="129"/>
        <v>80.700800000000001</v>
      </c>
      <c r="AC71" s="136">
        <f t="shared" si="129"/>
        <v>81.900700000000001</v>
      </c>
      <c r="AD71" s="136">
        <f t="shared" si="129"/>
        <v>78.6006</v>
      </c>
      <c r="AE71" s="136">
        <f t="shared" si="129"/>
        <v>80.8005</v>
      </c>
      <c r="AF71" s="136">
        <f t="shared" si="129"/>
        <v>77.500399999999999</v>
      </c>
      <c r="AG71" s="136">
        <f t="shared" si="129"/>
        <v>79.700299999999999</v>
      </c>
      <c r="AH71" s="136">
        <f t="shared" si="129"/>
        <v>79.200200000000009</v>
      </c>
      <c r="AI71" s="136">
        <f t="shared" si="129"/>
        <v>81.700100000000006</v>
      </c>
      <c r="AJ71" s="36">
        <f t="shared" si="129"/>
        <v>0</v>
      </c>
      <c r="AK71" s="36">
        <f t="shared" si="129"/>
        <v>0</v>
      </c>
      <c r="AL71" s="36">
        <f t="shared" si="129"/>
        <v>80</v>
      </c>
      <c r="AM71" s="36">
        <f t="shared" si="129"/>
        <v>79.41</v>
      </c>
      <c r="AN71" s="36">
        <f t="shared" si="129"/>
        <v>0</v>
      </c>
      <c r="AO71" s="36">
        <f t="shared" si="129"/>
        <v>79.41</v>
      </c>
      <c r="AT71" s="144" t="s">
        <v>396</v>
      </c>
    </row>
    <row r="72" spans="1:46" x14ac:dyDescent="0.15">
      <c r="A72">
        <v>72</v>
      </c>
      <c r="B72" s="144" t="s">
        <v>309</v>
      </c>
      <c r="C72" s="136">
        <f t="shared" ref="C72:AO72" si="130">C160+C$87</f>
        <v>3.3E-3</v>
      </c>
      <c r="D72" s="136">
        <f t="shared" si="130"/>
        <v>82.403200000000012</v>
      </c>
      <c r="E72" s="136">
        <f t="shared" si="130"/>
        <v>85.003100000000003</v>
      </c>
      <c r="F72" s="136">
        <f t="shared" si="130"/>
        <v>84.302999999999997</v>
      </c>
      <c r="G72" s="136">
        <f t="shared" si="130"/>
        <v>84.902900000000002</v>
      </c>
      <c r="H72" s="136">
        <f t="shared" si="130"/>
        <v>84.902799999999999</v>
      </c>
      <c r="I72" s="136">
        <f t="shared" si="130"/>
        <v>86.002700000000004</v>
      </c>
      <c r="J72" s="136">
        <f t="shared" si="130"/>
        <v>83.502600000000001</v>
      </c>
      <c r="K72" s="136">
        <f t="shared" si="130"/>
        <v>84.302499999999995</v>
      </c>
      <c r="L72" s="136">
        <f t="shared" si="130"/>
        <v>84.302399999999992</v>
      </c>
      <c r="M72" s="136">
        <f t="shared" si="130"/>
        <v>82.802300000000002</v>
      </c>
      <c r="N72" s="136">
        <f t="shared" si="130"/>
        <v>83.202200000000005</v>
      </c>
      <c r="O72" s="136">
        <f t="shared" si="130"/>
        <v>83.502099999999999</v>
      </c>
      <c r="P72" s="136">
        <f t="shared" si="130"/>
        <v>84.701999999999998</v>
      </c>
      <c r="Q72" s="136">
        <f t="shared" si="130"/>
        <v>85.901900000000012</v>
      </c>
      <c r="R72" s="136">
        <f t="shared" si="130"/>
        <v>83.8018</v>
      </c>
      <c r="S72" s="136">
        <f t="shared" si="130"/>
        <v>83.701700000000002</v>
      </c>
      <c r="T72" s="136">
        <f t="shared" si="130"/>
        <v>83.401600000000002</v>
      </c>
      <c r="U72" s="136">
        <f t="shared" si="130"/>
        <v>83.401499999999999</v>
      </c>
      <c r="V72" s="136">
        <f t="shared" si="130"/>
        <v>86.201400000000007</v>
      </c>
      <c r="W72" s="136">
        <f t="shared" si="130"/>
        <v>84.501300000000001</v>
      </c>
      <c r="X72" s="136">
        <f t="shared" si="130"/>
        <v>83.501199999999997</v>
      </c>
      <c r="Y72" s="136">
        <f t="shared" si="130"/>
        <v>83.001099999999994</v>
      </c>
      <c r="Z72" s="136">
        <f t="shared" si="130"/>
        <v>84.100999999999999</v>
      </c>
      <c r="AA72" s="136">
        <f t="shared" si="130"/>
        <v>82.600899999999996</v>
      </c>
      <c r="AB72" s="136">
        <f t="shared" si="130"/>
        <v>84.200800000000001</v>
      </c>
      <c r="AC72" s="136">
        <f t="shared" si="130"/>
        <v>85.900700000000001</v>
      </c>
      <c r="AD72" s="136">
        <f t="shared" si="130"/>
        <v>83.800600000000003</v>
      </c>
      <c r="AE72" s="136">
        <f t="shared" si="130"/>
        <v>84.100499999999997</v>
      </c>
      <c r="AF72" s="136">
        <f t="shared" si="130"/>
        <v>82.600399999999993</v>
      </c>
      <c r="AG72" s="136">
        <f t="shared" si="130"/>
        <v>83.700299999999999</v>
      </c>
      <c r="AH72" s="136">
        <f t="shared" si="130"/>
        <v>83.300200000000004</v>
      </c>
      <c r="AI72" s="136">
        <f t="shared" si="130"/>
        <v>85.900100000000009</v>
      </c>
      <c r="AJ72" s="36">
        <f t="shared" si="130"/>
        <v>0</v>
      </c>
      <c r="AK72" s="36">
        <f t="shared" si="130"/>
        <v>0</v>
      </c>
      <c r="AL72" s="36">
        <f t="shared" si="130"/>
        <v>84.1</v>
      </c>
      <c r="AM72" s="36">
        <f t="shared" si="130"/>
        <v>83.12</v>
      </c>
      <c r="AN72" s="36">
        <f t="shared" si="130"/>
        <v>0</v>
      </c>
      <c r="AO72" s="36">
        <f t="shared" si="130"/>
        <v>83.12</v>
      </c>
      <c r="AT72" s="144" t="s">
        <v>397</v>
      </c>
    </row>
    <row r="73" spans="1:46" x14ac:dyDescent="0.15">
      <c r="A73">
        <v>73</v>
      </c>
      <c r="B73" s="144" t="s">
        <v>392</v>
      </c>
      <c r="C73" s="136">
        <f t="shared" ref="C73:AO73" si="131">C161+C$87</f>
        <v>3.3E-3</v>
      </c>
      <c r="D73" s="136">
        <f t="shared" si="131"/>
        <v>40.103200000000001</v>
      </c>
      <c r="E73" s="136">
        <f t="shared" si="131"/>
        <v>10.203099999999999</v>
      </c>
      <c r="F73" s="136">
        <f t="shared" si="131"/>
        <v>23.303000000000001</v>
      </c>
      <c r="G73" s="136">
        <f t="shared" si="131"/>
        <v>18.2029</v>
      </c>
      <c r="H73" s="136">
        <f t="shared" si="131"/>
        <v>19.502800000000001</v>
      </c>
      <c r="I73" s="136">
        <f t="shared" si="131"/>
        <v>17.2027</v>
      </c>
      <c r="J73" s="136">
        <f t="shared" si="131"/>
        <v>32.502600000000001</v>
      </c>
      <c r="K73" s="136">
        <f t="shared" si="131"/>
        <v>15.4025</v>
      </c>
      <c r="L73" s="136">
        <f t="shared" si="131"/>
        <v>23.002400000000002</v>
      </c>
      <c r="M73" s="136">
        <f t="shared" si="131"/>
        <v>24.502300000000002</v>
      </c>
      <c r="N73" s="136">
        <f t="shared" si="131"/>
        <v>24.002199999999998</v>
      </c>
      <c r="O73" s="136">
        <f t="shared" si="131"/>
        <v>21.302099999999999</v>
      </c>
      <c r="P73" s="136">
        <f t="shared" si="131"/>
        <v>20.901999999999997</v>
      </c>
      <c r="Q73" s="136">
        <f t="shared" si="131"/>
        <v>14.3019</v>
      </c>
      <c r="R73" s="136">
        <f t="shared" si="131"/>
        <v>26.201799999999999</v>
      </c>
      <c r="S73" s="136">
        <f t="shared" si="131"/>
        <v>23.0017</v>
      </c>
      <c r="T73" s="136">
        <f t="shared" si="131"/>
        <v>28.301600000000001</v>
      </c>
      <c r="U73" s="136">
        <f t="shared" si="131"/>
        <v>20.701499999999999</v>
      </c>
      <c r="V73" s="136">
        <f t="shared" si="131"/>
        <v>19.0014</v>
      </c>
      <c r="W73" s="136">
        <f t="shared" si="131"/>
        <v>15.801300000000001</v>
      </c>
      <c r="X73" s="136">
        <f t="shared" si="131"/>
        <v>24.7012</v>
      </c>
      <c r="Y73" s="136">
        <f t="shared" si="131"/>
        <v>33.101100000000002</v>
      </c>
      <c r="Z73" s="136">
        <f t="shared" si="131"/>
        <v>22.101000000000003</v>
      </c>
      <c r="AA73" s="136">
        <f t="shared" si="131"/>
        <v>21.300900000000002</v>
      </c>
      <c r="AB73" s="136">
        <f t="shared" si="131"/>
        <v>16.9008</v>
      </c>
      <c r="AC73" s="136">
        <f t="shared" si="131"/>
        <v>11.700699999999999</v>
      </c>
      <c r="AD73" s="136">
        <f t="shared" si="131"/>
        <v>30.6006</v>
      </c>
      <c r="AE73" s="136">
        <f t="shared" si="131"/>
        <v>17.8005</v>
      </c>
      <c r="AF73" s="136">
        <f t="shared" si="131"/>
        <v>18.700399999999998</v>
      </c>
      <c r="AG73" s="136">
        <f t="shared" si="131"/>
        <v>21.8003</v>
      </c>
      <c r="AH73" s="136">
        <f t="shared" si="131"/>
        <v>21.400199999999998</v>
      </c>
      <c r="AI73" s="136">
        <f t="shared" si="131"/>
        <v>9.6000999999999994</v>
      </c>
      <c r="AJ73" s="36">
        <f t="shared" si="131"/>
        <v>22.6</v>
      </c>
      <c r="AK73" s="36">
        <f t="shared" si="131"/>
        <v>21.5</v>
      </c>
      <c r="AL73" s="36">
        <f t="shared" si="131"/>
        <v>21.8</v>
      </c>
      <c r="AM73" s="36">
        <f t="shared" si="131"/>
        <v>24.3</v>
      </c>
      <c r="AN73" s="36">
        <f t="shared" si="131"/>
        <v>0</v>
      </c>
      <c r="AO73" s="36">
        <f t="shared" si="131"/>
        <v>24.3</v>
      </c>
      <c r="AT73" s="144" t="s">
        <v>398</v>
      </c>
    </row>
    <row r="74" spans="1:46" x14ac:dyDescent="0.15">
      <c r="A74">
        <v>74</v>
      </c>
      <c r="B74" s="144" t="s">
        <v>393</v>
      </c>
      <c r="C74" s="136">
        <f t="shared" ref="C74:AO74" si="132">C162+C$87</f>
        <v>6.5933000000000002</v>
      </c>
      <c r="D74" s="136">
        <f t="shared" si="132"/>
        <v>7.1431999999999993</v>
      </c>
      <c r="E74" s="136">
        <f t="shared" si="132"/>
        <v>7.4831000000000003</v>
      </c>
      <c r="F74" s="136">
        <f t="shared" si="132"/>
        <v>7.383</v>
      </c>
      <c r="G74" s="136">
        <f t="shared" si="132"/>
        <v>7.2529000000000003</v>
      </c>
      <c r="H74" s="136">
        <f t="shared" si="132"/>
        <v>7.5427999999999997</v>
      </c>
      <c r="I74" s="136">
        <f t="shared" si="132"/>
        <v>7.1426999999999996</v>
      </c>
      <c r="J74" s="136">
        <f t="shared" si="132"/>
        <v>7.1025999999999998</v>
      </c>
      <c r="K74" s="136">
        <f t="shared" si="132"/>
        <v>7.2925000000000004</v>
      </c>
      <c r="L74" s="136">
        <f t="shared" si="132"/>
        <v>7.2623999999999995</v>
      </c>
      <c r="M74" s="136">
        <f t="shared" si="132"/>
        <v>7.2023000000000001</v>
      </c>
      <c r="N74" s="136">
        <f t="shared" si="132"/>
        <v>7.0322000000000005</v>
      </c>
      <c r="O74" s="136">
        <f t="shared" si="132"/>
        <v>7.4121000000000006</v>
      </c>
      <c r="P74" s="136">
        <f t="shared" si="132"/>
        <v>7.242</v>
      </c>
      <c r="Q74" s="136">
        <f t="shared" si="132"/>
        <v>7.3319000000000001</v>
      </c>
      <c r="R74" s="136">
        <f t="shared" si="132"/>
        <v>7.3917999999999999</v>
      </c>
      <c r="S74" s="136">
        <f t="shared" si="132"/>
        <v>7.3716999999999997</v>
      </c>
      <c r="T74" s="136">
        <f t="shared" si="132"/>
        <v>7.3115999999999994</v>
      </c>
      <c r="U74" s="136">
        <f t="shared" si="132"/>
        <v>7.1715</v>
      </c>
      <c r="V74" s="136">
        <f t="shared" si="132"/>
        <v>7.6114000000000006</v>
      </c>
      <c r="W74" s="136">
        <f t="shared" si="132"/>
        <v>7.3412999999999995</v>
      </c>
      <c r="X74" s="136">
        <f t="shared" si="132"/>
        <v>7.1411999999999995</v>
      </c>
      <c r="Y74" s="136">
        <f t="shared" si="132"/>
        <v>7.1810999999999998</v>
      </c>
      <c r="Z74" s="136">
        <f t="shared" si="132"/>
        <v>7.2810000000000006</v>
      </c>
      <c r="AA74" s="136">
        <f t="shared" si="132"/>
        <v>7.1208999999999998</v>
      </c>
      <c r="AB74" s="136">
        <f t="shared" si="132"/>
        <v>7.3208000000000002</v>
      </c>
      <c r="AC74" s="136">
        <f t="shared" si="132"/>
        <v>7.5407000000000002</v>
      </c>
      <c r="AD74" s="136">
        <f t="shared" si="132"/>
        <v>7.4706000000000001</v>
      </c>
      <c r="AE74" s="136">
        <f t="shared" si="132"/>
        <v>7.4604999999999997</v>
      </c>
      <c r="AF74" s="136">
        <f t="shared" si="132"/>
        <v>7.2203999999999997</v>
      </c>
      <c r="AG74" s="136">
        <f t="shared" si="132"/>
        <v>7.1903000000000006</v>
      </c>
      <c r="AH74" s="136">
        <f t="shared" si="132"/>
        <v>7.3702000000000005</v>
      </c>
      <c r="AI74" s="136">
        <f t="shared" si="132"/>
        <v>7.2500999999999998</v>
      </c>
      <c r="AJ74" s="36">
        <f t="shared" si="132"/>
        <v>7.25</v>
      </c>
      <c r="AK74" s="36">
        <f t="shared" si="132"/>
        <v>7.32</v>
      </c>
      <c r="AL74" s="36">
        <f t="shared" si="132"/>
        <v>7.3</v>
      </c>
      <c r="AM74" s="36">
        <f t="shared" si="132"/>
        <v>7.45</v>
      </c>
      <c r="AN74" s="36">
        <f t="shared" si="132"/>
        <v>7.46</v>
      </c>
      <c r="AO74" s="36">
        <f t="shared" si="132"/>
        <v>7.46</v>
      </c>
      <c r="AT74" s="234" t="s">
        <v>378</v>
      </c>
    </row>
    <row r="75" spans="1:46" x14ac:dyDescent="0.15">
      <c r="A75">
        <v>75</v>
      </c>
      <c r="B75" s="144" t="s">
        <v>394</v>
      </c>
      <c r="C75" s="136">
        <f t="shared" ref="C75:AO75" si="133">C163+C$87</f>
        <v>7.0833000000000004</v>
      </c>
      <c r="D75" s="136">
        <f t="shared" si="133"/>
        <v>7.6031999999999993</v>
      </c>
      <c r="E75" s="136">
        <f t="shared" si="133"/>
        <v>7.7630999999999997</v>
      </c>
      <c r="F75" s="136">
        <f t="shared" si="133"/>
        <v>7.7030000000000003</v>
      </c>
      <c r="G75" s="136">
        <f t="shared" si="133"/>
        <v>7.3529</v>
      </c>
      <c r="H75" s="136">
        <f t="shared" si="133"/>
        <v>7.8628</v>
      </c>
      <c r="I75" s="136">
        <f t="shared" si="133"/>
        <v>7.3826999999999998</v>
      </c>
      <c r="J75" s="136">
        <f t="shared" si="133"/>
        <v>7.5726000000000004</v>
      </c>
      <c r="K75" s="136">
        <f t="shared" si="133"/>
        <v>7.5725000000000007</v>
      </c>
      <c r="L75" s="136">
        <f t="shared" si="133"/>
        <v>7.5724</v>
      </c>
      <c r="M75" s="136">
        <f t="shared" si="133"/>
        <v>7.5522999999999998</v>
      </c>
      <c r="N75" s="136">
        <f t="shared" si="133"/>
        <v>7.3121999999999998</v>
      </c>
      <c r="O75" s="136">
        <f t="shared" si="133"/>
        <v>7.5321000000000007</v>
      </c>
      <c r="P75" s="136">
        <f t="shared" si="133"/>
        <v>7.5019999999999998</v>
      </c>
      <c r="Q75" s="136">
        <f t="shared" si="133"/>
        <v>7.4218999999999999</v>
      </c>
      <c r="R75" s="136">
        <f t="shared" si="133"/>
        <v>7.6518000000000006</v>
      </c>
      <c r="S75" s="136">
        <f t="shared" si="133"/>
        <v>7.6816999999999993</v>
      </c>
      <c r="T75" s="136">
        <f t="shared" si="133"/>
        <v>7.6215999999999999</v>
      </c>
      <c r="U75" s="136">
        <f t="shared" si="133"/>
        <v>7.4215</v>
      </c>
      <c r="V75" s="136">
        <f t="shared" si="133"/>
        <v>7.8014000000000001</v>
      </c>
      <c r="W75" s="136">
        <f t="shared" si="133"/>
        <v>7.6812999999999994</v>
      </c>
      <c r="X75" s="136">
        <f t="shared" si="133"/>
        <v>7.4611999999999998</v>
      </c>
      <c r="Y75" s="136">
        <f t="shared" si="133"/>
        <v>7.6311</v>
      </c>
      <c r="Z75" s="136">
        <f t="shared" si="133"/>
        <v>7.5410000000000004</v>
      </c>
      <c r="AA75" s="136">
        <f t="shared" si="133"/>
        <v>7.4308999999999994</v>
      </c>
      <c r="AB75" s="136">
        <f t="shared" si="133"/>
        <v>7.5708000000000002</v>
      </c>
      <c r="AC75" s="136">
        <f t="shared" si="133"/>
        <v>7.7507000000000001</v>
      </c>
      <c r="AD75" s="136">
        <f t="shared" si="133"/>
        <v>7.6706000000000003</v>
      </c>
      <c r="AE75" s="136">
        <f t="shared" si="133"/>
        <v>7.7004999999999999</v>
      </c>
      <c r="AF75" s="136">
        <f t="shared" si="133"/>
        <v>7.3903999999999996</v>
      </c>
      <c r="AG75" s="136">
        <f t="shared" si="133"/>
        <v>7.5003000000000002</v>
      </c>
      <c r="AH75" s="136">
        <f t="shared" si="133"/>
        <v>7.6302000000000003</v>
      </c>
      <c r="AI75" s="136">
        <f t="shared" si="133"/>
        <v>7.4500999999999999</v>
      </c>
      <c r="AJ75" s="36">
        <f t="shared" si="133"/>
        <v>7.51</v>
      </c>
      <c r="AK75" s="36">
        <f t="shared" si="133"/>
        <v>7.61</v>
      </c>
      <c r="AL75" s="36">
        <f t="shared" si="133"/>
        <v>7.57</v>
      </c>
      <c r="AM75" s="36">
        <f t="shared" si="133"/>
        <v>7.7</v>
      </c>
      <c r="AN75" s="36">
        <f t="shared" si="133"/>
        <v>7.7</v>
      </c>
      <c r="AO75" s="36">
        <f t="shared" si="133"/>
        <v>7.7</v>
      </c>
      <c r="AT75" s="140" t="s">
        <v>311</v>
      </c>
    </row>
    <row r="76" spans="1:46" x14ac:dyDescent="0.15">
      <c r="A76">
        <v>76</v>
      </c>
      <c r="B76" s="144" t="s">
        <v>395</v>
      </c>
      <c r="C76" s="136">
        <f t="shared" ref="C76:AO76" si="134">C164+C$87</f>
        <v>5.9933000000000005</v>
      </c>
      <c r="D76" s="136">
        <f t="shared" si="134"/>
        <v>7.0531999999999995</v>
      </c>
      <c r="E76" s="136">
        <f t="shared" si="134"/>
        <v>7.3731</v>
      </c>
      <c r="F76" s="136">
        <f t="shared" si="134"/>
        <v>7.2130000000000001</v>
      </c>
      <c r="G76" s="136">
        <f t="shared" si="134"/>
        <v>7.2229000000000001</v>
      </c>
      <c r="H76" s="136">
        <f t="shared" si="134"/>
        <v>7.4428000000000001</v>
      </c>
      <c r="I76" s="136">
        <f t="shared" si="134"/>
        <v>7.1127000000000002</v>
      </c>
      <c r="J76" s="136">
        <f t="shared" si="134"/>
        <v>7.1825999999999999</v>
      </c>
      <c r="K76" s="136">
        <f t="shared" si="134"/>
        <v>7.2625000000000002</v>
      </c>
      <c r="L76" s="136">
        <f t="shared" si="134"/>
        <v>7.3323999999999998</v>
      </c>
      <c r="M76" s="136">
        <f t="shared" si="134"/>
        <v>7.2023000000000001</v>
      </c>
      <c r="N76" s="136">
        <f t="shared" si="134"/>
        <v>6.9922000000000004</v>
      </c>
      <c r="O76" s="136">
        <f t="shared" si="134"/>
        <v>7.1621000000000006</v>
      </c>
      <c r="P76" s="136">
        <f t="shared" si="134"/>
        <v>7.1920000000000002</v>
      </c>
      <c r="Q76" s="136">
        <f t="shared" si="134"/>
        <v>7.3118999999999996</v>
      </c>
      <c r="R76" s="136">
        <f t="shared" si="134"/>
        <v>7.2118000000000002</v>
      </c>
      <c r="S76" s="136">
        <f t="shared" si="134"/>
        <v>7.2816999999999998</v>
      </c>
      <c r="T76" s="136">
        <f t="shared" si="134"/>
        <v>7.4016000000000002</v>
      </c>
      <c r="U76" s="136">
        <f t="shared" si="134"/>
        <v>7.0614999999999997</v>
      </c>
      <c r="V76" s="136">
        <f t="shared" si="134"/>
        <v>7.5613999999999999</v>
      </c>
      <c r="W76" s="136">
        <f t="shared" si="134"/>
        <v>7.4112999999999998</v>
      </c>
      <c r="X76" s="136">
        <f t="shared" si="134"/>
        <v>7.2012</v>
      </c>
      <c r="Y76" s="136">
        <f t="shared" si="134"/>
        <v>7.2610999999999999</v>
      </c>
      <c r="Z76" s="136">
        <f t="shared" si="134"/>
        <v>7.1310000000000002</v>
      </c>
      <c r="AA76" s="136">
        <f t="shared" si="134"/>
        <v>7.1808999999999994</v>
      </c>
      <c r="AB76" s="136">
        <f t="shared" si="134"/>
        <v>7.3007999999999997</v>
      </c>
      <c r="AC76" s="136">
        <f t="shared" si="134"/>
        <v>7.3307000000000002</v>
      </c>
      <c r="AD76" s="136">
        <f t="shared" si="134"/>
        <v>7.3106</v>
      </c>
      <c r="AE76" s="136">
        <f t="shared" si="134"/>
        <v>7.2604999999999995</v>
      </c>
      <c r="AF76" s="136">
        <f t="shared" si="134"/>
        <v>7.2004000000000001</v>
      </c>
      <c r="AG76" s="136">
        <f t="shared" si="134"/>
        <v>7.1203000000000003</v>
      </c>
      <c r="AH76" s="136">
        <f t="shared" si="134"/>
        <v>7.3702000000000005</v>
      </c>
      <c r="AI76" s="136">
        <f t="shared" si="134"/>
        <v>7.1300999999999997</v>
      </c>
      <c r="AJ76" s="36">
        <f t="shared" si="134"/>
        <v>7.21</v>
      </c>
      <c r="AK76" s="36">
        <f t="shared" si="134"/>
        <v>7.27</v>
      </c>
      <c r="AL76" s="36">
        <f t="shared" si="134"/>
        <v>7.24</v>
      </c>
      <c r="AM76" s="36">
        <f t="shared" si="134"/>
        <v>7.33</v>
      </c>
      <c r="AN76" s="36">
        <f t="shared" si="134"/>
        <v>7.33</v>
      </c>
      <c r="AO76" s="36">
        <f t="shared" si="134"/>
        <v>7.33</v>
      </c>
      <c r="AT76" s="140" t="s">
        <v>312</v>
      </c>
    </row>
    <row r="77" spans="1:46" x14ac:dyDescent="0.15">
      <c r="A77">
        <v>77</v>
      </c>
      <c r="B77" s="144" t="s">
        <v>396</v>
      </c>
      <c r="C77" s="136">
        <f t="shared" ref="C77:AO77" si="135">C165+C$87</f>
        <v>5.5733000000000006</v>
      </c>
      <c r="D77" s="136">
        <f t="shared" si="135"/>
        <v>3.0531999999999999</v>
      </c>
      <c r="E77" s="136">
        <f t="shared" si="135"/>
        <v>2.7530999999999999</v>
      </c>
      <c r="F77" s="136">
        <f t="shared" si="135"/>
        <v>3.2930000000000001</v>
      </c>
      <c r="G77" s="136">
        <f t="shared" si="135"/>
        <v>2.9228999999999998</v>
      </c>
      <c r="H77" s="136">
        <f t="shared" si="135"/>
        <v>3.2627999999999999</v>
      </c>
      <c r="I77" s="136">
        <f t="shared" si="135"/>
        <v>3.6126999999999998</v>
      </c>
      <c r="J77" s="136">
        <f t="shared" si="135"/>
        <v>3.3026</v>
      </c>
      <c r="K77" s="136">
        <f t="shared" si="135"/>
        <v>3.5724999999999998</v>
      </c>
      <c r="L77" s="136">
        <f t="shared" si="135"/>
        <v>2.6024000000000003</v>
      </c>
      <c r="M77" s="136">
        <f t="shared" si="135"/>
        <v>3.4022999999999999</v>
      </c>
      <c r="N77" s="136">
        <f t="shared" si="135"/>
        <v>3.7622</v>
      </c>
      <c r="O77" s="136">
        <f t="shared" si="135"/>
        <v>3.0920999999999998</v>
      </c>
      <c r="P77" s="136">
        <f t="shared" si="135"/>
        <v>3.1819999999999999</v>
      </c>
      <c r="Q77" s="136">
        <f t="shared" si="135"/>
        <v>2.7119</v>
      </c>
      <c r="R77" s="136">
        <f t="shared" si="135"/>
        <v>3.2817999999999996</v>
      </c>
      <c r="S77" s="136">
        <f t="shared" si="135"/>
        <v>3.4717000000000002</v>
      </c>
      <c r="T77" s="136">
        <f t="shared" si="135"/>
        <v>3.3915999999999999</v>
      </c>
      <c r="U77" s="136">
        <f t="shared" si="135"/>
        <v>3.7015000000000002</v>
      </c>
      <c r="V77" s="136">
        <f t="shared" si="135"/>
        <v>3.1013999999999999</v>
      </c>
      <c r="W77" s="136">
        <f t="shared" si="135"/>
        <v>3.2913000000000001</v>
      </c>
      <c r="X77" s="136">
        <f t="shared" si="135"/>
        <v>3.5311999999999997</v>
      </c>
      <c r="Y77" s="136">
        <f t="shared" si="135"/>
        <v>3.4311000000000003</v>
      </c>
      <c r="Z77" s="136">
        <f t="shared" si="135"/>
        <v>3.5609999999999999</v>
      </c>
      <c r="AA77" s="136">
        <f t="shared" si="135"/>
        <v>3.3709000000000002</v>
      </c>
      <c r="AB77" s="136">
        <f t="shared" si="135"/>
        <v>3.2008000000000001</v>
      </c>
      <c r="AC77" s="136">
        <f t="shared" si="135"/>
        <v>3.2007000000000003</v>
      </c>
      <c r="AD77" s="136">
        <f t="shared" si="135"/>
        <v>3.4205999999999999</v>
      </c>
      <c r="AE77" s="136">
        <f t="shared" si="135"/>
        <v>3.2205000000000004</v>
      </c>
      <c r="AF77" s="136">
        <f t="shared" si="135"/>
        <v>3.2603999999999997</v>
      </c>
      <c r="AG77" s="136">
        <f t="shared" si="135"/>
        <v>3.1403000000000003</v>
      </c>
      <c r="AH77" s="136">
        <f t="shared" si="135"/>
        <v>3.5901999999999998</v>
      </c>
      <c r="AI77" s="136">
        <f t="shared" si="135"/>
        <v>3.4301000000000004</v>
      </c>
      <c r="AJ77" s="36">
        <f t="shared" si="135"/>
        <v>3.44</v>
      </c>
      <c r="AK77" s="36">
        <f t="shared" si="135"/>
        <v>3.19</v>
      </c>
      <c r="AL77" s="36">
        <f t="shared" si="135"/>
        <v>3.29</v>
      </c>
      <c r="AM77" s="36">
        <f t="shared" si="135"/>
        <v>3.03</v>
      </c>
      <c r="AN77" s="36">
        <f t="shared" si="135"/>
        <v>3.03</v>
      </c>
      <c r="AO77" s="36">
        <f t="shared" si="135"/>
        <v>3.03</v>
      </c>
      <c r="AT77" s="140" t="s">
        <v>313</v>
      </c>
    </row>
    <row r="78" spans="1:46" x14ac:dyDescent="0.15">
      <c r="A78">
        <v>78</v>
      </c>
      <c r="B78" s="144" t="s">
        <v>397</v>
      </c>
      <c r="C78" s="136">
        <f>C166+C$87</f>
        <v>3.3E-3</v>
      </c>
      <c r="D78" s="136">
        <f t="shared" ref="D78:AO78" si="136">D166+D$87</f>
        <v>26.227399999999996</v>
      </c>
      <c r="E78" s="136">
        <f t="shared" si="136"/>
        <v>19.416599999999999</v>
      </c>
      <c r="F78" s="136">
        <f t="shared" si="136"/>
        <v>22.529399999999999</v>
      </c>
      <c r="G78" s="136">
        <f t="shared" si="136"/>
        <v>24.4453</v>
      </c>
      <c r="H78" s="136">
        <f t="shared" si="136"/>
        <v>15.365199999999998</v>
      </c>
      <c r="I78" s="136">
        <f t="shared" si="136"/>
        <v>21.009900000000002</v>
      </c>
      <c r="J78" s="136">
        <f t="shared" si="136"/>
        <v>22.848800000000001</v>
      </c>
      <c r="K78" s="136">
        <f t="shared" si="136"/>
        <v>23.014100000000003</v>
      </c>
      <c r="L78" s="136">
        <f t="shared" si="136"/>
        <v>24.638500000000001</v>
      </c>
      <c r="M78" s="136">
        <f t="shared" si="136"/>
        <v>25.415600000000001</v>
      </c>
      <c r="N78" s="136">
        <f t="shared" si="136"/>
        <v>26.081171533516986</v>
      </c>
      <c r="O78" s="136">
        <f t="shared" si="136"/>
        <v>22.4511</v>
      </c>
      <c r="P78" s="136">
        <f t="shared" si="136"/>
        <v>22.845800000000001</v>
      </c>
      <c r="Q78" s="136">
        <f t="shared" si="136"/>
        <v>20.7987</v>
      </c>
      <c r="R78" s="136">
        <f t="shared" si="136"/>
        <v>20.616599999999998</v>
      </c>
      <c r="S78" s="136">
        <f t="shared" si="136"/>
        <v>19.8367</v>
      </c>
      <c r="T78" s="136">
        <f t="shared" si="136"/>
        <v>23.9101</v>
      </c>
      <c r="U78" s="136">
        <f t="shared" si="136"/>
        <v>21.448399999999999</v>
      </c>
      <c r="V78" s="136">
        <f t="shared" si="136"/>
        <v>21.2514</v>
      </c>
      <c r="W78" s="136">
        <f t="shared" si="136"/>
        <v>15.364199999999999</v>
      </c>
      <c r="X78" s="136">
        <f t="shared" si="136"/>
        <v>25.053699999999999</v>
      </c>
      <c r="Y78" s="136">
        <f t="shared" si="136"/>
        <v>24.290000000000003</v>
      </c>
      <c r="Z78" s="136">
        <f t="shared" si="136"/>
        <v>20.2819</v>
      </c>
      <c r="AA78" s="136">
        <f t="shared" si="136"/>
        <v>25.133300000000002</v>
      </c>
      <c r="AB78" s="136">
        <f t="shared" si="136"/>
        <v>22.677200000000003</v>
      </c>
      <c r="AC78" s="136">
        <f t="shared" si="136"/>
        <v>11.059200000000001</v>
      </c>
      <c r="AD78" s="136">
        <f t="shared" si="136"/>
        <v>26.677499999999995</v>
      </c>
      <c r="AE78" s="136">
        <f t="shared" si="136"/>
        <v>17.684099999999997</v>
      </c>
      <c r="AF78" s="136">
        <f t="shared" si="136"/>
        <v>25.137599999999999</v>
      </c>
      <c r="AG78" s="136">
        <f t="shared" si="136"/>
        <v>23.3857</v>
      </c>
      <c r="AH78" s="136">
        <f t="shared" si="136"/>
        <v>20.282699999999998</v>
      </c>
      <c r="AI78" s="136">
        <f t="shared" si="136"/>
        <v>25.641099999999998</v>
      </c>
      <c r="AJ78" s="36">
        <f t="shared" si="136"/>
        <v>0</v>
      </c>
      <c r="AK78" s="36">
        <f t="shared" si="136"/>
        <v>0</v>
      </c>
      <c r="AL78" s="36">
        <f t="shared" si="136"/>
        <v>22.3901</v>
      </c>
      <c r="AM78" s="36">
        <f t="shared" si="136"/>
        <v>19.0929</v>
      </c>
      <c r="AN78" s="36">
        <f t="shared" si="136"/>
        <v>0</v>
      </c>
      <c r="AO78" s="36">
        <f t="shared" si="136"/>
        <v>19.0929</v>
      </c>
      <c r="AT78" s="141" t="s">
        <v>314</v>
      </c>
    </row>
    <row r="79" spans="1:46" x14ac:dyDescent="0.15">
      <c r="A79">
        <v>79</v>
      </c>
      <c r="B79" s="144" t="s">
        <v>398</v>
      </c>
      <c r="C79" s="136">
        <f t="shared" ref="C79:AO79" si="137">C167+C$87</f>
        <v>2.6412451342604899</v>
      </c>
      <c r="D79" s="136">
        <f t="shared" si="137"/>
        <v>7.2753078184889999</v>
      </c>
      <c r="E79" s="136">
        <f t="shared" si="137"/>
        <v>6.0291841846123297</v>
      </c>
      <c r="F79" s="136">
        <f t="shared" si="137"/>
        <v>6.8623834024223003</v>
      </c>
      <c r="G79" s="136">
        <f t="shared" si="137"/>
        <v>7.92324754250218</v>
      </c>
      <c r="H79" s="136">
        <f t="shared" si="137"/>
        <v>5.2451886054953398</v>
      </c>
      <c r="I79" s="136">
        <f t="shared" si="137"/>
        <v>3.8616894281969998</v>
      </c>
      <c r="J79" s="136">
        <f t="shared" si="137"/>
        <v>6.4863038755827098</v>
      </c>
      <c r="K79" s="136">
        <f t="shared" si="137"/>
        <v>6.9218893909380501</v>
      </c>
      <c r="L79" s="136">
        <f t="shared" si="137"/>
        <v>7.0447823833866297</v>
      </c>
      <c r="M79" s="136">
        <f t="shared" si="137"/>
        <v>6.1334738295813001</v>
      </c>
      <c r="N79" s="136">
        <f t="shared" si="137"/>
        <v>5.7769702462491601</v>
      </c>
      <c r="O79" s="136">
        <f t="shared" si="137"/>
        <v>4.41340118240843</v>
      </c>
      <c r="P79" s="136">
        <f t="shared" si="137"/>
        <v>5.8928757094865194</v>
      </c>
      <c r="Q79" s="136">
        <f t="shared" si="137"/>
        <v>8.45985437016747</v>
      </c>
      <c r="R79" s="136">
        <f t="shared" si="137"/>
        <v>5.9101714838424506</v>
      </c>
      <c r="S79" s="136">
        <f t="shared" si="137"/>
        <v>6.3651734813950496</v>
      </c>
      <c r="T79" s="136">
        <f t="shared" si="137"/>
        <v>6.4817697726675796</v>
      </c>
      <c r="U79" s="136">
        <f t="shared" si="137"/>
        <v>5.0096485053897197</v>
      </c>
      <c r="V79" s="136">
        <f t="shared" si="137"/>
        <v>4.1815888792629199</v>
      </c>
      <c r="W79" s="136">
        <f t="shared" si="137"/>
        <v>4.8568112150237299</v>
      </c>
      <c r="X79" s="136">
        <f t="shared" si="137"/>
        <v>4.9945884965873599</v>
      </c>
      <c r="Y79" s="136">
        <f t="shared" si="137"/>
        <v>6.0581147106702398</v>
      </c>
      <c r="Z79" s="136">
        <f t="shared" si="137"/>
        <v>5.5744407398197104</v>
      </c>
      <c r="AA79" s="136">
        <f t="shared" si="137"/>
        <v>7.6471348870045697</v>
      </c>
      <c r="AB79" s="136">
        <f t="shared" si="137"/>
        <v>7.9109583528638696</v>
      </c>
      <c r="AC79" s="136">
        <f t="shared" si="137"/>
        <v>3.6907236553787404</v>
      </c>
      <c r="AD79" s="136">
        <f t="shared" si="137"/>
        <v>5.4531553460148903</v>
      </c>
      <c r="AE79" s="136">
        <f t="shared" si="137"/>
        <v>5.8565195609414094</v>
      </c>
      <c r="AF79" s="136">
        <f t="shared" si="137"/>
        <v>6.6503646696609096</v>
      </c>
      <c r="AG79" s="136">
        <f t="shared" si="137"/>
        <v>6.4138853277811698</v>
      </c>
      <c r="AH79" s="136">
        <f t="shared" si="137"/>
        <v>4.19876854864851</v>
      </c>
      <c r="AI79" s="136">
        <f t="shared" si="137"/>
        <v>4.3537054122994894</v>
      </c>
      <c r="AJ79" s="36">
        <f t="shared" si="137"/>
        <v>5.3318863195637629</v>
      </c>
      <c r="AK79" s="36">
        <f t="shared" si="137"/>
        <v>6.4654878704408194</v>
      </c>
      <c r="AL79" s="36">
        <f t="shared" si="137"/>
        <v>5.9966363138492103</v>
      </c>
      <c r="AM79" s="36">
        <f t="shared" si="137"/>
        <v>6.2083270690536203</v>
      </c>
      <c r="AN79" s="36">
        <f t="shared" si="137"/>
        <v>0</v>
      </c>
      <c r="AO79" s="36">
        <f t="shared" si="137"/>
        <v>6.2083270690536203</v>
      </c>
    </row>
    <row r="80" spans="1:46" x14ac:dyDescent="0.15">
      <c r="A80">
        <v>80</v>
      </c>
      <c r="B80" s="234" t="s">
        <v>378</v>
      </c>
      <c r="C80" s="136">
        <f t="shared" ref="C80:AO80" si="138">C168+C$87</f>
        <v>124.58595127969299</v>
      </c>
      <c r="D80" s="136">
        <f t="shared" si="138"/>
        <v>218.47007592060299</v>
      </c>
      <c r="E80" s="136">
        <f t="shared" si="138"/>
        <v>137.31576304737598</v>
      </c>
      <c r="F80" s="136">
        <f t="shared" si="138"/>
        <v>165.09168457205399</v>
      </c>
      <c r="G80" s="136">
        <f t="shared" si="138"/>
        <v>165.01117027355102</v>
      </c>
      <c r="H80" s="136">
        <f t="shared" si="138"/>
        <v>145.59004216588002</v>
      </c>
      <c r="I80" s="136">
        <f t="shared" si="138"/>
        <v>179.40236690613099</v>
      </c>
      <c r="J80" s="136">
        <f t="shared" si="138"/>
        <v>173.51769684030401</v>
      </c>
      <c r="K80" s="136">
        <f t="shared" si="138"/>
        <v>166.08179140909499</v>
      </c>
      <c r="L80" s="136">
        <f t="shared" si="138"/>
        <v>151.03128361090899</v>
      </c>
      <c r="M80" s="136">
        <f t="shared" si="138"/>
        <v>196.111248104396</v>
      </c>
      <c r="N80" s="136">
        <f t="shared" si="138"/>
        <v>225.16800549933498</v>
      </c>
      <c r="O80" s="136">
        <f t="shared" si="138"/>
        <v>208.57636799651402</v>
      </c>
      <c r="P80" s="136">
        <f t="shared" si="138"/>
        <v>179.82093713966501</v>
      </c>
      <c r="Q80" s="136">
        <f t="shared" si="138"/>
        <v>132.140168067204</v>
      </c>
      <c r="R80" s="136">
        <f t="shared" si="138"/>
        <v>162.47041491571599</v>
      </c>
      <c r="S80" s="136">
        <f t="shared" si="138"/>
        <v>169.31173913785801</v>
      </c>
      <c r="T80" s="136">
        <f t="shared" si="138"/>
        <v>179.05699381868999</v>
      </c>
      <c r="U80" s="136">
        <f t="shared" si="138"/>
        <v>209.44068774224499</v>
      </c>
      <c r="V80" s="136">
        <f t="shared" si="138"/>
        <v>141.32691660390199</v>
      </c>
      <c r="W80" s="136">
        <f t="shared" si="138"/>
        <v>147.82312647062298</v>
      </c>
      <c r="X80" s="136">
        <f t="shared" si="138"/>
        <v>205.33059305730302</v>
      </c>
      <c r="Y80" s="136">
        <f t="shared" si="138"/>
        <v>201.723549109489</v>
      </c>
      <c r="Z80" s="136">
        <f t="shared" si="138"/>
        <v>160.92975397665302</v>
      </c>
      <c r="AA80" s="136">
        <f t="shared" si="138"/>
        <v>199.82691882455401</v>
      </c>
      <c r="AB80" s="136">
        <f t="shared" si="138"/>
        <v>141.15445131430099</v>
      </c>
      <c r="AC80" s="136">
        <f t="shared" si="138"/>
        <v>137.929209903154</v>
      </c>
      <c r="AD80" s="136">
        <f t="shared" si="138"/>
        <v>212.09837073913198</v>
      </c>
      <c r="AE80" s="136">
        <f t="shared" si="138"/>
        <v>159.67141071779</v>
      </c>
      <c r="AF80" s="136">
        <f t="shared" si="138"/>
        <v>241.65978125940202</v>
      </c>
      <c r="AG80" s="136">
        <f t="shared" si="138"/>
        <v>179.83267976115502</v>
      </c>
      <c r="AH80" s="136">
        <f t="shared" si="138"/>
        <v>180.323019436463</v>
      </c>
      <c r="AI80" s="136">
        <f t="shared" si="138"/>
        <v>172.294096984916</v>
      </c>
      <c r="AJ80" s="36">
        <f t="shared" si="138"/>
        <v>191.53984732705311</v>
      </c>
      <c r="AK80" s="36">
        <f t="shared" si="138"/>
        <v>162.55285810670063</v>
      </c>
      <c r="AL80" s="36">
        <f t="shared" si="138"/>
        <v>171.81107764114699</v>
      </c>
      <c r="AM80" s="36">
        <f t="shared" si="138"/>
        <v>183.85361754796</v>
      </c>
      <c r="AN80" s="36">
        <f t="shared" si="138"/>
        <v>0</v>
      </c>
      <c r="AO80" s="36">
        <f t="shared" si="138"/>
        <v>183.85361754796</v>
      </c>
    </row>
    <row r="81" spans="1:41" x14ac:dyDescent="0.15">
      <c r="A81">
        <v>81</v>
      </c>
      <c r="B81" s="242" t="s">
        <v>310</v>
      </c>
      <c r="C81" s="136">
        <f t="shared" ref="C81:AO81" si="139">C169+C$87</f>
        <v>3.3E-3</v>
      </c>
      <c r="D81" s="136" t="e">
        <f t="shared" si="139"/>
        <v>#VALUE!</v>
      </c>
      <c r="E81" s="136" t="e">
        <f t="shared" si="139"/>
        <v>#VALUE!</v>
      </c>
      <c r="F81" s="136" t="e">
        <f t="shared" si="139"/>
        <v>#VALUE!</v>
      </c>
      <c r="G81" s="136" t="e">
        <f t="shared" si="139"/>
        <v>#VALUE!</v>
      </c>
      <c r="H81" s="136" t="e">
        <f t="shared" si="139"/>
        <v>#VALUE!</v>
      </c>
      <c r="I81" s="136" t="e">
        <f t="shared" si="139"/>
        <v>#VALUE!</v>
      </c>
      <c r="J81" s="136" t="e">
        <f t="shared" si="139"/>
        <v>#VALUE!</v>
      </c>
      <c r="K81" s="136" t="e">
        <f t="shared" si="139"/>
        <v>#VALUE!</v>
      </c>
      <c r="L81" s="136" t="e">
        <f t="shared" si="139"/>
        <v>#VALUE!</v>
      </c>
      <c r="M81" s="136" t="e">
        <f t="shared" si="139"/>
        <v>#VALUE!</v>
      </c>
      <c r="N81" s="136" t="e">
        <f t="shared" si="139"/>
        <v>#VALUE!</v>
      </c>
      <c r="O81" s="136" t="e">
        <f t="shared" si="139"/>
        <v>#VALUE!</v>
      </c>
      <c r="P81" s="136" t="e">
        <f t="shared" si="139"/>
        <v>#VALUE!</v>
      </c>
      <c r="Q81" s="136" t="e">
        <f t="shared" si="139"/>
        <v>#VALUE!</v>
      </c>
      <c r="R81" s="136" t="e">
        <f t="shared" si="139"/>
        <v>#VALUE!</v>
      </c>
      <c r="S81" s="136" t="e">
        <f t="shared" si="139"/>
        <v>#VALUE!</v>
      </c>
      <c r="T81" s="136" t="e">
        <f t="shared" si="139"/>
        <v>#VALUE!</v>
      </c>
      <c r="U81" s="136" t="e">
        <f t="shared" si="139"/>
        <v>#VALUE!</v>
      </c>
      <c r="V81" s="136" t="e">
        <f t="shared" si="139"/>
        <v>#VALUE!</v>
      </c>
      <c r="W81" s="136" t="e">
        <f t="shared" si="139"/>
        <v>#VALUE!</v>
      </c>
      <c r="X81" s="136" t="e">
        <f t="shared" si="139"/>
        <v>#VALUE!</v>
      </c>
      <c r="Y81" s="136" t="e">
        <f t="shared" si="139"/>
        <v>#VALUE!</v>
      </c>
      <c r="Z81" s="136" t="e">
        <f t="shared" si="139"/>
        <v>#VALUE!</v>
      </c>
      <c r="AA81" s="136" t="e">
        <f t="shared" si="139"/>
        <v>#VALUE!</v>
      </c>
      <c r="AB81" s="136" t="e">
        <f t="shared" si="139"/>
        <v>#VALUE!</v>
      </c>
      <c r="AC81" s="136" t="e">
        <f t="shared" si="139"/>
        <v>#VALUE!</v>
      </c>
      <c r="AD81" s="136" t="e">
        <f t="shared" si="139"/>
        <v>#VALUE!</v>
      </c>
      <c r="AE81" s="136" t="e">
        <f t="shared" si="139"/>
        <v>#VALUE!</v>
      </c>
      <c r="AF81" s="136" t="e">
        <f t="shared" si="139"/>
        <v>#VALUE!</v>
      </c>
      <c r="AG81" s="136" t="e">
        <f t="shared" si="139"/>
        <v>#VALUE!</v>
      </c>
      <c r="AH81" s="136" t="e">
        <f t="shared" si="139"/>
        <v>#VALUE!</v>
      </c>
      <c r="AI81" s="136" t="e">
        <f t="shared" si="139"/>
        <v>#VALUE!</v>
      </c>
      <c r="AJ81" s="36">
        <f t="shared" si="139"/>
        <v>0</v>
      </c>
      <c r="AK81" s="36">
        <f t="shared" si="139"/>
        <v>0</v>
      </c>
      <c r="AL81" s="36">
        <f t="shared" si="139"/>
        <v>0</v>
      </c>
      <c r="AM81" s="36">
        <f t="shared" si="139"/>
        <v>0</v>
      </c>
      <c r="AN81" s="36">
        <f t="shared" si="139"/>
        <v>0</v>
      </c>
      <c r="AO81" s="36">
        <f t="shared" si="139"/>
        <v>0</v>
      </c>
    </row>
    <row r="82" spans="1:41" x14ac:dyDescent="0.15">
      <c r="A82">
        <v>82</v>
      </c>
      <c r="B82" s="140" t="s">
        <v>311</v>
      </c>
      <c r="C82" s="136">
        <f t="shared" ref="C82:AO82" si="140">C170+C$87</f>
        <v>3.3E-3</v>
      </c>
      <c r="D82" s="136">
        <f t="shared" si="140"/>
        <v>3.2000000000000002E-3</v>
      </c>
      <c r="E82" s="136">
        <f t="shared" si="140"/>
        <v>50.796750793650794</v>
      </c>
      <c r="F82" s="136">
        <f t="shared" si="140"/>
        <v>71.431571428571431</v>
      </c>
      <c r="G82" s="136">
        <f t="shared" si="140"/>
        <v>9.5267095238095241</v>
      </c>
      <c r="H82" s="136">
        <f t="shared" si="140"/>
        <v>85.002799999999993</v>
      </c>
      <c r="I82" s="136">
        <f t="shared" si="140"/>
        <v>22.224922222222222</v>
      </c>
      <c r="J82" s="136">
        <f t="shared" si="140"/>
        <v>42.859742857142855</v>
      </c>
      <c r="K82" s="136">
        <f t="shared" si="140"/>
        <v>17.393804347826087</v>
      </c>
      <c r="L82" s="136">
        <f t="shared" si="140"/>
        <v>34.923034920634919</v>
      </c>
      <c r="M82" s="136">
        <f t="shared" si="140"/>
        <v>15.688574509803921</v>
      </c>
      <c r="N82" s="136">
        <f t="shared" si="140"/>
        <v>7.0197438596491226</v>
      </c>
      <c r="O82" s="136">
        <f t="shared" si="140"/>
        <v>43.480360869565217</v>
      </c>
      <c r="P82" s="136">
        <f t="shared" si="140"/>
        <v>2E-3</v>
      </c>
      <c r="Q82" s="136">
        <f t="shared" si="140"/>
        <v>41.271741269841264</v>
      </c>
      <c r="R82" s="136">
        <f t="shared" si="140"/>
        <v>40.742540740740743</v>
      </c>
      <c r="S82" s="136">
        <f t="shared" si="140"/>
        <v>64.617084615384613</v>
      </c>
      <c r="T82" s="136">
        <f t="shared" si="140"/>
        <v>18.334933333333332</v>
      </c>
      <c r="U82" s="136">
        <f t="shared" si="140"/>
        <v>1.5E-3</v>
      </c>
      <c r="V82" s="136">
        <f t="shared" si="140"/>
        <v>74.001400000000004</v>
      </c>
      <c r="W82" s="136">
        <f t="shared" si="140"/>
        <v>58.334633333333336</v>
      </c>
      <c r="X82" s="136">
        <f t="shared" si="140"/>
        <v>4.7631047619047617</v>
      </c>
      <c r="Y82" s="136">
        <f t="shared" si="140"/>
        <v>1.1000000000000001E-3</v>
      </c>
      <c r="Z82" s="136">
        <f t="shared" si="140"/>
        <v>33.334333333333326</v>
      </c>
      <c r="AA82" s="136">
        <f t="shared" si="140"/>
        <v>8.9999999999999998E-4</v>
      </c>
      <c r="AB82" s="136">
        <f t="shared" si="140"/>
        <v>39.683339682539682</v>
      </c>
      <c r="AC82" s="136">
        <f t="shared" si="140"/>
        <v>72.222922222222209</v>
      </c>
      <c r="AD82" s="136">
        <f t="shared" si="140"/>
        <v>3.1752031746031744</v>
      </c>
      <c r="AE82" s="136">
        <f t="shared" si="140"/>
        <v>16.667166666666663</v>
      </c>
      <c r="AF82" s="136">
        <f t="shared" si="140"/>
        <v>11.111511111111112</v>
      </c>
      <c r="AG82" s="136">
        <f t="shared" si="140"/>
        <v>26.666966666666667</v>
      </c>
      <c r="AH82" s="136">
        <f t="shared" si="140"/>
        <v>68.333533333333335</v>
      </c>
      <c r="AI82" s="136">
        <f t="shared" si="140"/>
        <v>73.333433333333332</v>
      </c>
      <c r="AJ82" s="36">
        <f t="shared" si="140"/>
        <v>23.430962343096233</v>
      </c>
      <c r="AK82" s="36">
        <f t="shared" si="140"/>
        <v>39.153439153439152</v>
      </c>
      <c r="AL82" s="36">
        <f t="shared" si="140"/>
        <v>33.063209076175042</v>
      </c>
      <c r="AM82" s="36">
        <f t="shared" si="140"/>
        <v>0</v>
      </c>
      <c r="AN82" s="36">
        <f t="shared" si="140"/>
        <v>0</v>
      </c>
      <c r="AO82" s="36">
        <f t="shared" si="140"/>
        <v>0</v>
      </c>
    </row>
    <row r="83" spans="1:41" x14ac:dyDescent="0.15">
      <c r="A83">
        <v>83</v>
      </c>
      <c r="B83" s="140" t="s">
        <v>312</v>
      </c>
      <c r="C83" s="136">
        <f t="shared" ref="C83:AO83" si="141">C171+C$87</f>
        <v>3.3E-3</v>
      </c>
      <c r="D83" s="136">
        <f t="shared" si="141"/>
        <v>100.00320000000001</v>
      </c>
      <c r="E83" s="136">
        <f t="shared" si="141"/>
        <v>47.622147619047617</v>
      </c>
      <c r="F83" s="136">
        <f t="shared" si="141"/>
        <v>23.812523809523807</v>
      </c>
      <c r="G83" s="136">
        <f t="shared" si="141"/>
        <v>88.891788888888883</v>
      </c>
      <c r="H83" s="136">
        <f t="shared" si="141"/>
        <v>11.669466666666667</v>
      </c>
      <c r="I83" s="136">
        <f t="shared" si="141"/>
        <v>74.076774074074081</v>
      </c>
      <c r="J83" s="136">
        <f t="shared" si="141"/>
        <v>57.14545714285714</v>
      </c>
      <c r="K83" s="136">
        <f t="shared" si="141"/>
        <v>76.814094202898545</v>
      </c>
      <c r="L83" s="136">
        <f t="shared" si="141"/>
        <v>65.08176507936507</v>
      </c>
      <c r="M83" s="136">
        <f t="shared" si="141"/>
        <v>84.316025490196083</v>
      </c>
      <c r="N83" s="136">
        <f t="shared" si="141"/>
        <v>87.721498245614029</v>
      </c>
      <c r="O83" s="136">
        <f t="shared" si="141"/>
        <v>56.52383913043478</v>
      </c>
      <c r="P83" s="136">
        <f t="shared" si="141"/>
        <v>84.212526315789461</v>
      </c>
      <c r="Q83" s="136">
        <f t="shared" si="141"/>
        <v>53.970153968253967</v>
      </c>
      <c r="R83" s="136">
        <f t="shared" si="141"/>
        <v>1.8536518518518517</v>
      </c>
      <c r="S83" s="136">
        <f t="shared" si="141"/>
        <v>35.386315384615386</v>
      </c>
      <c r="T83" s="136">
        <f t="shared" si="141"/>
        <v>81.668266666666668</v>
      </c>
      <c r="U83" s="136">
        <f t="shared" si="141"/>
        <v>97.91816666666665</v>
      </c>
      <c r="V83" s="136">
        <f t="shared" si="141"/>
        <v>24.0014</v>
      </c>
      <c r="W83" s="136">
        <f t="shared" si="141"/>
        <v>4.1679666666666657</v>
      </c>
      <c r="X83" s="136">
        <f t="shared" si="141"/>
        <v>93.651993650793642</v>
      </c>
      <c r="Y83" s="136">
        <f t="shared" si="141"/>
        <v>98.149248148148146</v>
      </c>
      <c r="Z83" s="136">
        <f t="shared" si="141"/>
        <v>60.000999999999998</v>
      </c>
      <c r="AA83" s="136">
        <f t="shared" si="141"/>
        <v>100.0009</v>
      </c>
      <c r="AB83" s="136">
        <f t="shared" si="141"/>
        <v>55.556355555555555</v>
      </c>
      <c r="AC83" s="136">
        <f t="shared" si="141"/>
        <v>6.9999999999999999E-4</v>
      </c>
      <c r="AD83" s="136">
        <f t="shared" si="141"/>
        <v>76.191076190476196</v>
      </c>
      <c r="AE83" s="136">
        <f t="shared" si="141"/>
        <v>5.0000000000000001E-4</v>
      </c>
      <c r="AF83" s="136">
        <f t="shared" si="141"/>
        <v>48.889288888888885</v>
      </c>
      <c r="AG83" s="136">
        <f t="shared" si="141"/>
        <v>73.333633333333324</v>
      </c>
      <c r="AH83" s="136">
        <f t="shared" si="141"/>
        <v>31.666866666666664</v>
      </c>
      <c r="AI83" s="136">
        <f t="shared" si="141"/>
        <v>26.666766666666668</v>
      </c>
      <c r="AJ83" s="36">
        <f t="shared" si="141"/>
        <v>69.735006973500703</v>
      </c>
      <c r="AK83" s="36">
        <f t="shared" si="141"/>
        <v>49.382716049382715</v>
      </c>
      <c r="AL83" s="36">
        <f t="shared" si="141"/>
        <v>57.26634251755808</v>
      </c>
      <c r="AM83" s="36">
        <f t="shared" si="141"/>
        <v>0</v>
      </c>
      <c r="AN83" s="36">
        <f t="shared" si="141"/>
        <v>0</v>
      </c>
      <c r="AO83" s="36">
        <f t="shared" si="141"/>
        <v>0</v>
      </c>
    </row>
    <row r="84" spans="1:41" x14ac:dyDescent="0.15">
      <c r="A84">
        <v>84</v>
      </c>
      <c r="B84" s="140" t="s">
        <v>313</v>
      </c>
      <c r="C84" s="136">
        <f t="shared" ref="C84:AO84" si="142">C172+C$87</f>
        <v>3.3E-3</v>
      </c>
      <c r="D84" s="136">
        <f t="shared" si="142"/>
        <v>3.2000000000000002E-3</v>
      </c>
      <c r="E84" s="136">
        <f t="shared" si="142"/>
        <v>1.5904015873015873</v>
      </c>
      <c r="F84" s="136">
        <f t="shared" si="142"/>
        <v>3.0000000000000001E-3</v>
      </c>
      <c r="G84" s="136">
        <f t="shared" si="142"/>
        <v>1.5902015873015871</v>
      </c>
      <c r="H84" s="136">
        <f t="shared" si="142"/>
        <v>2.8E-3</v>
      </c>
      <c r="I84" s="136">
        <f t="shared" si="142"/>
        <v>1.8545518518518516</v>
      </c>
      <c r="J84" s="136">
        <f t="shared" si="142"/>
        <v>2.5999999999999999E-3</v>
      </c>
      <c r="K84" s="136">
        <f t="shared" si="142"/>
        <v>5.7996014492753627</v>
      </c>
      <c r="L84" s="136">
        <f t="shared" si="142"/>
        <v>2.3999999999999998E-3</v>
      </c>
      <c r="M84" s="136">
        <f t="shared" si="142"/>
        <v>2.3E-3</v>
      </c>
      <c r="N84" s="136">
        <f t="shared" si="142"/>
        <v>5.2653578947368418</v>
      </c>
      <c r="O84" s="136">
        <f t="shared" si="142"/>
        <v>2.0999999999999999E-3</v>
      </c>
      <c r="P84" s="136">
        <f t="shared" si="142"/>
        <v>15.791473684210526</v>
      </c>
      <c r="Q84" s="136">
        <f t="shared" si="142"/>
        <v>1.5892015873015872</v>
      </c>
      <c r="R84" s="136">
        <f t="shared" si="142"/>
        <v>1.8E-3</v>
      </c>
      <c r="S84" s="136">
        <f t="shared" si="142"/>
        <v>1.6999999999999999E-3</v>
      </c>
      <c r="T84" s="136">
        <f t="shared" si="142"/>
        <v>1.6000000000000001E-3</v>
      </c>
      <c r="U84" s="136">
        <f t="shared" si="142"/>
        <v>1.5E-3</v>
      </c>
      <c r="V84" s="136">
        <f t="shared" si="142"/>
        <v>2.0013999999999998</v>
      </c>
      <c r="W84" s="136">
        <f t="shared" si="142"/>
        <v>37.501300000000001</v>
      </c>
      <c r="X84" s="136">
        <f t="shared" si="142"/>
        <v>1.1999999999999999E-3</v>
      </c>
      <c r="Y84" s="136">
        <f t="shared" si="142"/>
        <v>1.1000000000000001E-3</v>
      </c>
      <c r="Z84" s="136">
        <f t="shared" si="142"/>
        <v>1.6676666666666666</v>
      </c>
      <c r="AA84" s="136">
        <f t="shared" si="142"/>
        <v>8.9999999999999998E-4</v>
      </c>
      <c r="AB84" s="136">
        <f t="shared" si="142"/>
        <v>4.7627047619047618</v>
      </c>
      <c r="AC84" s="136">
        <f t="shared" si="142"/>
        <v>27.778477777777777</v>
      </c>
      <c r="AD84" s="136">
        <f t="shared" si="142"/>
        <v>20.635520634920631</v>
      </c>
      <c r="AE84" s="136">
        <f t="shared" si="142"/>
        <v>83.333833333333345</v>
      </c>
      <c r="AF84" s="136">
        <f t="shared" si="142"/>
        <v>4.0000000000000002E-4</v>
      </c>
      <c r="AG84" s="136">
        <f t="shared" si="142"/>
        <v>2.9999999999999997E-4</v>
      </c>
      <c r="AH84" s="136">
        <f t="shared" si="142"/>
        <v>2.0000000000000001E-4</v>
      </c>
      <c r="AI84" s="136">
        <f t="shared" si="142"/>
        <v>1E-4</v>
      </c>
      <c r="AJ84" s="36">
        <f t="shared" si="142"/>
        <v>3.7656903765690379</v>
      </c>
      <c r="AK84" s="36">
        <f t="shared" si="142"/>
        <v>7.8483245149911811</v>
      </c>
      <c r="AL84" s="36">
        <f t="shared" si="142"/>
        <v>6.2668827660723929</v>
      </c>
      <c r="AM84" s="36">
        <f t="shared" si="142"/>
        <v>0</v>
      </c>
      <c r="AN84" s="36">
        <f t="shared" si="142"/>
        <v>0</v>
      </c>
      <c r="AO84" s="36">
        <f t="shared" si="142"/>
        <v>0</v>
      </c>
    </row>
    <row r="85" spans="1:41" x14ac:dyDescent="0.15">
      <c r="A85">
        <v>85</v>
      </c>
      <c r="B85" s="141" t="s">
        <v>314</v>
      </c>
      <c r="C85" s="136">
        <f t="shared" ref="C85:AO85" si="143">C173+C$87</f>
        <v>3.3E-3</v>
      </c>
      <c r="D85" s="136">
        <f t="shared" si="143"/>
        <v>36.50056244839152</v>
      </c>
      <c r="E85" s="136">
        <f t="shared" si="143"/>
        <v>40.484092363191429</v>
      </c>
      <c r="F85" s="136">
        <f t="shared" si="143"/>
        <v>39.633829377268917</v>
      </c>
      <c r="G85" s="136">
        <f t="shared" si="143"/>
        <v>36.274881134682524</v>
      </c>
      <c r="H85" s="136">
        <f t="shared" si="143"/>
        <v>40.836778009156511</v>
      </c>
      <c r="I85" s="136">
        <f t="shared" si="143"/>
        <v>38.682164055655754</v>
      </c>
      <c r="J85" s="136">
        <f t="shared" si="143"/>
        <v>38.603386351459896</v>
      </c>
      <c r="K85" s="136">
        <f t="shared" si="143"/>
        <v>41.178045800942449</v>
      </c>
      <c r="L85" s="136">
        <f t="shared" si="143"/>
        <v>38.181888889100556</v>
      </c>
      <c r="M85" s="136">
        <f t="shared" si="143"/>
        <v>37.256629301814179</v>
      </c>
      <c r="N85" s="136">
        <f t="shared" si="143"/>
        <v>39.394772459630452</v>
      </c>
      <c r="O85" s="136">
        <f t="shared" si="143"/>
        <v>37.628857758647101</v>
      </c>
      <c r="P85" s="136">
        <f t="shared" si="143"/>
        <v>38.105924114824916</v>
      </c>
      <c r="Q85" s="136">
        <f t="shared" si="143"/>
        <v>40.686222952989176</v>
      </c>
      <c r="R85" s="136">
        <f t="shared" si="143"/>
        <v>43.068941729427578</v>
      </c>
      <c r="S85" s="136">
        <f t="shared" si="143"/>
        <v>36.065230415689882</v>
      </c>
      <c r="T85" s="136">
        <f t="shared" si="143"/>
        <v>36.807800741166041</v>
      </c>
      <c r="U85" s="136">
        <f t="shared" si="143"/>
        <v>38.381350851998299</v>
      </c>
      <c r="V85" s="136">
        <f t="shared" si="143"/>
        <v>29.815830677804566</v>
      </c>
      <c r="W85" s="136">
        <f t="shared" si="143"/>
        <v>43.096584646837307</v>
      </c>
      <c r="X85" s="136">
        <f t="shared" si="143"/>
        <v>34.501567311103543</v>
      </c>
      <c r="Y85" s="136">
        <f t="shared" si="143"/>
        <v>37.204890263924845</v>
      </c>
      <c r="Z85" s="136">
        <f t="shared" si="143"/>
        <v>41.293268827390669</v>
      </c>
      <c r="AA85" s="136">
        <f t="shared" si="143"/>
        <v>40.509892021344825</v>
      </c>
      <c r="AB85" s="136">
        <f t="shared" si="143"/>
        <v>39.70287162175557</v>
      </c>
      <c r="AC85" s="136">
        <f t="shared" si="143"/>
        <v>46.131052100501357</v>
      </c>
      <c r="AD85" s="136">
        <f t="shared" si="143"/>
        <v>36.172182284561437</v>
      </c>
      <c r="AE85" s="136">
        <f t="shared" si="143"/>
        <v>42.64702559708283</v>
      </c>
      <c r="AF85" s="136">
        <f t="shared" si="143"/>
        <v>47.198067702632081</v>
      </c>
      <c r="AG85" s="136">
        <f t="shared" si="143"/>
        <v>37.614869241384561</v>
      </c>
      <c r="AH85" s="136">
        <f t="shared" si="143"/>
        <v>36.856743419832583</v>
      </c>
      <c r="AI85" s="136">
        <f t="shared" si="143"/>
        <v>32.347893519205421</v>
      </c>
      <c r="AJ85" s="36">
        <f t="shared" si="143"/>
        <v>37.686851891307739</v>
      </c>
      <c r="AK85" s="36">
        <f t="shared" si="143"/>
        <v>39.611585212335136</v>
      </c>
      <c r="AL85" s="36">
        <f t="shared" si="143"/>
        <v>38.867146709954234</v>
      </c>
      <c r="AM85" s="36">
        <f t="shared" si="143"/>
        <v>0</v>
      </c>
      <c r="AN85" s="36">
        <f t="shared" si="143"/>
        <v>0</v>
      </c>
      <c r="AO85" s="36">
        <f t="shared" si="143"/>
        <v>0</v>
      </c>
    </row>
    <row r="86" spans="1:41" x14ac:dyDescent="0.15">
      <c r="B86" s="140"/>
    </row>
    <row r="87" spans="1:41" x14ac:dyDescent="0.15">
      <c r="B87" s="140"/>
      <c r="C87" s="111">
        <v>3.3E-3</v>
      </c>
      <c r="D87" s="111">
        <v>3.2000000000000002E-3</v>
      </c>
      <c r="E87" s="111">
        <v>3.0999999999999999E-3</v>
      </c>
      <c r="F87" s="111">
        <v>3.0000000000000001E-3</v>
      </c>
      <c r="G87" s="111">
        <v>2.8999999999999998E-3</v>
      </c>
      <c r="H87" s="111">
        <v>2.8E-3</v>
      </c>
      <c r="I87" s="111">
        <v>2.7000000000000001E-3</v>
      </c>
      <c r="J87" s="111">
        <v>2.5999999999999999E-3</v>
      </c>
      <c r="K87" s="111">
        <v>2.5000000000000001E-3</v>
      </c>
      <c r="L87" s="111">
        <v>2.3999999999999998E-3</v>
      </c>
      <c r="M87" s="111">
        <v>2.3E-3</v>
      </c>
      <c r="N87" s="111">
        <v>2.2000000000000001E-3</v>
      </c>
      <c r="O87" s="111">
        <v>2.0999999999999999E-3</v>
      </c>
      <c r="P87" s="111">
        <v>2E-3</v>
      </c>
      <c r="Q87" s="111">
        <v>1.9E-3</v>
      </c>
      <c r="R87" s="111">
        <v>1.8E-3</v>
      </c>
      <c r="S87" s="111">
        <v>1.6999999999999999E-3</v>
      </c>
      <c r="T87" s="111">
        <v>1.6000000000000001E-3</v>
      </c>
      <c r="U87" s="111">
        <v>1.5E-3</v>
      </c>
      <c r="V87" s="111">
        <v>1.4E-3</v>
      </c>
      <c r="W87" s="111">
        <v>1.2999999999999999E-3</v>
      </c>
      <c r="X87" s="111">
        <v>1.1999999999999999E-3</v>
      </c>
      <c r="Y87" s="111">
        <v>1.1000000000000001E-3</v>
      </c>
      <c r="Z87" s="111">
        <v>1E-3</v>
      </c>
      <c r="AA87" s="111">
        <v>8.9999999999999998E-4</v>
      </c>
      <c r="AB87" s="111">
        <v>8.0000000000000004E-4</v>
      </c>
      <c r="AC87" s="111">
        <v>6.9999999999999999E-4</v>
      </c>
      <c r="AD87" s="111">
        <v>5.9999999999999995E-4</v>
      </c>
      <c r="AE87" s="111">
        <v>5.0000000000000001E-4</v>
      </c>
      <c r="AF87" s="111">
        <v>4.0000000000000002E-4</v>
      </c>
      <c r="AG87" s="111">
        <v>2.9999999999999997E-4</v>
      </c>
      <c r="AH87" s="111">
        <v>2.0000000000000001E-4</v>
      </c>
      <c r="AI87" s="111">
        <v>1E-4</v>
      </c>
    </row>
    <row r="88" spans="1:41" x14ac:dyDescent="0.15">
      <c r="B88" s="140"/>
    </row>
    <row r="89" spans="1:41" x14ac:dyDescent="0.15">
      <c r="B89" s="112" t="s">
        <v>41</v>
      </c>
      <c r="C89" s="106" t="s">
        <v>46</v>
      </c>
      <c r="D89" s="106" t="s">
        <v>51</v>
      </c>
      <c r="E89" t="s">
        <v>58</v>
      </c>
      <c r="F89" t="s">
        <v>63</v>
      </c>
      <c r="G89" t="s">
        <v>66</v>
      </c>
      <c r="H89" t="s">
        <v>70</v>
      </c>
      <c r="I89" t="s">
        <v>75</v>
      </c>
      <c r="J89" t="s">
        <v>79</v>
      </c>
      <c r="K89" t="s">
        <v>82</v>
      </c>
      <c r="L89" t="s">
        <v>85</v>
      </c>
      <c r="M89" t="s">
        <v>89</v>
      </c>
      <c r="N89" t="s">
        <v>92</v>
      </c>
      <c r="O89" t="s">
        <v>95</v>
      </c>
      <c r="P89" t="s">
        <v>99</v>
      </c>
      <c r="Q89" t="s">
        <v>102</v>
      </c>
      <c r="R89" t="s">
        <v>107</v>
      </c>
      <c r="S89" t="s">
        <v>110</v>
      </c>
      <c r="T89" t="s">
        <v>113</v>
      </c>
      <c r="U89" t="s">
        <v>116</v>
      </c>
      <c r="V89" t="s">
        <v>119</v>
      </c>
      <c r="W89" t="s">
        <v>122</v>
      </c>
      <c r="X89" t="s">
        <v>126</v>
      </c>
      <c r="Y89" t="s">
        <v>129</v>
      </c>
      <c r="Z89" t="s">
        <v>132</v>
      </c>
      <c r="AA89" t="s">
        <v>137</v>
      </c>
      <c r="AB89" t="s">
        <v>140</v>
      </c>
      <c r="AC89" t="s">
        <v>143</v>
      </c>
      <c r="AD89" t="s">
        <v>146</v>
      </c>
      <c r="AE89" t="s">
        <v>149</v>
      </c>
      <c r="AF89" t="s">
        <v>152</v>
      </c>
      <c r="AG89" t="s">
        <v>156</v>
      </c>
      <c r="AH89" t="s">
        <v>159</v>
      </c>
      <c r="AI89" t="s">
        <v>162</v>
      </c>
      <c r="AJ89" t="s">
        <v>165</v>
      </c>
      <c r="AK89" t="s">
        <v>167</v>
      </c>
      <c r="AL89" t="s">
        <v>169</v>
      </c>
      <c r="AM89">
        <v>941</v>
      </c>
      <c r="AN89">
        <v>925</v>
      </c>
    </row>
    <row r="90" spans="1:41" x14ac:dyDescent="0.15">
      <c r="B90" s="113" t="s">
        <v>42</v>
      </c>
      <c r="C90" t="s">
        <v>47</v>
      </c>
      <c r="D90" t="s">
        <v>52</v>
      </c>
      <c r="E90" t="s">
        <v>59</v>
      </c>
      <c r="F90" t="s">
        <v>64</v>
      </c>
      <c r="G90" t="s">
        <v>67</v>
      </c>
      <c r="H90" t="s">
        <v>71</v>
      </c>
      <c r="I90" t="s">
        <v>76</v>
      </c>
      <c r="J90" t="s">
        <v>80</v>
      </c>
      <c r="K90" t="s">
        <v>83</v>
      </c>
      <c r="L90" t="s">
        <v>86</v>
      </c>
      <c r="M90" t="s">
        <v>90</v>
      </c>
      <c r="N90" t="s">
        <v>93</v>
      </c>
      <c r="O90" t="s">
        <v>96</v>
      </c>
      <c r="P90" t="s">
        <v>100</v>
      </c>
      <c r="Q90" t="s">
        <v>103</v>
      </c>
      <c r="R90" t="s">
        <v>108</v>
      </c>
      <c r="S90" t="s">
        <v>111</v>
      </c>
      <c r="T90" t="s">
        <v>114</v>
      </c>
      <c r="U90" t="s">
        <v>117</v>
      </c>
      <c r="V90" t="s">
        <v>120</v>
      </c>
      <c r="W90" t="s">
        <v>123</v>
      </c>
      <c r="X90" t="s">
        <v>127</v>
      </c>
      <c r="Y90" t="s">
        <v>130</v>
      </c>
      <c r="Z90" t="s">
        <v>133</v>
      </c>
      <c r="AA90" t="s">
        <v>138</v>
      </c>
      <c r="AB90" t="s">
        <v>141</v>
      </c>
      <c r="AC90" t="s">
        <v>144</v>
      </c>
      <c r="AD90" t="s">
        <v>147</v>
      </c>
      <c r="AE90" t="s">
        <v>150</v>
      </c>
      <c r="AF90" t="s">
        <v>153</v>
      </c>
      <c r="AG90" t="s">
        <v>157</v>
      </c>
      <c r="AH90" t="s">
        <v>160</v>
      </c>
      <c r="AI90" t="s">
        <v>163</v>
      </c>
      <c r="AJ90" t="s">
        <v>166</v>
      </c>
      <c r="AK90" t="s">
        <v>168</v>
      </c>
      <c r="AL90" t="s">
        <v>170</v>
      </c>
      <c r="AM90" t="s">
        <v>171</v>
      </c>
      <c r="AN90" t="s">
        <v>172</v>
      </c>
    </row>
    <row r="91" spans="1:41" x14ac:dyDescent="0.15">
      <c r="B91" s="113" t="s">
        <v>43</v>
      </c>
      <c r="C91" t="s">
        <v>48</v>
      </c>
      <c r="D91" t="s">
        <v>2</v>
      </c>
      <c r="E91" t="s">
        <v>60</v>
      </c>
      <c r="F91" t="s">
        <v>65</v>
      </c>
      <c r="G91" t="s">
        <v>68</v>
      </c>
      <c r="H91" t="s">
        <v>72</v>
      </c>
      <c r="I91" t="s">
        <v>77</v>
      </c>
      <c r="J91" t="s">
        <v>81</v>
      </c>
      <c r="K91" t="s">
        <v>84</v>
      </c>
      <c r="L91" t="s">
        <v>87</v>
      </c>
      <c r="M91" t="s">
        <v>91</v>
      </c>
      <c r="N91" t="s">
        <v>94</v>
      </c>
      <c r="O91" t="s">
        <v>97</v>
      </c>
      <c r="P91" t="s">
        <v>101</v>
      </c>
      <c r="Q91" t="s">
        <v>104</v>
      </c>
      <c r="R91" t="s">
        <v>109</v>
      </c>
      <c r="S91" t="s">
        <v>112</v>
      </c>
      <c r="T91" t="s">
        <v>115</v>
      </c>
      <c r="U91" t="s">
        <v>118</v>
      </c>
      <c r="V91" t="s">
        <v>121</v>
      </c>
      <c r="W91" t="s">
        <v>124</v>
      </c>
      <c r="X91" t="s">
        <v>128</v>
      </c>
      <c r="Y91" t="s">
        <v>131</v>
      </c>
      <c r="Z91" t="s">
        <v>134</v>
      </c>
      <c r="AA91" t="s">
        <v>139</v>
      </c>
      <c r="AB91" t="s">
        <v>142</v>
      </c>
      <c r="AC91" t="s">
        <v>145</v>
      </c>
      <c r="AD91" t="s">
        <v>148</v>
      </c>
      <c r="AE91" t="s">
        <v>151</v>
      </c>
      <c r="AF91" t="s">
        <v>154</v>
      </c>
      <c r="AG91" t="s">
        <v>158</v>
      </c>
      <c r="AH91" t="s">
        <v>161</v>
      </c>
      <c r="AI91" t="s">
        <v>164</v>
      </c>
      <c r="AJ91" t="s">
        <v>49</v>
      </c>
      <c r="AK91" t="s">
        <v>53</v>
      </c>
      <c r="AL91" t="s">
        <v>5</v>
      </c>
      <c r="AM91" t="s">
        <v>11</v>
      </c>
      <c r="AN91" t="s">
        <v>13</v>
      </c>
    </row>
    <row r="92" spans="1:41" x14ac:dyDescent="0.15">
      <c r="B92" s="112" t="s">
        <v>44</v>
      </c>
      <c r="C92" t="s">
        <v>49</v>
      </c>
      <c r="D92" t="s">
        <v>53</v>
      </c>
      <c r="E92" t="s">
        <v>53</v>
      </c>
      <c r="F92" t="s">
        <v>53</v>
      </c>
      <c r="G92" t="s">
        <v>53</v>
      </c>
      <c r="H92" t="s">
        <v>53</v>
      </c>
      <c r="I92" t="s">
        <v>49</v>
      </c>
      <c r="J92" t="s">
        <v>53</v>
      </c>
      <c r="K92" t="s">
        <v>53</v>
      </c>
      <c r="L92" t="s">
        <v>53</v>
      </c>
      <c r="M92" t="s">
        <v>53</v>
      </c>
      <c r="N92" t="s">
        <v>49</v>
      </c>
      <c r="O92" t="s">
        <v>49</v>
      </c>
      <c r="P92" t="s">
        <v>49</v>
      </c>
      <c r="Q92" t="s">
        <v>53</v>
      </c>
      <c r="R92" t="s">
        <v>53</v>
      </c>
      <c r="S92" t="s">
        <v>53</v>
      </c>
      <c r="T92" t="s">
        <v>53</v>
      </c>
      <c r="U92" t="s">
        <v>49</v>
      </c>
      <c r="V92" t="s">
        <v>49</v>
      </c>
      <c r="W92" t="s">
        <v>53</v>
      </c>
      <c r="X92" t="s">
        <v>49</v>
      </c>
      <c r="Y92" t="s">
        <v>49</v>
      </c>
      <c r="Z92" t="s">
        <v>53</v>
      </c>
      <c r="AA92" t="s">
        <v>49</v>
      </c>
      <c r="AB92" t="s">
        <v>53</v>
      </c>
      <c r="AC92" t="s">
        <v>53</v>
      </c>
      <c r="AD92" t="s">
        <v>49</v>
      </c>
      <c r="AE92" t="s">
        <v>53</v>
      </c>
      <c r="AF92" t="s">
        <v>49</v>
      </c>
      <c r="AG92" t="s">
        <v>53</v>
      </c>
      <c r="AH92" t="s">
        <v>49</v>
      </c>
      <c r="AI92" t="s">
        <v>49</v>
      </c>
    </row>
    <row r="93" spans="1:41" x14ac:dyDescent="0.15">
      <c r="A93" s="1"/>
      <c r="B93" s="137" t="s">
        <v>315</v>
      </c>
      <c r="C93" s="170">
        <v>8200</v>
      </c>
      <c r="D93" s="170">
        <v>203600</v>
      </c>
      <c r="E93" s="170">
        <v>383100</v>
      </c>
      <c r="F93" s="170">
        <v>240600</v>
      </c>
      <c r="G93" s="170">
        <v>325300</v>
      </c>
      <c r="H93" s="170">
        <v>324600</v>
      </c>
      <c r="I93" s="170">
        <v>237400</v>
      </c>
      <c r="J93" s="170">
        <v>380700</v>
      </c>
      <c r="K93" s="170">
        <v>349700</v>
      </c>
      <c r="L93" s="170">
        <v>329000</v>
      </c>
      <c r="M93" s="170">
        <v>273000</v>
      </c>
      <c r="N93" s="170">
        <v>265300</v>
      </c>
      <c r="O93" s="170">
        <v>181700</v>
      </c>
      <c r="P93" s="170">
        <v>271000</v>
      </c>
      <c r="Q93" s="170">
        <v>249800</v>
      </c>
      <c r="R93" s="170">
        <v>247700</v>
      </c>
      <c r="S93" s="170">
        <v>296500</v>
      </c>
      <c r="T93" s="170">
        <v>271800</v>
      </c>
      <c r="U93" s="170">
        <v>224600</v>
      </c>
      <c r="V93" s="170">
        <v>156100</v>
      </c>
      <c r="W93" s="170">
        <v>170900</v>
      </c>
      <c r="X93" s="170">
        <v>322000</v>
      </c>
      <c r="Y93" s="170">
        <v>294100</v>
      </c>
      <c r="Z93" s="170">
        <v>208500</v>
      </c>
      <c r="AA93" s="170">
        <v>332600</v>
      </c>
      <c r="AB93" s="170">
        <v>297400</v>
      </c>
      <c r="AC93" s="170">
        <v>196200</v>
      </c>
      <c r="AD93" s="170">
        <v>306700</v>
      </c>
      <c r="AE93" s="170">
        <v>201200</v>
      </c>
      <c r="AF93" s="170">
        <v>287100</v>
      </c>
      <c r="AG93" s="170">
        <v>273900</v>
      </c>
      <c r="AH93" s="170">
        <v>318000</v>
      </c>
      <c r="AI93" s="170">
        <v>235000</v>
      </c>
      <c r="AJ93" s="170">
        <v>3439700</v>
      </c>
      <c r="AK93" s="170">
        <v>5223500</v>
      </c>
      <c r="AL93" s="170">
        <v>8663300</v>
      </c>
      <c r="AM93" s="170">
        <v>54613400</v>
      </c>
      <c r="AN93" s="170">
        <v>64937600</v>
      </c>
      <c r="AO93" s="205">
        <v>54613400</v>
      </c>
    </row>
    <row r="94" spans="1:41" x14ac:dyDescent="0.15">
      <c r="A94" s="1"/>
      <c r="B94" s="137" t="s">
        <v>316</v>
      </c>
      <c r="C94" s="182">
        <v>4700</v>
      </c>
      <c r="D94" s="182">
        <v>74010</v>
      </c>
      <c r="E94" s="182">
        <v>144180</v>
      </c>
      <c r="F94" s="182">
        <v>95180</v>
      </c>
      <c r="G94" s="182">
        <v>115420</v>
      </c>
      <c r="H94" s="182">
        <v>136660</v>
      </c>
      <c r="I94" s="182">
        <v>102840</v>
      </c>
      <c r="J94" s="182">
        <v>152750</v>
      </c>
      <c r="K94" s="182">
        <v>128740</v>
      </c>
      <c r="L94" s="182">
        <v>125650</v>
      </c>
      <c r="M94" s="182">
        <v>107210</v>
      </c>
      <c r="N94" s="182">
        <v>108730</v>
      </c>
      <c r="O94" s="182">
        <v>80630</v>
      </c>
      <c r="P94" s="182">
        <v>109030</v>
      </c>
      <c r="Q94" s="182">
        <v>88720</v>
      </c>
      <c r="R94" s="182">
        <v>100110</v>
      </c>
      <c r="S94" s="182">
        <v>106600</v>
      </c>
      <c r="T94" s="182">
        <v>101290</v>
      </c>
      <c r="U94" s="182">
        <v>99590</v>
      </c>
      <c r="V94" s="182">
        <v>77910</v>
      </c>
      <c r="W94" s="182">
        <v>66870</v>
      </c>
      <c r="X94" s="182">
        <v>137930</v>
      </c>
      <c r="Y94" s="182">
        <v>123760</v>
      </c>
      <c r="Z94" s="182">
        <v>82100</v>
      </c>
      <c r="AA94" s="182">
        <v>110240</v>
      </c>
      <c r="AB94" s="182">
        <v>105290</v>
      </c>
      <c r="AC94" s="182">
        <v>82890</v>
      </c>
      <c r="AD94" s="182">
        <v>127450</v>
      </c>
      <c r="AE94" s="182">
        <v>82670</v>
      </c>
      <c r="AF94" s="182">
        <v>112280</v>
      </c>
      <c r="AG94" s="182">
        <v>102230</v>
      </c>
      <c r="AH94" s="182">
        <v>134390</v>
      </c>
      <c r="AI94" s="182">
        <v>112360</v>
      </c>
      <c r="AJ94" s="182">
        <v>1441840</v>
      </c>
      <c r="AK94" s="182">
        <v>1998570</v>
      </c>
      <c r="AL94" s="182">
        <v>3440410</v>
      </c>
      <c r="AM94" s="182">
        <v>22940030</v>
      </c>
      <c r="AN94" s="182"/>
      <c r="AO94" s="224">
        <f>AM94</f>
        <v>22940030</v>
      </c>
    </row>
    <row r="95" spans="1:41" x14ac:dyDescent="0.15">
      <c r="A95" s="31"/>
      <c r="B95" s="137" t="s">
        <v>317</v>
      </c>
      <c r="C95" s="183">
        <v>290.39340000000004</v>
      </c>
      <c r="D95" s="183">
        <v>3610.7817000000005</v>
      </c>
      <c r="E95" s="183">
        <v>8674.8314000000009</v>
      </c>
      <c r="F95" s="183">
        <v>6058.0668000000005</v>
      </c>
      <c r="G95" s="183">
        <v>4323.2637000000004</v>
      </c>
      <c r="H95" s="183">
        <v>15013.489200000002</v>
      </c>
      <c r="I95" s="183">
        <v>2178.9295000000002</v>
      </c>
      <c r="J95" s="183">
        <v>8650.3634999999995</v>
      </c>
      <c r="K95" s="183">
        <v>5554.4305000000004</v>
      </c>
      <c r="L95" s="183">
        <v>8083.1971000000003</v>
      </c>
      <c r="M95" s="183">
        <v>4733.3866999999991</v>
      </c>
      <c r="N95" s="183">
        <v>1904.9024999999997</v>
      </c>
      <c r="O95" s="183">
        <v>1639.7452999999998</v>
      </c>
      <c r="P95" s="183">
        <v>2959.8386999999998</v>
      </c>
      <c r="Q95" s="183">
        <v>5046.2744000000002</v>
      </c>
      <c r="R95" s="183">
        <v>11234.9666</v>
      </c>
      <c r="S95" s="183">
        <v>11570.113700000002</v>
      </c>
      <c r="T95" s="183">
        <v>5597.7911999999997</v>
      </c>
      <c r="U95" s="183">
        <v>1485.6655999999998</v>
      </c>
      <c r="V95" s="183">
        <v>1212.4012999999995</v>
      </c>
      <c r="W95" s="183">
        <v>3726.1175999999996</v>
      </c>
      <c r="X95" s="183">
        <v>2681.0034999999998</v>
      </c>
      <c r="Y95" s="183">
        <v>3514.9294</v>
      </c>
      <c r="Z95" s="183">
        <v>3762.4738000000002</v>
      </c>
      <c r="AA95" s="183">
        <v>3619.8389999999995</v>
      </c>
      <c r="AB95" s="183">
        <v>5641.8997000000008</v>
      </c>
      <c r="AC95" s="183">
        <v>5740.6784999999991</v>
      </c>
      <c r="AD95" s="183">
        <v>2886.2032999999997</v>
      </c>
      <c r="AE95" s="183">
        <v>4384.6980999999996</v>
      </c>
      <c r="AF95" s="183">
        <v>1978.1275999999998</v>
      </c>
      <c r="AG95" s="183">
        <v>3880.7963</v>
      </c>
      <c r="AH95" s="183">
        <v>3426.4169999999999</v>
      </c>
      <c r="AI95" s="183">
        <v>2148.6980000000003</v>
      </c>
      <c r="AJ95" s="183">
        <v>31929.246000000003</v>
      </c>
      <c r="AK95" s="183">
        <v>125423.59500000002</v>
      </c>
      <c r="AL95" s="183">
        <v>157214.71459999995</v>
      </c>
      <c r="AM95" s="206">
        <v>13303728.306000005</v>
      </c>
      <c r="AN95" s="194"/>
      <c r="AO95" s="207">
        <v>13303728.306000005</v>
      </c>
    </row>
    <row r="96" spans="1:41" x14ac:dyDescent="0.15">
      <c r="A96" s="1"/>
      <c r="B96" s="137" t="s">
        <v>381</v>
      </c>
      <c r="C96" s="183">
        <v>28.237556363195576</v>
      </c>
      <c r="D96" s="183">
        <v>56.386682141432139</v>
      </c>
      <c r="E96" s="183">
        <v>44.162241585467584</v>
      </c>
      <c r="F96" s="183">
        <v>39.715639979407285</v>
      </c>
      <c r="G96" s="183">
        <v>75.244080068490845</v>
      </c>
      <c r="H96" s="183">
        <v>21.620557065442185</v>
      </c>
      <c r="I96" s="183">
        <v>108.95258428508127</v>
      </c>
      <c r="J96" s="183">
        <v>44.009711268202778</v>
      </c>
      <c r="K96" s="183">
        <v>62.958749776417221</v>
      </c>
      <c r="L96" s="183">
        <v>40.701716898626657</v>
      </c>
      <c r="M96" s="183">
        <v>57.675406068133</v>
      </c>
      <c r="N96" s="183">
        <v>139.27221996926355</v>
      </c>
      <c r="O96" s="183">
        <v>110.80989224363077</v>
      </c>
      <c r="P96" s="183">
        <v>91.559043403277357</v>
      </c>
      <c r="Q96" s="183">
        <v>49.501866168831405</v>
      </c>
      <c r="R96" s="183">
        <v>22.047239552986298</v>
      </c>
      <c r="S96" s="183">
        <v>25.626368736549232</v>
      </c>
      <c r="T96" s="183">
        <v>48.554865712032992</v>
      </c>
      <c r="U96" s="183">
        <v>151.17803091085909</v>
      </c>
      <c r="V96" s="183">
        <v>128.75274878045747</v>
      </c>
      <c r="W96" s="183">
        <v>45.865433769454839</v>
      </c>
      <c r="X96" s="183">
        <v>120.10428184819602</v>
      </c>
      <c r="Y96" s="183">
        <v>83.671666349827674</v>
      </c>
      <c r="Z96" s="183">
        <v>55.415668276547201</v>
      </c>
      <c r="AA96" s="183">
        <v>91.882539527310485</v>
      </c>
      <c r="AB96" s="183">
        <v>52.712741419348511</v>
      </c>
      <c r="AC96" s="183">
        <v>34.177144739946684</v>
      </c>
      <c r="AD96" s="183">
        <v>106.26417064937873</v>
      </c>
      <c r="AE96" s="183">
        <v>45.886853646776736</v>
      </c>
      <c r="AF96" s="183">
        <v>145.13724999337759</v>
      </c>
      <c r="AG96" s="183">
        <v>70.578298582690365</v>
      </c>
      <c r="AH96" s="183">
        <v>92.808318427091621</v>
      </c>
      <c r="AI96" s="183">
        <v>109.36855714483839</v>
      </c>
      <c r="AJ96" s="183">
        <v>107.72882015441266</v>
      </c>
      <c r="AK96" s="183">
        <v>41.646868757030916</v>
      </c>
      <c r="AL96" s="183">
        <v>55.104892834248751</v>
      </c>
      <c r="AM96" s="183">
        <v>4.105119914044641</v>
      </c>
      <c r="AN96" s="194"/>
      <c r="AO96" s="207">
        <v>4.105119914044641</v>
      </c>
    </row>
    <row r="97" spans="1:41" x14ac:dyDescent="0.15">
      <c r="A97" s="1"/>
      <c r="B97" s="137" t="s">
        <v>318</v>
      </c>
      <c r="C97" s="163">
        <v>41.908129840967078</v>
      </c>
      <c r="D97" s="163">
        <v>32.8818787177727</v>
      </c>
      <c r="E97" s="163">
        <v>37.09090897554124</v>
      </c>
      <c r="F97" s="163">
        <v>38.88176477070958</v>
      </c>
      <c r="G97" s="163">
        <v>35.360518761717252</v>
      </c>
      <c r="H97" s="163">
        <v>40.06647437795251</v>
      </c>
      <c r="I97" s="163">
        <v>36.012759946478447</v>
      </c>
      <c r="J97" s="163">
        <v>36.783765733765911</v>
      </c>
      <c r="K97" s="163">
        <v>35.949784366749213</v>
      </c>
      <c r="L97" s="163">
        <v>36.086036775508411</v>
      </c>
      <c r="M97" s="163">
        <v>34.91362805030942</v>
      </c>
      <c r="N97" s="163">
        <v>32.794627166509528</v>
      </c>
      <c r="O97" s="163">
        <v>35.405625555071552</v>
      </c>
      <c r="P97" s="163">
        <v>34.764121775473576</v>
      </c>
      <c r="Q97" s="163">
        <v>37.937268027113511</v>
      </c>
      <c r="R97" s="163">
        <v>40.323984928350654</v>
      </c>
      <c r="S97" s="163">
        <v>36.21943742188634</v>
      </c>
      <c r="T97" s="163">
        <v>35.444867082139503</v>
      </c>
      <c r="U97" s="163">
        <v>34.581133180084628</v>
      </c>
      <c r="V97" s="163">
        <v>38.875459197677493</v>
      </c>
      <c r="W97" s="163">
        <v>36.90491733350207</v>
      </c>
      <c r="X97" s="163">
        <v>34.200778806936157</v>
      </c>
      <c r="Y97" s="163">
        <v>34.828576306886632</v>
      </c>
      <c r="Z97" s="163">
        <v>36.384179582910406</v>
      </c>
      <c r="AA97" s="163">
        <v>31.72669197707727</v>
      </c>
      <c r="AB97" s="163">
        <v>35.653383623085865</v>
      </c>
      <c r="AC97" s="163">
        <v>38.458005959619634</v>
      </c>
      <c r="AD97" s="163">
        <v>34.072188510503302</v>
      </c>
      <c r="AE97" s="163">
        <v>38.634077118952796</v>
      </c>
      <c r="AF97" s="163">
        <v>31.180172884987002</v>
      </c>
      <c r="AG97" s="163">
        <v>34.742833897961638</v>
      </c>
      <c r="AH97" s="163">
        <v>34.821034923272954</v>
      </c>
      <c r="AI97" s="163">
        <v>37.40618755611429</v>
      </c>
      <c r="AJ97" s="163">
        <v>34.40736611258221</v>
      </c>
      <c r="AK97" s="163">
        <v>36.741538410827438</v>
      </c>
      <c r="AL97" s="163">
        <v>35.814223480781237</v>
      </c>
      <c r="AM97" s="163">
        <v>39.806124289934104</v>
      </c>
      <c r="AN97" s="163">
        <v>39.931880640753832</v>
      </c>
      <c r="AO97" s="116">
        <v>39.931880640753832</v>
      </c>
    </row>
    <row r="98" spans="1:41" x14ac:dyDescent="0.15">
      <c r="A98" s="131"/>
      <c r="B98" s="137" t="s">
        <v>319</v>
      </c>
      <c r="C98" s="163">
        <v>10.975609756097562</v>
      </c>
      <c r="D98" s="163">
        <v>27.116141732283467</v>
      </c>
      <c r="E98" s="163">
        <v>20.903361344537817</v>
      </c>
      <c r="F98" s="163">
        <v>20.906068162926019</v>
      </c>
      <c r="G98" s="163">
        <v>20.743700061462814</v>
      </c>
      <c r="H98" s="163">
        <v>19.895287958115183</v>
      </c>
      <c r="I98" s="163">
        <v>15.964616680707666</v>
      </c>
      <c r="J98" s="163">
        <v>22.079285901811499</v>
      </c>
      <c r="K98" s="163">
        <v>20.840480274442537</v>
      </c>
      <c r="L98" s="163">
        <v>22.569866342648844</v>
      </c>
      <c r="M98" s="163">
        <v>21.761658031088082</v>
      </c>
      <c r="N98" s="163">
        <v>20.535041446872647</v>
      </c>
      <c r="O98" s="163">
        <v>17.226197028068242</v>
      </c>
      <c r="P98" s="163">
        <v>19.741697416974169</v>
      </c>
      <c r="Q98" s="163">
        <v>20.728291316526612</v>
      </c>
      <c r="R98" s="163">
        <v>19.336569579288028</v>
      </c>
      <c r="S98" s="163">
        <v>21.173297370195549</v>
      </c>
      <c r="T98" s="163">
        <v>20.897718910963945</v>
      </c>
      <c r="U98" s="163">
        <v>16.028495102404275</v>
      </c>
      <c r="V98" s="163">
        <v>16.110397946084724</v>
      </c>
      <c r="W98" s="163">
        <v>18.95845523698069</v>
      </c>
      <c r="X98" s="163">
        <v>17.63975155279503</v>
      </c>
      <c r="Y98" s="163">
        <v>20.714285714285715</v>
      </c>
      <c r="Z98" s="163">
        <v>20.431654676258994</v>
      </c>
      <c r="AA98" s="163">
        <v>22.152088969041177</v>
      </c>
      <c r="AB98" s="163">
        <v>22.991596638655462</v>
      </c>
      <c r="AC98" s="163">
        <v>20.59123343527013</v>
      </c>
      <c r="AD98" s="163">
        <v>18.324095207042713</v>
      </c>
      <c r="AE98" s="163">
        <v>20.477137176938371</v>
      </c>
      <c r="AF98" s="163">
        <v>19.881615598885794</v>
      </c>
      <c r="AG98" s="163">
        <v>21.889821233126597</v>
      </c>
      <c r="AH98" s="163">
        <v>17.138364779874212</v>
      </c>
      <c r="AI98" s="163">
        <v>15.4468085106383</v>
      </c>
      <c r="AJ98" s="163">
        <v>18.449283367735557</v>
      </c>
      <c r="AK98" s="163">
        <v>21.301140174379611</v>
      </c>
      <c r="AL98" s="163">
        <v>20.167009309094269</v>
      </c>
      <c r="AM98" s="163">
        <v>18.924659515796492</v>
      </c>
      <c r="AN98" s="163">
        <v>18.764937416843246</v>
      </c>
      <c r="AO98" s="116">
        <v>18.924659515796492</v>
      </c>
    </row>
    <row r="99" spans="1:41" x14ac:dyDescent="0.15">
      <c r="A99" s="131"/>
      <c r="B99" s="137" t="s">
        <v>320</v>
      </c>
      <c r="C99" s="163">
        <v>71.951219512195124</v>
      </c>
      <c r="D99" s="163">
        <v>63.287401574803148</v>
      </c>
      <c r="E99" s="163">
        <v>65.309873949579838</v>
      </c>
      <c r="F99" s="163">
        <v>62.427265170407317</v>
      </c>
      <c r="G99" s="163">
        <v>68.3159188690842</v>
      </c>
      <c r="H99" s="163">
        <v>62.550046196489063</v>
      </c>
      <c r="I99" s="163">
        <v>72.577927548441451</v>
      </c>
      <c r="J99" s="163">
        <v>65.056445261223416</v>
      </c>
      <c r="K99" s="163">
        <v>67.753001715265867</v>
      </c>
      <c r="L99" s="163">
        <v>64.702308626974485</v>
      </c>
      <c r="M99" s="163">
        <v>67.616580310880821</v>
      </c>
      <c r="N99" s="163">
        <v>72.23059532780708</v>
      </c>
      <c r="O99" s="163">
        <v>72.867363786461198</v>
      </c>
      <c r="P99" s="163">
        <v>71.070110701107012</v>
      </c>
      <c r="Q99" s="163">
        <v>64.425770308123248</v>
      </c>
      <c r="R99" s="163">
        <v>62.055016181229774</v>
      </c>
      <c r="S99" s="163">
        <v>65.7788267026298</v>
      </c>
      <c r="T99" s="163">
        <v>68.064753495217062</v>
      </c>
      <c r="U99" s="163">
        <v>75.111308993766698</v>
      </c>
      <c r="V99" s="163">
        <v>69.768934531450583</v>
      </c>
      <c r="W99" s="163">
        <v>68.110005851375078</v>
      </c>
      <c r="X99" s="163">
        <v>74.627329192546583</v>
      </c>
      <c r="Y99" s="163">
        <v>69.931972789115648</v>
      </c>
      <c r="Z99" s="163">
        <v>67.721822541966432</v>
      </c>
      <c r="AA99" s="163">
        <v>71.05500450856627</v>
      </c>
      <c r="AB99" s="163">
        <v>64.974789915966397</v>
      </c>
      <c r="AC99" s="163">
        <v>64.933741080530069</v>
      </c>
      <c r="AD99" s="163">
        <v>73.85066840560809</v>
      </c>
      <c r="AE99" s="163">
        <v>64.463220675944328</v>
      </c>
      <c r="AF99" s="163">
        <v>74.268802228412255</v>
      </c>
      <c r="AG99" s="163">
        <v>68.004377964246615</v>
      </c>
      <c r="AH99" s="163">
        <v>73.679245283018872</v>
      </c>
      <c r="AI99" s="163">
        <v>72.595744680851055</v>
      </c>
      <c r="AJ99" s="163">
        <v>72.65749920051168</v>
      </c>
      <c r="AK99" s="163">
        <v>65.578231292517003</v>
      </c>
      <c r="AL99" s="163">
        <v>68.391813540920737</v>
      </c>
      <c r="AM99" s="163">
        <v>63.245101019163798</v>
      </c>
      <c r="AN99" s="163">
        <v>63.301230719952692</v>
      </c>
      <c r="AO99" s="116">
        <v>63.245101019163798</v>
      </c>
    </row>
    <row r="100" spans="1:41" x14ac:dyDescent="0.15">
      <c r="A100" s="131"/>
      <c r="B100" s="137" t="s">
        <v>321</v>
      </c>
      <c r="C100" s="163">
        <v>17.073170731707318</v>
      </c>
      <c r="D100" s="163">
        <v>9.5964566929133852</v>
      </c>
      <c r="E100" s="163">
        <v>13.760504201680673</v>
      </c>
      <c r="F100" s="163">
        <v>16.666666666666664</v>
      </c>
      <c r="G100" s="163">
        <v>10.909649661954518</v>
      </c>
      <c r="H100" s="163">
        <v>17.55466584539575</v>
      </c>
      <c r="I100" s="163">
        <v>11.457455770850885</v>
      </c>
      <c r="J100" s="163">
        <v>12.864268836965081</v>
      </c>
      <c r="K100" s="163">
        <v>11.377930245854774</v>
      </c>
      <c r="L100" s="163">
        <v>12.697448359659782</v>
      </c>
      <c r="M100" s="163">
        <v>10.621761658031089</v>
      </c>
      <c r="N100" s="163">
        <v>7.234363225320271</v>
      </c>
      <c r="O100" s="163">
        <v>9.9064391854705551</v>
      </c>
      <c r="P100" s="163">
        <v>9.2250922509225095</v>
      </c>
      <c r="Q100" s="163">
        <v>14.805922368947581</v>
      </c>
      <c r="R100" s="163">
        <v>18.567961165048544</v>
      </c>
      <c r="S100" s="163">
        <v>13.01416048550236</v>
      </c>
      <c r="T100" s="163">
        <v>11.074319352465048</v>
      </c>
      <c r="U100" s="163">
        <v>8.8156723063223499</v>
      </c>
      <c r="V100" s="163">
        <v>14.120667522464696</v>
      </c>
      <c r="W100" s="163">
        <v>12.931538911644235</v>
      </c>
      <c r="X100" s="163">
        <v>7.7329192546583849</v>
      </c>
      <c r="Y100" s="163">
        <v>9.3537414965986407</v>
      </c>
      <c r="Z100" s="163">
        <v>11.894484412470025</v>
      </c>
      <c r="AA100" s="163">
        <v>6.8229636308987081</v>
      </c>
      <c r="AB100" s="163">
        <v>12.033613445378151</v>
      </c>
      <c r="AC100" s="163">
        <v>14.475025484199797</v>
      </c>
      <c r="AD100" s="163">
        <v>7.825236387349201</v>
      </c>
      <c r="AE100" s="163">
        <v>15.059642147117296</v>
      </c>
      <c r="AF100" s="163">
        <v>5.8147632311977722</v>
      </c>
      <c r="AG100" s="163">
        <v>10.142283838015324</v>
      </c>
      <c r="AH100" s="163">
        <v>9.2138364779874209</v>
      </c>
      <c r="AI100" s="163">
        <v>11.957446808510639</v>
      </c>
      <c r="AJ100" s="163">
        <v>8.8932174317527686</v>
      </c>
      <c r="AK100" s="163">
        <v>13.120628533103382</v>
      </c>
      <c r="AL100" s="163">
        <v>11.441177149984986</v>
      </c>
      <c r="AM100" s="163">
        <v>17.830239465039714</v>
      </c>
      <c r="AN100" s="163">
        <v>17.933831863204063</v>
      </c>
      <c r="AO100" s="116">
        <v>17.830239465039714</v>
      </c>
    </row>
    <row r="101" spans="1:41" x14ac:dyDescent="0.15">
      <c r="A101" s="147"/>
      <c r="B101" s="137" t="s">
        <v>385</v>
      </c>
      <c r="C101" s="225">
        <v>138</v>
      </c>
      <c r="D101" s="225">
        <v>-1118</v>
      </c>
      <c r="E101" s="225">
        <v>-1884</v>
      </c>
      <c r="F101" s="225">
        <v>1273</v>
      </c>
      <c r="G101" s="225">
        <v>-6932</v>
      </c>
      <c r="H101" s="225">
        <v>1169</v>
      </c>
      <c r="I101" s="225">
        <v>-2790</v>
      </c>
      <c r="J101" s="225">
        <v>-2362</v>
      </c>
      <c r="K101" s="225">
        <v>-6391</v>
      </c>
      <c r="L101" s="225">
        <v>-1892</v>
      </c>
      <c r="M101" s="225">
        <v>-1262</v>
      </c>
      <c r="N101" s="225">
        <v>-226</v>
      </c>
      <c r="O101" s="225">
        <v>-3248</v>
      </c>
      <c r="P101" s="225">
        <v>-4412</v>
      </c>
      <c r="Q101" s="225">
        <v>-2606</v>
      </c>
      <c r="R101" s="225">
        <v>2244</v>
      </c>
      <c r="S101" s="225">
        <v>-800</v>
      </c>
      <c r="T101" s="225">
        <v>-3678</v>
      </c>
      <c r="U101" s="225">
        <v>-1067</v>
      </c>
      <c r="V101" s="225">
        <v>-1580</v>
      </c>
      <c r="W101" s="225">
        <v>-188</v>
      </c>
      <c r="X101" s="225">
        <v>-1908</v>
      </c>
      <c r="Y101" s="225">
        <v>-787</v>
      </c>
      <c r="Z101" s="225">
        <v>-2365</v>
      </c>
      <c r="AA101" s="225">
        <v>-8534</v>
      </c>
      <c r="AB101" s="225">
        <v>-1622</v>
      </c>
      <c r="AC101" s="225">
        <v>208</v>
      </c>
      <c r="AD101" s="225">
        <v>-3538</v>
      </c>
      <c r="AE101" s="225">
        <v>594</v>
      </c>
      <c r="AF101" s="225">
        <v>-875</v>
      </c>
      <c r="AG101" s="225">
        <v>-6052</v>
      </c>
      <c r="AH101" s="225">
        <v>-2143</v>
      </c>
      <c r="AI101" s="225">
        <v>-4000</v>
      </c>
      <c r="AJ101" s="225">
        <v>-34970</v>
      </c>
      <c r="AK101" s="225">
        <v>-33664</v>
      </c>
      <c r="AL101" s="225">
        <v>-68634</v>
      </c>
      <c r="AM101" s="225">
        <v>-8902</v>
      </c>
      <c r="AN101" s="225"/>
      <c r="AO101" s="50">
        <f>AM101</f>
        <v>-8902</v>
      </c>
    </row>
    <row r="102" spans="1:41" x14ac:dyDescent="0.15">
      <c r="A102" s="131"/>
      <c r="B102" s="137" t="s">
        <v>386</v>
      </c>
      <c r="C102" s="225">
        <v>252</v>
      </c>
      <c r="D102" s="225">
        <v>2543</v>
      </c>
      <c r="E102" s="225">
        <v>4770</v>
      </c>
      <c r="F102" s="225">
        <v>699</v>
      </c>
      <c r="G102" s="225">
        <v>6717</v>
      </c>
      <c r="H102" s="225">
        <v>728</v>
      </c>
      <c r="I102" s="225">
        <v>6288</v>
      </c>
      <c r="J102" s="225">
        <v>2189</v>
      </c>
      <c r="K102" s="225">
        <v>2291</v>
      </c>
      <c r="L102" s="225">
        <v>2983</v>
      </c>
      <c r="M102" s="225">
        <v>2793</v>
      </c>
      <c r="N102" s="225">
        <v>2592</v>
      </c>
      <c r="O102" s="225">
        <v>1277</v>
      </c>
      <c r="P102" s="225">
        <v>5559</v>
      </c>
      <c r="Q102" s="225">
        <v>3030</v>
      </c>
      <c r="R102" s="225">
        <v>673</v>
      </c>
      <c r="S102" s="225">
        <v>3970</v>
      </c>
      <c r="T102" s="225">
        <v>3607</v>
      </c>
      <c r="U102" s="225">
        <v>4620</v>
      </c>
      <c r="V102" s="225">
        <v>1059</v>
      </c>
      <c r="W102" s="225">
        <v>2136</v>
      </c>
      <c r="X102" s="225">
        <v>2645</v>
      </c>
      <c r="Y102" s="225">
        <v>3234</v>
      </c>
      <c r="Z102" s="225">
        <v>540</v>
      </c>
      <c r="AA102" s="225">
        <v>9518</v>
      </c>
      <c r="AB102" s="225">
        <v>3403</v>
      </c>
      <c r="AC102" s="225">
        <v>426</v>
      </c>
      <c r="AD102" s="225">
        <v>4210</v>
      </c>
      <c r="AE102" s="225">
        <v>465</v>
      </c>
      <c r="AF102" s="225">
        <v>8467</v>
      </c>
      <c r="AG102" s="225">
        <v>5075</v>
      </c>
      <c r="AH102" s="225">
        <v>-241</v>
      </c>
      <c r="AI102" s="225">
        <v>8886</v>
      </c>
      <c r="AJ102" s="225">
        <v>58366</v>
      </c>
      <c r="AK102" s="225">
        <v>49038</v>
      </c>
      <c r="AL102" s="225">
        <v>107404</v>
      </c>
      <c r="AM102" s="225">
        <v>249458</v>
      </c>
      <c r="AN102" s="225"/>
      <c r="AO102" s="50">
        <f>AM102</f>
        <v>249458</v>
      </c>
    </row>
    <row r="103" spans="1:41" x14ac:dyDescent="0.15">
      <c r="A103" s="131"/>
      <c r="B103" s="137" t="s">
        <v>387</v>
      </c>
      <c r="C103" s="225">
        <v>35</v>
      </c>
      <c r="D103" s="225">
        <v>2509</v>
      </c>
      <c r="E103" s="225">
        <v>2938</v>
      </c>
      <c r="F103" s="225">
        <v>1195</v>
      </c>
      <c r="G103" s="225">
        <v>3694</v>
      </c>
      <c r="H103" s="225">
        <v>1486</v>
      </c>
      <c r="I103" s="225">
        <v>1642</v>
      </c>
      <c r="J103" s="225">
        <v>3443</v>
      </c>
      <c r="K103" s="225">
        <v>3708</v>
      </c>
      <c r="L103" s="225">
        <v>2948</v>
      </c>
      <c r="M103" s="225">
        <v>2895</v>
      </c>
      <c r="N103" s="225">
        <v>3405</v>
      </c>
      <c r="O103" s="225">
        <v>1681</v>
      </c>
      <c r="P103" s="225">
        <v>3006</v>
      </c>
      <c r="Q103" s="225">
        <v>2182</v>
      </c>
      <c r="R103" s="225">
        <v>977</v>
      </c>
      <c r="S103" s="225">
        <v>2636</v>
      </c>
      <c r="T103" s="225">
        <v>2990</v>
      </c>
      <c r="U103" s="225">
        <v>1826</v>
      </c>
      <c r="V103" s="225">
        <v>1088</v>
      </c>
      <c r="W103" s="225">
        <v>1178</v>
      </c>
      <c r="X103" s="225">
        <v>3230</v>
      </c>
      <c r="Y103" s="225">
        <v>3292</v>
      </c>
      <c r="Z103" s="225">
        <v>2115</v>
      </c>
      <c r="AA103" s="225">
        <v>5092</v>
      </c>
      <c r="AB103" s="225">
        <v>3003</v>
      </c>
      <c r="AC103" s="225">
        <v>1610</v>
      </c>
      <c r="AD103" s="225">
        <v>3384</v>
      </c>
      <c r="AE103" s="225">
        <v>1164</v>
      </c>
      <c r="AF103" s="225">
        <v>3518</v>
      </c>
      <c r="AG103" s="225">
        <v>3194</v>
      </c>
      <c r="AH103" s="225">
        <v>3727</v>
      </c>
      <c r="AI103" s="225">
        <v>1567</v>
      </c>
      <c r="AJ103" s="225">
        <v>36493</v>
      </c>
      <c r="AK103" s="225">
        <v>45865</v>
      </c>
      <c r="AL103" s="225">
        <v>82358</v>
      </c>
      <c r="AM103" s="225">
        <v>212855</v>
      </c>
      <c r="AN103" s="225"/>
      <c r="AO103" s="50">
        <f>AM103</f>
        <v>212855</v>
      </c>
    </row>
    <row r="104" spans="1:41" x14ac:dyDescent="0.15">
      <c r="A104" s="31"/>
      <c r="B104" s="232" t="s">
        <v>322</v>
      </c>
      <c r="C104" s="163"/>
      <c r="D104" s="163">
        <v>37.383305666813882</v>
      </c>
      <c r="E104" s="163">
        <v>35.908627261502119</v>
      </c>
      <c r="F104" s="163">
        <v>16.064804620674469</v>
      </c>
      <c r="G104" s="163">
        <v>56.19462008092583</v>
      </c>
      <c r="H104" s="163">
        <v>17.180779622987345</v>
      </c>
      <c r="I104" s="163">
        <v>42.350045792514337</v>
      </c>
      <c r="J104" s="163">
        <v>29.738507105523908</v>
      </c>
      <c r="K104" s="163">
        <v>45.486107052263669</v>
      </c>
      <c r="L104" s="163">
        <v>32.763855138597755</v>
      </c>
      <c r="M104" s="163">
        <v>32.904616422694133</v>
      </c>
      <c r="N104" s="163">
        <v>38.886799404368979</v>
      </c>
      <c r="O104" s="163">
        <v>41.525068295945317</v>
      </c>
      <c r="P104" s="163">
        <v>39.627738391045661</v>
      </c>
      <c r="Q104" s="163">
        <v>50.671681672248717</v>
      </c>
      <c r="R104" s="163">
        <v>11.863192506149629</v>
      </c>
      <c r="S104" s="163">
        <v>33.137431408458959</v>
      </c>
      <c r="T104" s="163">
        <v>47.846360872775797</v>
      </c>
      <c r="U104" s="163">
        <v>36.75194844537468</v>
      </c>
      <c r="V104" s="163">
        <v>54.72510767671649</v>
      </c>
      <c r="W104" s="163">
        <v>29.156821589205396</v>
      </c>
      <c r="X104" s="163">
        <v>33.644430603918757</v>
      </c>
      <c r="Y104" s="163">
        <v>30.902936188144501</v>
      </c>
      <c r="Z104" s="163">
        <v>41.096611654020649</v>
      </c>
      <c r="AA104" s="163">
        <v>51.774380129880463</v>
      </c>
      <c r="AB104" s="163">
        <v>40.104615955651632</v>
      </c>
      <c r="AC104" s="163">
        <v>24.246593395008041</v>
      </c>
      <c r="AD104" s="163">
        <v>35.93722329701319</v>
      </c>
      <c r="AE104" s="163">
        <v>26.427159573218379</v>
      </c>
      <c r="AF104" s="163">
        <v>37.829024836506584</v>
      </c>
      <c r="AG104" s="163">
        <v>36.004037153732135</v>
      </c>
      <c r="AH104" s="163">
        <v>32.840257786768326</v>
      </c>
      <c r="AI104" s="163">
        <v>51.292636471657225</v>
      </c>
      <c r="AJ104" s="163">
        <v>39.886495525442285</v>
      </c>
      <c r="AK104" s="163">
        <v>34.469747165702216</v>
      </c>
      <c r="AL104" s="163">
        <v>36.613627743373719</v>
      </c>
      <c r="AM104" s="163">
        <v>14.238033427104282</v>
      </c>
      <c r="AN104" s="163">
        <v>13.048843269521651</v>
      </c>
      <c r="AO104" s="116">
        <v>13.048843269521651</v>
      </c>
    </row>
    <row r="105" spans="1:41" x14ac:dyDescent="0.15">
      <c r="A105" s="31"/>
      <c r="B105" s="232" t="s">
        <v>323</v>
      </c>
      <c r="C105" s="156" t="s">
        <v>78</v>
      </c>
      <c r="D105" s="156" t="s">
        <v>54</v>
      </c>
      <c r="E105" s="156" t="s">
        <v>55</v>
      </c>
      <c r="F105" s="156" t="s">
        <v>54</v>
      </c>
      <c r="G105" s="156" t="s">
        <v>55</v>
      </c>
      <c r="H105" s="156" t="s">
        <v>55</v>
      </c>
      <c r="I105" s="156" t="s">
        <v>78</v>
      </c>
      <c r="J105" s="156" t="s">
        <v>55</v>
      </c>
      <c r="K105" s="156" t="s">
        <v>55</v>
      </c>
      <c r="L105" s="156" t="s">
        <v>88</v>
      </c>
      <c r="M105" s="156" t="s">
        <v>54</v>
      </c>
      <c r="N105" s="156" t="s">
        <v>88</v>
      </c>
      <c r="O105" s="156" t="s">
        <v>98</v>
      </c>
      <c r="P105" s="156" t="s">
        <v>61</v>
      </c>
      <c r="Q105" s="156" t="s">
        <v>55</v>
      </c>
      <c r="R105" s="156" t="s">
        <v>73</v>
      </c>
      <c r="S105" s="156" t="s">
        <v>55</v>
      </c>
      <c r="T105" s="156" t="s">
        <v>55</v>
      </c>
      <c r="U105" s="156" t="s">
        <v>73</v>
      </c>
      <c r="V105" s="156" t="s">
        <v>78</v>
      </c>
      <c r="W105" s="156" t="s">
        <v>106</v>
      </c>
      <c r="X105" s="156" t="s">
        <v>69</v>
      </c>
      <c r="Y105" s="156" t="s">
        <v>69</v>
      </c>
      <c r="Z105" s="156" t="s">
        <v>61</v>
      </c>
      <c r="AA105" s="156" t="s">
        <v>55</v>
      </c>
      <c r="AB105" s="156" t="s">
        <v>55</v>
      </c>
      <c r="AC105" s="156" t="s">
        <v>73</v>
      </c>
      <c r="AD105" s="156" t="s">
        <v>54</v>
      </c>
      <c r="AE105" s="156" t="s">
        <v>106</v>
      </c>
      <c r="AF105" s="156" t="s">
        <v>56</v>
      </c>
      <c r="AG105" s="156" t="s">
        <v>135</v>
      </c>
      <c r="AH105" s="156" t="s">
        <v>61</v>
      </c>
      <c r="AI105" s="156" t="s">
        <v>78</v>
      </c>
      <c r="AJ105" s="156" t="s">
        <v>56</v>
      </c>
      <c r="AK105" s="156" t="s">
        <v>55</v>
      </c>
      <c r="AL105" s="156" t="s">
        <v>55</v>
      </c>
      <c r="AM105" s="156" t="s">
        <v>55</v>
      </c>
      <c r="AN105" s="168"/>
      <c r="AO105" s="208" t="s">
        <v>55</v>
      </c>
    </row>
    <row r="106" spans="1:41" x14ac:dyDescent="0.15">
      <c r="A106" s="31"/>
      <c r="B106" s="232" t="s">
        <v>324</v>
      </c>
      <c r="C106" s="161">
        <v>2.7796610169491522</v>
      </c>
      <c r="D106" s="161">
        <v>4.6769690873590051</v>
      </c>
      <c r="E106" s="161">
        <v>3.0618486697008298</v>
      </c>
      <c r="F106" s="161">
        <v>2.5909817799368096</v>
      </c>
      <c r="G106" s="161">
        <v>9.1730797037417862</v>
      </c>
      <c r="H106" s="161">
        <v>1.1228473910120493</v>
      </c>
      <c r="I106" s="161">
        <v>2.8429049914222695</v>
      </c>
      <c r="J106" s="161">
        <v>3.638084859292527</v>
      </c>
      <c r="K106" s="161">
        <v>7.6289189804076827</v>
      </c>
      <c r="L106" s="161">
        <v>4.4702463628042732</v>
      </c>
      <c r="M106" s="161">
        <v>5.1120181334632324</v>
      </c>
      <c r="N106" s="161">
        <v>3.6472164697283467</v>
      </c>
      <c r="O106" s="161">
        <v>2.7272278936726337</v>
      </c>
      <c r="P106" s="161">
        <v>4.2620211355452176</v>
      </c>
      <c r="Q106" s="161">
        <v>9.0100227561742852</v>
      </c>
      <c r="R106" s="161">
        <v>1.0550853173264989</v>
      </c>
      <c r="S106" s="161">
        <v>5.7009666491443252</v>
      </c>
      <c r="T106" s="161">
        <v>10.74512614340223</v>
      </c>
      <c r="U106" s="161">
        <v>2.7546391752577319</v>
      </c>
      <c r="V106" s="161">
        <v>4.9770247527560842</v>
      </c>
      <c r="W106" s="161">
        <v>2.192927652130451</v>
      </c>
      <c r="X106" s="161">
        <v>3.2149290960321495</v>
      </c>
      <c r="Y106" s="161">
        <v>3.5148703264041172</v>
      </c>
      <c r="Z106" s="161">
        <v>3.4528000480737933</v>
      </c>
      <c r="AA106" s="161">
        <v>8.7040235856408117</v>
      </c>
      <c r="AB106" s="161">
        <v>7.5570849912176943</v>
      </c>
      <c r="AC106" s="161">
        <v>1.7621263169153429</v>
      </c>
      <c r="AD106" s="161">
        <v>4.7134239618708005</v>
      </c>
      <c r="AE106" s="161">
        <v>1.7807369074290282</v>
      </c>
      <c r="AF106" s="161">
        <v>15.300122788237516</v>
      </c>
      <c r="AG106" s="161">
        <v>4.9208322200666803</v>
      </c>
      <c r="AH106" s="161">
        <v>2.2195801234547794</v>
      </c>
      <c r="AI106" s="161">
        <v>3.5602289923243817</v>
      </c>
      <c r="AJ106" s="161">
        <v>2.51526887735732</v>
      </c>
      <c r="AK106" s="161">
        <v>4.1078582933363545</v>
      </c>
      <c r="AL106" s="161">
        <v>3.2083299842756388</v>
      </c>
      <c r="AM106" s="161">
        <v>1.2870069630427989</v>
      </c>
      <c r="AN106" s="168"/>
      <c r="AO106" s="179">
        <v>1.2870069630427989</v>
      </c>
    </row>
    <row r="107" spans="1:41" x14ac:dyDescent="0.15">
      <c r="A107" s="17"/>
      <c r="B107" s="232" t="s">
        <v>325</v>
      </c>
      <c r="C107" s="156" t="s">
        <v>98</v>
      </c>
      <c r="D107" s="156" t="s">
        <v>55</v>
      </c>
      <c r="E107" s="156" t="s">
        <v>61</v>
      </c>
      <c r="F107" s="156" t="s">
        <v>55</v>
      </c>
      <c r="G107" s="156" t="s">
        <v>61</v>
      </c>
      <c r="H107" s="156" t="s">
        <v>73</v>
      </c>
      <c r="I107" s="156" t="s">
        <v>56</v>
      </c>
      <c r="J107" s="156" t="s">
        <v>69</v>
      </c>
      <c r="K107" s="156" t="s">
        <v>61</v>
      </c>
      <c r="L107" s="156" t="s">
        <v>261</v>
      </c>
      <c r="M107" s="156" t="s">
        <v>258</v>
      </c>
      <c r="N107" s="156" t="s">
        <v>54</v>
      </c>
      <c r="O107" s="156" t="s">
        <v>73</v>
      </c>
      <c r="P107" s="156" t="s">
        <v>88</v>
      </c>
      <c r="Q107" s="156" t="s">
        <v>105</v>
      </c>
      <c r="R107" s="156" t="s">
        <v>55</v>
      </c>
      <c r="S107" s="156" t="s">
        <v>135</v>
      </c>
      <c r="T107" s="156" t="s">
        <v>61</v>
      </c>
      <c r="U107" s="156" t="s">
        <v>88</v>
      </c>
      <c r="V107" s="156" t="s">
        <v>98</v>
      </c>
      <c r="W107" s="156" t="s">
        <v>55</v>
      </c>
      <c r="X107" s="156" t="s">
        <v>263</v>
      </c>
      <c r="Y107" s="156" t="s">
        <v>54</v>
      </c>
      <c r="Z107" s="156" t="s">
        <v>106</v>
      </c>
      <c r="AA107" s="156" t="s">
        <v>56</v>
      </c>
      <c r="AB107" s="156" t="s">
        <v>135</v>
      </c>
      <c r="AC107" s="156" t="s">
        <v>74</v>
      </c>
      <c r="AD107" s="156" t="s">
        <v>69</v>
      </c>
      <c r="AE107" s="156" t="s">
        <v>55</v>
      </c>
      <c r="AF107" s="156" t="s">
        <v>55</v>
      </c>
      <c r="AG107" s="156" t="s">
        <v>61</v>
      </c>
      <c r="AH107" s="156" t="s">
        <v>74</v>
      </c>
      <c r="AI107" s="156" t="s">
        <v>98</v>
      </c>
      <c r="AJ107" s="156" t="s">
        <v>55</v>
      </c>
      <c r="AK107" s="156" t="s">
        <v>61</v>
      </c>
      <c r="AL107" s="156" t="s">
        <v>61</v>
      </c>
      <c r="AM107" s="156" t="s">
        <v>61</v>
      </c>
      <c r="AN107" s="168"/>
      <c r="AO107" s="179" t="s">
        <v>61</v>
      </c>
    </row>
    <row r="108" spans="1:41" x14ac:dyDescent="0.15">
      <c r="A108" s="17"/>
      <c r="B108" s="232" t="s">
        <v>326</v>
      </c>
      <c r="C108" s="161">
        <v>1.9932203389830507</v>
      </c>
      <c r="D108" s="161">
        <v>2.3473597581638526</v>
      </c>
      <c r="E108" s="161">
        <v>2.4170421958213848</v>
      </c>
      <c r="F108" s="161">
        <v>1.4668293124480056</v>
      </c>
      <c r="G108" s="161">
        <v>3.3979724627668975</v>
      </c>
      <c r="H108" s="161">
        <v>1.0523866163313853</v>
      </c>
      <c r="I108" s="161">
        <v>2.699035118772068</v>
      </c>
      <c r="J108" s="161">
        <v>2.5428066641348677</v>
      </c>
      <c r="K108" s="161">
        <v>6.3545763172590251</v>
      </c>
      <c r="L108" s="161">
        <v>3.5571870219479877</v>
      </c>
      <c r="M108" s="161">
        <v>1.9064492431950408</v>
      </c>
      <c r="N108" s="161">
        <v>2.7173427538880088</v>
      </c>
      <c r="O108" s="161">
        <v>2.6696914402196246</v>
      </c>
      <c r="P108" s="161">
        <v>3.9603649686575713</v>
      </c>
      <c r="Q108" s="161">
        <v>4.8967605916605317</v>
      </c>
      <c r="R108" s="161">
        <v>0.96993660214473587</v>
      </c>
      <c r="S108" s="161">
        <v>1.7613603177384498</v>
      </c>
      <c r="T108" s="161">
        <v>4.077461932531885</v>
      </c>
      <c r="U108" s="161">
        <v>1.8323832625833838</v>
      </c>
      <c r="V108" s="161">
        <v>4.1973160877156488</v>
      </c>
      <c r="W108" s="161">
        <v>1.7743346245158065</v>
      </c>
      <c r="X108" s="161">
        <v>2.3069359851659264</v>
      </c>
      <c r="Y108" s="161">
        <v>3.4630371350381504</v>
      </c>
      <c r="Z108" s="161">
        <v>3.168363437877141</v>
      </c>
      <c r="AA108" s="161">
        <v>6.8006779572964833</v>
      </c>
      <c r="AB108" s="161">
        <v>5.3432268702727894</v>
      </c>
      <c r="AC108" s="161">
        <v>1.428418632012407</v>
      </c>
      <c r="AD108" s="161">
        <v>1.9519014301918602</v>
      </c>
      <c r="AE108" s="161">
        <v>1.6808136905325382</v>
      </c>
      <c r="AF108" s="161">
        <v>1.5305238964800705</v>
      </c>
      <c r="AG108" s="161">
        <v>3.1740684378255093</v>
      </c>
      <c r="AH108" s="161">
        <v>2.1068747047997527</v>
      </c>
      <c r="AI108" s="161">
        <v>2.5866469762438693</v>
      </c>
      <c r="AJ108" s="161">
        <v>1.8328222306314459</v>
      </c>
      <c r="AK108" s="161">
        <v>2.0728686938996854</v>
      </c>
      <c r="AL108" s="161">
        <v>1.9366423124414527</v>
      </c>
      <c r="AM108" s="161">
        <v>1.0584267214482574</v>
      </c>
      <c r="AN108" s="168"/>
      <c r="AO108" s="179">
        <v>1.0584267214482574</v>
      </c>
    </row>
    <row r="109" spans="1:41" x14ac:dyDescent="0.15">
      <c r="A109" s="17"/>
      <c r="B109" s="232" t="s">
        <v>327</v>
      </c>
      <c r="C109" s="156" t="s">
        <v>175</v>
      </c>
      <c r="D109" s="156" t="s">
        <v>135</v>
      </c>
      <c r="E109" s="156" t="s">
        <v>256</v>
      </c>
      <c r="F109" s="156" t="s">
        <v>73</v>
      </c>
      <c r="G109" s="156" t="s">
        <v>73</v>
      </c>
      <c r="H109" s="156" t="s">
        <v>54</v>
      </c>
      <c r="I109" s="156" t="s">
        <v>73</v>
      </c>
      <c r="J109" s="156" t="s">
        <v>257</v>
      </c>
      <c r="K109" s="156" t="s">
        <v>73</v>
      </c>
      <c r="L109" s="156" t="s">
        <v>61</v>
      </c>
      <c r="M109" s="156" t="s">
        <v>55</v>
      </c>
      <c r="N109" s="156" t="s">
        <v>69</v>
      </c>
      <c r="O109" s="156" t="s">
        <v>175</v>
      </c>
      <c r="P109" s="156" t="s">
        <v>69</v>
      </c>
      <c r="Q109" s="156" t="s">
        <v>106</v>
      </c>
      <c r="R109" s="156" t="s">
        <v>54</v>
      </c>
      <c r="S109" s="156" t="s">
        <v>73</v>
      </c>
      <c r="T109" s="156" t="s">
        <v>135</v>
      </c>
      <c r="U109" s="156" t="s">
        <v>78</v>
      </c>
      <c r="V109" s="156" t="s">
        <v>174</v>
      </c>
      <c r="W109" s="156" t="s">
        <v>262</v>
      </c>
      <c r="X109" s="156" t="s">
        <v>61</v>
      </c>
      <c r="Y109" s="156" t="s">
        <v>61</v>
      </c>
      <c r="Z109" s="156" t="s">
        <v>74</v>
      </c>
      <c r="AA109" s="156" t="s">
        <v>135</v>
      </c>
      <c r="AB109" s="156" t="s">
        <v>106</v>
      </c>
      <c r="AC109" s="156" t="s">
        <v>78</v>
      </c>
      <c r="AD109" s="156" t="s">
        <v>73</v>
      </c>
      <c r="AE109" s="156" t="s">
        <v>73</v>
      </c>
      <c r="AF109" s="156" t="s">
        <v>155</v>
      </c>
      <c r="AG109" s="156" t="s">
        <v>243</v>
      </c>
      <c r="AH109" s="156" t="s">
        <v>73</v>
      </c>
      <c r="AI109" s="156" t="s">
        <v>249</v>
      </c>
      <c r="AJ109" s="156" t="s">
        <v>73</v>
      </c>
      <c r="AK109" s="156" t="s">
        <v>135</v>
      </c>
      <c r="AL109" s="156" t="s">
        <v>73</v>
      </c>
      <c r="AM109" s="156" t="s">
        <v>135</v>
      </c>
      <c r="AN109" s="168"/>
      <c r="AO109" s="179" t="s">
        <v>135</v>
      </c>
    </row>
    <row r="110" spans="1:41" x14ac:dyDescent="0.15">
      <c r="A110" s="17"/>
      <c r="B110" s="232" t="s">
        <v>328</v>
      </c>
      <c r="C110" s="161">
        <v>1.8576271186440678</v>
      </c>
      <c r="D110" s="161">
        <v>2.3328366799167344</v>
      </c>
      <c r="E110" s="161">
        <v>2.0320663550195577</v>
      </c>
      <c r="F110" s="161">
        <v>0.9064772389298138</v>
      </c>
      <c r="G110" s="161">
        <v>2.8504410134472953</v>
      </c>
      <c r="H110" s="161">
        <v>0.74307027977452556</v>
      </c>
      <c r="I110" s="161">
        <v>2.3650028592435257</v>
      </c>
      <c r="J110" s="161">
        <v>1.475873608198625</v>
      </c>
      <c r="K110" s="161">
        <v>2.2647429893425599</v>
      </c>
      <c r="L110" s="161">
        <v>1.9237293017480301</v>
      </c>
      <c r="M110" s="161">
        <v>1.7155293313481854</v>
      </c>
      <c r="N110" s="161">
        <v>1.8045234904779308</v>
      </c>
      <c r="O110" s="161">
        <v>2.5211925936885251</v>
      </c>
      <c r="P110" s="161">
        <v>2.0260781560139018</v>
      </c>
      <c r="Q110" s="161">
        <v>4.3470985877785955</v>
      </c>
      <c r="R110" s="161">
        <v>0.94464490456599459</v>
      </c>
      <c r="S110" s="161">
        <v>1.5781058349395478</v>
      </c>
      <c r="T110" s="161">
        <v>2.7764542816303548</v>
      </c>
      <c r="U110" s="161">
        <v>1.5243177683444511</v>
      </c>
      <c r="V110" s="161">
        <v>2.7242529105131452</v>
      </c>
      <c r="W110" s="161">
        <v>1.427589653879795</v>
      </c>
      <c r="X110" s="161">
        <v>2.2877995024514495</v>
      </c>
      <c r="Y110" s="161">
        <v>1.5756565235514799</v>
      </c>
      <c r="Z110" s="161">
        <v>2.8343507283680451</v>
      </c>
      <c r="AA110" s="161">
        <v>5.3450828614473478</v>
      </c>
      <c r="AB110" s="161">
        <v>2.5981288310571027</v>
      </c>
      <c r="AC110" s="161">
        <v>1.4016792341836461</v>
      </c>
      <c r="AD110" s="161">
        <v>1.6979842723989966</v>
      </c>
      <c r="AE110" s="161">
        <v>1.2301073911625804</v>
      </c>
      <c r="AF110" s="161">
        <v>1.3860902965808199</v>
      </c>
      <c r="AG110" s="161">
        <v>1.6615746817993486</v>
      </c>
      <c r="AH110" s="161">
        <v>1.883092558510725</v>
      </c>
      <c r="AI110" s="161">
        <v>2.0729639555871575</v>
      </c>
      <c r="AJ110" s="161">
        <v>1.7434630578102486</v>
      </c>
      <c r="AK110" s="161">
        <v>1.6363283178606407</v>
      </c>
      <c r="AL110" s="161">
        <v>1.5878754201920469</v>
      </c>
      <c r="AM110" s="161">
        <v>0.89919244639410789</v>
      </c>
      <c r="AN110" s="168"/>
      <c r="AO110" s="179">
        <v>0.89919244639410789</v>
      </c>
    </row>
    <row r="111" spans="1:41" x14ac:dyDescent="0.15">
      <c r="A111" s="17"/>
      <c r="B111" s="232" t="s">
        <v>259</v>
      </c>
      <c r="C111" s="163">
        <v>22.557237582885026</v>
      </c>
      <c r="D111" s="163">
        <v>45.712357206410239</v>
      </c>
      <c r="E111" s="163">
        <v>37.148810923449901</v>
      </c>
      <c r="F111" s="163">
        <v>19.620095293257179</v>
      </c>
      <c r="G111" s="163">
        <v>64.948141300511878</v>
      </c>
      <c r="H111" s="163">
        <v>16.897746967071058</v>
      </c>
      <c r="I111" s="163">
        <v>34.566852599409806</v>
      </c>
      <c r="J111" s="163">
        <v>47.242205592246336</v>
      </c>
      <c r="K111" s="163">
        <v>52.352163398806518</v>
      </c>
      <c r="L111" s="163">
        <v>41.234267707939189</v>
      </c>
      <c r="M111" s="163">
        <v>39.598293623158625</v>
      </c>
      <c r="N111" s="163">
        <v>45.742977051940002</v>
      </c>
      <c r="O111" s="163">
        <v>33.454878951613793</v>
      </c>
      <c r="P111" s="163">
        <v>40.002508733051798</v>
      </c>
      <c r="Q111" s="163">
        <v>60.209788218833758</v>
      </c>
      <c r="R111" s="163">
        <v>13.600234166934639</v>
      </c>
      <c r="S111" s="163">
        <v>42.395840578702092</v>
      </c>
      <c r="T111" s="163">
        <v>50.158361366637784</v>
      </c>
      <c r="U111" s="163">
        <v>32.689991848228843</v>
      </c>
      <c r="V111" s="163">
        <v>30.658420356312536</v>
      </c>
      <c r="W111" s="163">
        <v>26.952106243615166</v>
      </c>
      <c r="X111" s="163">
        <v>43.515376306053973</v>
      </c>
      <c r="Y111" s="163">
        <v>48.408030825390384</v>
      </c>
      <c r="Z111" s="163">
        <v>36.492182784603102</v>
      </c>
      <c r="AA111" s="163">
        <v>72.355926071374455</v>
      </c>
      <c r="AB111" s="163">
        <v>60.717477031143808</v>
      </c>
      <c r="AC111" s="163">
        <v>14.653636102328255</v>
      </c>
      <c r="AD111" s="163">
        <v>46.904591176845081</v>
      </c>
      <c r="AE111" s="163">
        <v>23.07034467311794</v>
      </c>
      <c r="AF111" s="163">
        <v>55.471219346677138</v>
      </c>
      <c r="AG111" s="163">
        <v>49.476948367331694</v>
      </c>
      <c r="AH111" s="163">
        <v>29.435759295781423</v>
      </c>
      <c r="AI111" s="163">
        <v>40.042895537010644</v>
      </c>
      <c r="AJ111" s="163">
        <v>43.838085520201588</v>
      </c>
      <c r="AK111" s="163">
        <v>40.503008316938534</v>
      </c>
      <c r="AL111" s="163">
        <v>41.822768132718338</v>
      </c>
      <c r="AM111" s="163">
        <v>14.583957400502257</v>
      </c>
      <c r="AN111" s="163">
        <v>14</v>
      </c>
      <c r="AO111" s="116">
        <v>14.583957400502257</v>
      </c>
    </row>
    <row r="112" spans="1:41" x14ac:dyDescent="0.15">
      <c r="A112" s="1"/>
      <c r="B112" s="232" t="s">
        <v>246</v>
      </c>
      <c r="C112" s="163">
        <v>17.13810316139767</v>
      </c>
      <c r="D112" s="163">
        <v>18.724200908013533</v>
      </c>
      <c r="E112" s="163">
        <v>23.405036556600308</v>
      </c>
      <c r="F112" s="163">
        <v>6.0312889654368167</v>
      </c>
      <c r="G112" s="163">
        <v>37.15111977940682</v>
      </c>
      <c r="H112" s="163">
        <v>5.7928213683867078</v>
      </c>
      <c r="I112" s="163">
        <v>23.46326306409102</v>
      </c>
      <c r="J112" s="163">
        <v>14.495267729058368</v>
      </c>
      <c r="K112" s="163">
        <v>33.878486580247483</v>
      </c>
      <c r="L112" s="163">
        <v>22.853150235814198</v>
      </c>
      <c r="M112" s="163">
        <v>16.863970207923863</v>
      </c>
      <c r="N112" s="163">
        <v>24.0877220683563</v>
      </c>
      <c r="O112" s="163">
        <v>22.687384590758114</v>
      </c>
      <c r="P112" s="163">
        <v>29.71489518808713</v>
      </c>
      <c r="Q112" s="163">
        <v>28.486298921525034</v>
      </c>
      <c r="R112" s="163">
        <v>4.5660087470428534</v>
      </c>
      <c r="S112" s="163">
        <v>18.762238109233596</v>
      </c>
      <c r="T112" s="163">
        <v>28.730168579997933</v>
      </c>
      <c r="U112" s="163">
        <v>19.857480509401348</v>
      </c>
      <c r="V112" s="163">
        <v>27.955429206286965</v>
      </c>
      <c r="W112" s="163">
        <v>16.424200514071735</v>
      </c>
      <c r="X112" s="163">
        <v>20.254412575841148</v>
      </c>
      <c r="Y112" s="163">
        <v>16.480461838813984</v>
      </c>
      <c r="Z112" s="163">
        <v>21.067191601049871</v>
      </c>
      <c r="AA112" s="163">
        <v>41.386339074405939</v>
      </c>
      <c r="AB112" s="163">
        <v>24.578520724297658</v>
      </c>
      <c r="AC112" s="163">
        <v>10.44128285507596</v>
      </c>
      <c r="AD112" s="163">
        <v>19.594827805450496</v>
      </c>
      <c r="AE112" s="163">
        <v>10.021383923675842</v>
      </c>
      <c r="AF112" s="163">
        <v>34.195933456561924</v>
      </c>
      <c r="AG112" s="163">
        <v>26.435090864640209</v>
      </c>
      <c r="AH112" s="163">
        <v>17.420301727080346</v>
      </c>
      <c r="AI112" s="163">
        <v>30.828842723793215</v>
      </c>
      <c r="AJ112" s="163">
        <v>25.166003064273706</v>
      </c>
      <c r="AK112" s="163">
        <v>20.103413782048769</v>
      </c>
      <c r="AL112" s="163">
        <v>22.106719870646927</v>
      </c>
      <c r="AM112" s="163">
        <v>7.9772205449557418</v>
      </c>
      <c r="AN112" s="163"/>
      <c r="AO112" s="116">
        <v>7.9772205449557418</v>
      </c>
    </row>
    <row r="113" spans="1:41" x14ac:dyDescent="0.15">
      <c r="A113" s="1"/>
      <c r="B113" s="232" t="s">
        <v>407</v>
      </c>
      <c r="C113" s="37">
        <v>892</v>
      </c>
      <c r="D113" s="37">
        <v>7727</v>
      </c>
      <c r="E113" s="37">
        <v>14412</v>
      </c>
      <c r="F113" s="37">
        <v>2108</v>
      </c>
      <c r="G113" s="37">
        <v>25130</v>
      </c>
      <c r="H113" s="37">
        <v>2778</v>
      </c>
      <c r="I113" s="37">
        <v>10703</v>
      </c>
      <c r="J113" s="37">
        <v>7902</v>
      </c>
      <c r="K113" s="37">
        <v>15143</v>
      </c>
      <c r="L113" s="37">
        <v>9593</v>
      </c>
      <c r="M113" s="37">
        <v>7184</v>
      </c>
      <c r="N113" s="37">
        <v>9424</v>
      </c>
      <c r="O113" s="37">
        <v>10114</v>
      </c>
      <c r="P113" s="37">
        <v>17549</v>
      </c>
      <c r="Q113" s="37">
        <v>11239</v>
      </c>
      <c r="R113" s="37">
        <v>2459</v>
      </c>
      <c r="S113" s="37">
        <v>6554</v>
      </c>
      <c r="T113" s="37">
        <v>11132</v>
      </c>
      <c r="U113" s="37">
        <v>9435</v>
      </c>
      <c r="V113" s="37">
        <v>7676</v>
      </c>
      <c r="W113" s="37">
        <v>3157</v>
      </c>
      <c r="X113" s="37">
        <v>12764</v>
      </c>
      <c r="Y113" s="37">
        <v>8482</v>
      </c>
      <c r="Z113" s="37">
        <v>6730</v>
      </c>
      <c r="AA113" s="37">
        <v>26478</v>
      </c>
      <c r="AB113" s="37">
        <v>10237</v>
      </c>
      <c r="AC113" s="37">
        <v>2536</v>
      </c>
      <c r="AD113" s="37">
        <v>12955</v>
      </c>
      <c r="AE113" s="37">
        <v>1945</v>
      </c>
      <c r="AF113" s="37">
        <v>18882</v>
      </c>
      <c r="AG113" s="37">
        <v>17257</v>
      </c>
      <c r="AH113" s="37">
        <v>10453</v>
      </c>
      <c r="AI113" s="37">
        <v>13380</v>
      </c>
      <c r="AJ113" s="37">
        <v>169187</v>
      </c>
      <c r="AK113" s="37">
        <v>165223</v>
      </c>
      <c r="AL113" s="37">
        <v>334419</v>
      </c>
      <c r="AM113" s="37">
        <v>749198</v>
      </c>
      <c r="AN113" s="37">
        <v>820603</v>
      </c>
      <c r="AO113" s="37">
        <v>820603</v>
      </c>
    </row>
    <row r="114" spans="1:41" x14ac:dyDescent="0.15">
      <c r="A114" s="1"/>
      <c r="B114" s="232" t="s">
        <v>401</v>
      </c>
      <c r="C114" s="37">
        <v>150.80304311073542</v>
      </c>
      <c r="D114" s="37">
        <v>61.73500367517817</v>
      </c>
      <c r="E114" s="37">
        <v>59.087852796956227</v>
      </c>
      <c r="F114" s="37">
        <v>13.986756372997863</v>
      </c>
      <c r="G114" s="37">
        <v>114.92255418006211</v>
      </c>
      <c r="H114" s="37">
        <v>13.804687034129083</v>
      </c>
      <c r="I114" s="37">
        <v>63.917587339504323</v>
      </c>
      <c r="J114" s="37">
        <v>32.276115592770346</v>
      </c>
      <c r="K114" s="37">
        <v>65.833978210400915</v>
      </c>
      <c r="L114" s="37">
        <v>45.785823720044483</v>
      </c>
      <c r="M114" s="37">
        <v>39.509431886927345</v>
      </c>
      <c r="N114" s="37">
        <v>49.650695973783755</v>
      </c>
      <c r="O114" s="37">
        <v>78.14926710915708</v>
      </c>
      <c r="P114" s="37">
        <v>92.732624192176189</v>
      </c>
      <c r="Q114" s="37">
        <v>70.547102540925991</v>
      </c>
      <c r="R114" s="37">
        <v>16.048818692076754</v>
      </c>
      <c r="S114" s="37">
        <v>34.105574289163648</v>
      </c>
      <c r="T114" s="37">
        <v>61.707317073170728</v>
      </c>
      <c r="U114" s="37">
        <v>56.786378491594895</v>
      </c>
      <c r="V114" s="37">
        <v>70.447224236194614</v>
      </c>
      <c r="W114" s="37">
        <v>27.629724928015683</v>
      </c>
      <c r="X114" s="37">
        <v>53.838366796018221</v>
      </c>
      <c r="Y114" s="37">
        <v>41.576189519192589</v>
      </c>
      <c r="Z114" s="37">
        <v>48.944030719106351</v>
      </c>
      <c r="AA114" s="37">
        <v>116.49332136634813</v>
      </c>
      <c r="AB114" s="37">
        <v>53.671886878516041</v>
      </c>
      <c r="AC114" s="37">
        <v>20.235710922975034</v>
      </c>
      <c r="AD114" s="37">
        <v>58.253256651573132</v>
      </c>
      <c r="AE114" s="37">
        <v>15.210760929068584</v>
      </c>
      <c r="AF114" s="37">
        <v>90.035619429993758</v>
      </c>
      <c r="AG114" s="37">
        <v>94.70056577784851</v>
      </c>
      <c r="AH114" s="37">
        <v>45.778425936874562</v>
      </c>
      <c r="AI114" s="37">
        <v>79.257890247369915</v>
      </c>
      <c r="AJ114" s="37">
        <v>68.926814224295796</v>
      </c>
      <c r="AK114" s="37">
        <v>49.04359017970549</v>
      </c>
      <c r="AL114" s="37">
        <v>57.425873488234721</v>
      </c>
      <c r="AM114" s="37">
        <v>21.731408472266882</v>
      </c>
      <c r="AN114" s="37">
        <v>19.996890575299616</v>
      </c>
      <c r="AO114" s="50">
        <f>AN114</f>
        <v>19.996890575299616</v>
      </c>
    </row>
    <row r="115" spans="1:41" x14ac:dyDescent="0.15">
      <c r="A115" s="1"/>
      <c r="B115" s="232" t="s">
        <v>382</v>
      </c>
      <c r="C115" s="225" t="s">
        <v>98</v>
      </c>
      <c r="D115" s="225" t="s">
        <v>243</v>
      </c>
      <c r="E115" s="225" t="s">
        <v>243</v>
      </c>
      <c r="F115" s="225" t="s">
        <v>243</v>
      </c>
      <c r="G115" s="225" t="s">
        <v>243</v>
      </c>
      <c r="H115" s="225" t="s">
        <v>243</v>
      </c>
      <c r="I115" s="225" t="s">
        <v>174</v>
      </c>
      <c r="J115" s="225" t="s">
        <v>243</v>
      </c>
      <c r="K115" s="225" t="s">
        <v>61</v>
      </c>
      <c r="L115" s="225" t="s">
        <v>243</v>
      </c>
      <c r="M115" s="225" t="s">
        <v>243</v>
      </c>
      <c r="N115" s="225" t="s">
        <v>174</v>
      </c>
      <c r="O115" s="225" t="s">
        <v>174</v>
      </c>
      <c r="P115" s="225" t="s">
        <v>243</v>
      </c>
      <c r="Q115" s="225" t="s">
        <v>243</v>
      </c>
      <c r="R115" s="225" t="s">
        <v>243</v>
      </c>
      <c r="S115" s="225" t="s">
        <v>243</v>
      </c>
      <c r="T115" s="225" t="s">
        <v>243</v>
      </c>
      <c r="U115" s="225" t="s">
        <v>174</v>
      </c>
      <c r="V115" s="225" t="s">
        <v>174</v>
      </c>
      <c r="W115" s="225" t="s">
        <v>368</v>
      </c>
      <c r="X115" s="225" t="s">
        <v>369</v>
      </c>
      <c r="Y115" s="225" t="s">
        <v>243</v>
      </c>
      <c r="Z115" s="225" t="s">
        <v>61</v>
      </c>
      <c r="AA115" s="225" t="s">
        <v>243</v>
      </c>
      <c r="AB115" s="225" t="s">
        <v>243</v>
      </c>
      <c r="AC115" s="225" t="s">
        <v>61</v>
      </c>
      <c r="AD115" s="225" t="s">
        <v>369</v>
      </c>
      <c r="AE115" s="225" t="s">
        <v>243</v>
      </c>
      <c r="AF115" s="225" t="s">
        <v>174</v>
      </c>
      <c r="AG115" s="225" t="s">
        <v>243</v>
      </c>
      <c r="AH115" s="225" t="s">
        <v>174</v>
      </c>
      <c r="AI115" s="225" t="s">
        <v>174</v>
      </c>
      <c r="AJ115" s="225" t="s">
        <v>174</v>
      </c>
      <c r="AK115" s="225" t="s">
        <v>243</v>
      </c>
      <c r="AL115" s="225" t="s">
        <v>243</v>
      </c>
      <c r="AM115" s="225" t="s">
        <v>243</v>
      </c>
      <c r="AN115" s="225" t="s">
        <v>243</v>
      </c>
      <c r="AO115" s="50" t="str">
        <f>AN115</f>
        <v>Romania</v>
      </c>
    </row>
    <row r="116" spans="1:41" x14ac:dyDescent="0.15">
      <c r="A116" s="1"/>
      <c r="B116" s="232" t="s">
        <v>383</v>
      </c>
      <c r="C116" s="225" t="s">
        <v>78</v>
      </c>
      <c r="D116" s="225" t="s">
        <v>368</v>
      </c>
      <c r="E116" s="225" t="s">
        <v>61</v>
      </c>
      <c r="F116" s="225" t="s">
        <v>54</v>
      </c>
      <c r="G116" s="225" t="s">
        <v>174</v>
      </c>
      <c r="H116" s="225" t="s">
        <v>174</v>
      </c>
      <c r="I116" s="225" t="s">
        <v>98</v>
      </c>
      <c r="J116" s="225" t="s">
        <v>61</v>
      </c>
      <c r="K116" s="225" t="s">
        <v>243</v>
      </c>
      <c r="L116" s="225" t="s">
        <v>368</v>
      </c>
      <c r="M116" s="225" t="s">
        <v>54</v>
      </c>
      <c r="N116" s="225" t="s">
        <v>369</v>
      </c>
      <c r="O116" s="225" t="s">
        <v>369</v>
      </c>
      <c r="P116" s="225" t="s">
        <v>368</v>
      </c>
      <c r="Q116" s="225" t="s">
        <v>61</v>
      </c>
      <c r="R116" s="225" t="s">
        <v>370</v>
      </c>
      <c r="S116" s="225" t="s">
        <v>55</v>
      </c>
      <c r="T116" s="225" t="s">
        <v>61</v>
      </c>
      <c r="U116" s="225" t="s">
        <v>98</v>
      </c>
      <c r="V116" s="225" t="s">
        <v>98</v>
      </c>
      <c r="W116" s="225" t="s">
        <v>61</v>
      </c>
      <c r="X116" s="225" t="s">
        <v>174</v>
      </c>
      <c r="Y116" s="225" t="s">
        <v>174</v>
      </c>
      <c r="Z116" s="225" t="s">
        <v>243</v>
      </c>
      <c r="AA116" s="225" t="s">
        <v>368</v>
      </c>
      <c r="AB116" s="225" t="s">
        <v>55</v>
      </c>
      <c r="AC116" s="225" t="s">
        <v>174</v>
      </c>
      <c r="AD116" s="225" t="s">
        <v>174</v>
      </c>
      <c r="AE116" s="225" t="s">
        <v>368</v>
      </c>
      <c r="AF116" s="225" t="s">
        <v>369</v>
      </c>
      <c r="AG116" s="225" t="s">
        <v>368</v>
      </c>
      <c r="AH116" s="225" t="s">
        <v>369</v>
      </c>
      <c r="AI116" s="225" t="s">
        <v>98</v>
      </c>
      <c r="AJ116" s="225" t="s">
        <v>243</v>
      </c>
      <c r="AK116" s="225" t="s">
        <v>61</v>
      </c>
      <c r="AL116" s="225" t="s">
        <v>174</v>
      </c>
      <c r="AM116" s="225" t="s">
        <v>61</v>
      </c>
      <c r="AN116" s="225" t="s">
        <v>61</v>
      </c>
      <c r="AO116" s="50" t="str">
        <f>AN116</f>
        <v>Poland</v>
      </c>
    </row>
    <row r="117" spans="1:41" x14ac:dyDescent="0.15">
      <c r="A117" s="148"/>
      <c r="B117" s="232" t="s">
        <v>384</v>
      </c>
      <c r="C117" s="225" t="s">
        <v>55</v>
      </c>
      <c r="D117" s="225" t="s">
        <v>370</v>
      </c>
      <c r="E117" s="225" t="s">
        <v>174</v>
      </c>
      <c r="F117" s="225" t="s">
        <v>61</v>
      </c>
      <c r="G117" s="225" t="s">
        <v>263</v>
      </c>
      <c r="H117" s="225" t="s">
        <v>61</v>
      </c>
      <c r="I117" s="225" t="s">
        <v>369</v>
      </c>
      <c r="J117" s="225" t="s">
        <v>368</v>
      </c>
      <c r="K117" s="225" t="s">
        <v>174</v>
      </c>
      <c r="L117" s="225" t="s">
        <v>61</v>
      </c>
      <c r="M117" s="225" t="s">
        <v>368</v>
      </c>
      <c r="N117" s="225" t="s">
        <v>98</v>
      </c>
      <c r="O117" s="225" t="s">
        <v>98</v>
      </c>
      <c r="P117" s="225" t="s">
        <v>174</v>
      </c>
      <c r="Q117" s="225" t="s">
        <v>55</v>
      </c>
      <c r="R117" s="225" t="s">
        <v>368</v>
      </c>
      <c r="S117" s="225" t="s">
        <v>61</v>
      </c>
      <c r="T117" s="225" t="s">
        <v>55</v>
      </c>
      <c r="U117" s="225" t="s">
        <v>369</v>
      </c>
      <c r="V117" s="225" t="s">
        <v>369</v>
      </c>
      <c r="W117" s="225" t="s">
        <v>243</v>
      </c>
      <c r="X117" s="225" t="s">
        <v>263</v>
      </c>
      <c r="Y117" s="225" t="s">
        <v>369</v>
      </c>
      <c r="Z117" s="225" t="s">
        <v>368</v>
      </c>
      <c r="AA117" s="225" t="s">
        <v>55</v>
      </c>
      <c r="AB117" s="225" t="s">
        <v>174</v>
      </c>
      <c r="AC117" s="225" t="s">
        <v>369</v>
      </c>
      <c r="AD117" s="225" t="s">
        <v>243</v>
      </c>
      <c r="AE117" s="225" t="s">
        <v>61</v>
      </c>
      <c r="AF117" s="225" t="s">
        <v>98</v>
      </c>
      <c r="AG117" s="225" t="s">
        <v>61</v>
      </c>
      <c r="AH117" s="225" t="s">
        <v>61</v>
      </c>
      <c r="AI117" s="225" t="s">
        <v>369</v>
      </c>
      <c r="AJ117" s="225" t="s">
        <v>369</v>
      </c>
      <c r="AK117" s="225" t="s">
        <v>174</v>
      </c>
      <c r="AL117" s="225" t="s">
        <v>369</v>
      </c>
      <c r="AM117" s="225" t="s">
        <v>174</v>
      </c>
      <c r="AN117" s="225" t="s">
        <v>174</v>
      </c>
      <c r="AO117" s="50" t="str">
        <f>AN117</f>
        <v>Italy</v>
      </c>
    </row>
    <row r="118" spans="1:41" x14ac:dyDescent="0.15">
      <c r="A118" s="148"/>
      <c r="B118" s="139" t="s">
        <v>329</v>
      </c>
      <c r="C118" s="184"/>
      <c r="D118" s="184">
        <v>63.582217409224249</v>
      </c>
      <c r="E118" s="184">
        <v>70.167080149923677</v>
      </c>
      <c r="F118" s="184">
        <v>75.213779623747868</v>
      </c>
      <c r="G118" s="184">
        <v>68.009098329832796</v>
      </c>
      <c r="H118" s="184">
        <v>74.80723005961751</v>
      </c>
      <c r="I118" s="184">
        <v>66.404451614072613</v>
      </c>
      <c r="J118" s="184">
        <v>73.08060870134976</v>
      </c>
      <c r="K118" s="184">
        <v>68.150097340778288</v>
      </c>
      <c r="L118" s="184">
        <v>68.980947437228437</v>
      </c>
      <c r="M118" s="184">
        <v>66.744357624333489</v>
      </c>
      <c r="N118" s="184">
        <v>68.183466279912992</v>
      </c>
      <c r="O118" s="184">
        <v>76.002679974124391</v>
      </c>
      <c r="P118" s="184">
        <v>67.823946923433169</v>
      </c>
      <c r="Q118" s="184">
        <v>72.685482550597598</v>
      </c>
      <c r="R118" s="184">
        <v>75.851875106280005</v>
      </c>
      <c r="S118" s="184">
        <v>71.890562879263442</v>
      </c>
      <c r="T118" s="184">
        <v>73.809705728257072</v>
      </c>
      <c r="U118" s="184">
        <v>68.688255171946849</v>
      </c>
      <c r="V118" s="184">
        <v>69.092469791440664</v>
      </c>
      <c r="W118" s="184">
        <v>75.006692723670824</v>
      </c>
      <c r="X118" s="184">
        <v>80.178668791678902</v>
      </c>
      <c r="Y118" s="184">
        <v>74.838544696042845</v>
      </c>
      <c r="Z118" s="184">
        <v>74.528920971219648</v>
      </c>
      <c r="AA118" s="184">
        <v>60.497987047085601</v>
      </c>
      <c r="AB118" s="184">
        <v>69.402981134267208</v>
      </c>
      <c r="AC118" s="184">
        <v>78.105878364197039</v>
      </c>
      <c r="AD118" s="184">
        <v>72.011128630096806</v>
      </c>
      <c r="AE118" s="184">
        <v>78.14614290541337</v>
      </c>
      <c r="AF118" s="184">
        <v>68.655762527715098</v>
      </c>
      <c r="AG118" s="184">
        <v>67.840144881124601</v>
      </c>
      <c r="AH118" s="184">
        <v>79.354861544315114</v>
      </c>
      <c r="AI118" s="184">
        <v>66.262491190661194</v>
      </c>
      <c r="AJ118" s="184">
        <v>70.766551832857516</v>
      </c>
      <c r="AK118" s="184">
        <v>71.541953458322197</v>
      </c>
      <c r="AL118" s="184">
        <v>71.217058845732055</v>
      </c>
      <c r="AM118" s="184">
        <v>72.523179720961551</v>
      </c>
      <c r="AN118" s="184">
        <v>72.248548697659118</v>
      </c>
      <c r="AO118" s="46">
        <v>72.523179720961551</v>
      </c>
    </row>
    <row r="119" spans="1:41" x14ac:dyDescent="0.15">
      <c r="A119" s="148"/>
      <c r="B119" s="139" t="s">
        <v>330</v>
      </c>
      <c r="C119" s="184"/>
      <c r="D119" s="184">
        <v>72.481572481572485</v>
      </c>
      <c r="E119" s="184">
        <v>77.453299547937931</v>
      </c>
      <c r="F119" s="184">
        <v>83.370495275788073</v>
      </c>
      <c r="G119" s="184">
        <v>75.537797438550186</v>
      </c>
      <c r="H119" s="184">
        <v>80.210916821241739</v>
      </c>
      <c r="I119" s="184">
        <v>72.938181995323461</v>
      </c>
      <c r="J119" s="184">
        <v>83.678054527095256</v>
      </c>
      <c r="K119" s="184">
        <v>76.027554535017217</v>
      </c>
      <c r="L119" s="184">
        <v>76.27194331702573</v>
      </c>
      <c r="M119" s="184">
        <v>72.087152916168463</v>
      </c>
      <c r="N119" s="184">
        <v>70.587286568319641</v>
      </c>
      <c r="O119" s="184">
        <v>84.11480534242682</v>
      </c>
      <c r="P119" s="184">
        <v>74.837254270061223</v>
      </c>
      <c r="Q119" s="184">
        <v>84.343009307525151</v>
      </c>
      <c r="R119" s="184">
        <v>86.568253710763244</v>
      </c>
      <c r="S119" s="184">
        <v>80.468248540011572</v>
      </c>
      <c r="T119" s="184">
        <v>84.77636658887802</v>
      </c>
      <c r="U119" s="184">
        <v>75.041079304678718</v>
      </c>
      <c r="V119" s="184">
        <v>76.231729191313974</v>
      </c>
      <c r="W119" s="184">
        <v>81.56842350662626</v>
      </c>
      <c r="X119" s="184">
        <v>85.275565950907293</v>
      </c>
      <c r="Y119" s="184">
        <v>80.873142764035563</v>
      </c>
      <c r="Z119" s="184">
        <v>83.394096715860698</v>
      </c>
      <c r="AA119" s="184">
        <v>68.352586968616023</v>
      </c>
      <c r="AB119" s="184">
        <v>78.569457124052562</v>
      </c>
      <c r="AC119" s="184">
        <v>85.969186199631281</v>
      </c>
      <c r="AD119" s="184">
        <v>77.357764896568767</v>
      </c>
      <c r="AE119" s="184">
        <v>86.934114956597369</v>
      </c>
      <c r="AF119" s="184">
        <v>77.259986976586177</v>
      </c>
      <c r="AG119" s="184">
        <v>72.775414532511505</v>
      </c>
      <c r="AH119" s="184">
        <v>84.026629935720848</v>
      </c>
      <c r="AI119" s="184">
        <v>74.793066114066846</v>
      </c>
      <c r="AJ119" s="184">
        <v>76.990410990480143</v>
      </c>
      <c r="AK119" s="184">
        <v>79.710592393044493</v>
      </c>
      <c r="AL119" s="184">
        <v>78.561783095802312</v>
      </c>
      <c r="AM119" s="184">
        <v>77.675480691589513</v>
      </c>
      <c r="AN119" s="184">
        <v>77.200491262133326</v>
      </c>
      <c r="AO119" s="46">
        <v>77.675480691589513</v>
      </c>
    </row>
    <row r="120" spans="1:41" x14ac:dyDescent="0.15">
      <c r="A120" s="148"/>
      <c r="B120" s="139" t="s">
        <v>331</v>
      </c>
      <c r="C120" s="184"/>
      <c r="D120" s="184">
        <v>55.14070201407808</v>
      </c>
      <c r="E120" s="184">
        <v>63.202111565326561</v>
      </c>
      <c r="F120" s="184">
        <v>67.470564889535652</v>
      </c>
      <c r="G120" s="184">
        <v>60.040778568596728</v>
      </c>
      <c r="H120" s="184">
        <v>69.828223568609744</v>
      </c>
      <c r="I120" s="184">
        <v>59.971702977182531</v>
      </c>
      <c r="J120" s="184">
        <v>63.033697108941226</v>
      </c>
      <c r="K120" s="184">
        <v>60.173942994919486</v>
      </c>
      <c r="L120" s="184">
        <v>62.132637367758768</v>
      </c>
      <c r="M120" s="184">
        <v>61.29698611581442</v>
      </c>
      <c r="N120" s="184">
        <v>65.818701078908404</v>
      </c>
      <c r="O120" s="184">
        <v>68.276950834460976</v>
      </c>
      <c r="P120" s="184">
        <v>60.773832663815817</v>
      </c>
      <c r="Q120" s="184">
        <v>60.96553814292389</v>
      </c>
      <c r="R120" s="184">
        <v>65.807612386599772</v>
      </c>
      <c r="S120" s="184">
        <v>63.410143042912871</v>
      </c>
      <c r="T120" s="184">
        <v>62.509834339852624</v>
      </c>
      <c r="U120" s="184">
        <v>62.380707048404119</v>
      </c>
      <c r="V120" s="184">
        <v>62.113156863842413</v>
      </c>
      <c r="W120" s="184">
        <v>68.507433524574139</v>
      </c>
      <c r="X120" s="184">
        <v>75.148540428829762</v>
      </c>
      <c r="Y120" s="184">
        <v>68.985272474046567</v>
      </c>
      <c r="Z120" s="184">
        <v>65.8568595843022</v>
      </c>
      <c r="AA120" s="184">
        <v>51.465773529522451</v>
      </c>
      <c r="AB120" s="184">
        <v>60.331550914496425</v>
      </c>
      <c r="AC120" s="184">
        <v>70.538288502360359</v>
      </c>
      <c r="AD120" s="184">
        <v>66.653207675295718</v>
      </c>
      <c r="AE120" s="184">
        <v>69.772580793665412</v>
      </c>
      <c r="AF120" s="184">
        <v>59.29950947191265</v>
      </c>
      <c r="AG120" s="184">
        <v>62.72790629707066</v>
      </c>
      <c r="AH120" s="184">
        <v>75.011312313773701</v>
      </c>
      <c r="AI120" s="184">
        <v>57.116824762855714</v>
      </c>
      <c r="AJ120" s="184">
        <v>64.494003542701165</v>
      </c>
      <c r="AK120" s="184">
        <v>63.530479119924301</v>
      </c>
      <c r="AL120" s="184">
        <v>63.931017975306801</v>
      </c>
      <c r="AM120" s="184">
        <v>67.431380975452399</v>
      </c>
      <c r="AN120" s="184">
        <v>67.369466798899808</v>
      </c>
      <c r="AO120" s="46">
        <v>67.431380975452399</v>
      </c>
    </row>
    <row r="121" spans="1:41" x14ac:dyDescent="0.15">
      <c r="A121" s="147"/>
      <c r="B121" s="139" t="s">
        <v>332</v>
      </c>
      <c r="C121" s="184"/>
      <c r="D121" s="184">
        <v>11.503433281196267</v>
      </c>
      <c r="E121" s="184">
        <v>4.7675537031099706</v>
      </c>
      <c r="F121" s="184">
        <v>5.4245950490269523</v>
      </c>
      <c r="G121" s="184">
        <v>7.0227515651244463</v>
      </c>
      <c r="H121" s="184">
        <v>5.2575335312725793</v>
      </c>
      <c r="I121" s="184">
        <v>7.1678208004161386</v>
      </c>
      <c r="J121" s="184">
        <v>7.8221384509938314</v>
      </c>
      <c r="K121" s="184">
        <v>7.8401045272820671</v>
      </c>
      <c r="L121" s="184">
        <v>7.0771462381188686</v>
      </c>
      <c r="M121" s="184">
        <v>10.492606539977027</v>
      </c>
      <c r="N121" s="184">
        <v>8.3998337782348091</v>
      </c>
      <c r="O121" s="184">
        <v>5.3460988429322285</v>
      </c>
      <c r="P121" s="184">
        <v>8.2200509770603229</v>
      </c>
      <c r="Q121" s="184">
        <v>4.9844876177243771</v>
      </c>
      <c r="R121" s="184">
        <v>6.8826291815951013</v>
      </c>
      <c r="S121" s="184">
        <v>6.5044504134407752</v>
      </c>
      <c r="T121" s="184">
        <v>7.0964904096077195</v>
      </c>
      <c r="U121" s="184">
        <v>6.9629581639429228</v>
      </c>
      <c r="V121" s="184">
        <v>6.9062358086952367</v>
      </c>
      <c r="W121" s="184">
        <v>5.3099872577881273</v>
      </c>
      <c r="X121" s="184">
        <v>6.2586317570853351</v>
      </c>
      <c r="Y121" s="184">
        <v>5.263781048643394</v>
      </c>
      <c r="Z121" s="184">
        <v>6.9723423638566793</v>
      </c>
      <c r="AA121" s="184">
        <v>10.126108692146428</v>
      </c>
      <c r="AB121" s="184">
        <v>6.8384005598847928</v>
      </c>
      <c r="AC121" s="184">
        <v>4.9053827141859889</v>
      </c>
      <c r="AD121" s="184">
        <v>8.9380963754023224</v>
      </c>
      <c r="AE121" s="184">
        <v>4.9002289826627408</v>
      </c>
      <c r="AF121" s="184">
        <v>10.328086672117744</v>
      </c>
      <c r="AG121" s="184">
        <v>9.0297832301957808</v>
      </c>
      <c r="AH121" s="184">
        <v>4.1575193537883006</v>
      </c>
      <c r="AI121" s="184">
        <v>5.8762611347988258</v>
      </c>
      <c r="AJ121" s="184">
        <v>7.2516287398856782</v>
      </c>
      <c r="AK121" s="184">
        <v>6.865874230474633</v>
      </c>
      <c r="AL121" s="184">
        <v>7.0261896663813648</v>
      </c>
      <c r="AM121" s="184">
        <v>6.2085278672624629</v>
      </c>
      <c r="AN121" s="184">
        <v>6.2403154402538901</v>
      </c>
      <c r="AO121" s="46">
        <v>6.2085278672624629</v>
      </c>
    </row>
    <row r="122" spans="1:41" x14ac:dyDescent="0.15">
      <c r="A122" s="149"/>
      <c r="B122" s="139" t="s">
        <v>300</v>
      </c>
      <c r="C122" s="184">
        <v>1.1655011655011656</v>
      </c>
      <c r="D122" s="184">
        <v>7.2515666965085046</v>
      </c>
      <c r="E122" s="184">
        <v>3.4746554543330994</v>
      </c>
      <c r="F122" s="184">
        <v>3.780993237839017</v>
      </c>
      <c r="G122" s="184">
        <v>6.0971408887357903</v>
      </c>
      <c r="H122" s="184">
        <v>3.4962749967324531</v>
      </c>
      <c r="I122" s="184">
        <v>5.0291691812512571</v>
      </c>
      <c r="J122" s="184">
        <v>5.318577414849039</v>
      </c>
      <c r="K122" s="184">
        <v>5.2056389032591834</v>
      </c>
      <c r="L122" s="184">
        <v>7.321759872780282</v>
      </c>
      <c r="M122" s="184">
        <v>6.1639908256880727</v>
      </c>
      <c r="N122" s="184">
        <v>6.2859739472887011</v>
      </c>
      <c r="O122" s="184">
        <v>3.6026515515419346</v>
      </c>
      <c r="P122" s="184">
        <v>7.0725957239248842</v>
      </c>
      <c r="Q122" s="184">
        <v>4.3226250122801844</v>
      </c>
      <c r="R122" s="184">
        <v>3.7539988248351506</v>
      </c>
      <c r="S122" s="184">
        <v>3.2334697109674013</v>
      </c>
      <c r="T122" s="184">
        <v>4.9424728569113592</v>
      </c>
      <c r="U122" s="184">
        <v>6.503189462347776</v>
      </c>
      <c r="V122" s="184">
        <v>4.4642857142857144</v>
      </c>
      <c r="W122" s="184">
        <v>2.7713328177365302</v>
      </c>
      <c r="X122" s="184">
        <v>5.2142740752810814</v>
      </c>
      <c r="Y122" s="184">
        <v>7.4966247424145536</v>
      </c>
      <c r="Z122" s="184">
        <v>4.7034085878707392</v>
      </c>
      <c r="AA122" s="184">
        <v>6.9657286152131519</v>
      </c>
      <c r="AB122" s="184">
        <v>5.4069208586991344</v>
      </c>
      <c r="AC122" s="184">
        <v>2.8651190126359092</v>
      </c>
      <c r="AD122" s="184">
        <v>6.1809327589436229</v>
      </c>
      <c r="AE122" s="184">
        <v>3.3928385008873576</v>
      </c>
      <c r="AF122" s="184">
        <v>7.27536231884058</v>
      </c>
      <c r="AG122" s="184">
        <v>7.9573660388377867</v>
      </c>
      <c r="AH122" s="184">
        <v>3.0928448224588116</v>
      </c>
      <c r="AI122" s="184">
        <v>3.4203680508719527</v>
      </c>
      <c r="AJ122" s="184">
        <v>5.7025560433428426</v>
      </c>
      <c r="AK122" s="184">
        <v>4.9120323559150654</v>
      </c>
      <c r="AL122" s="184">
        <v>5.2410752718689535</v>
      </c>
      <c r="AM122" s="184">
        <v>5.0787889118957974</v>
      </c>
      <c r="AN122" s="203">
        <v>5.1502425748036496</v>
      </c>
      <c r="AO122" s="204">
        <v>5.1502425748036496</v>
      </c>
    </row>
    <row r="123" spans="1:41" x14ac:dyDescent="0.15">
      <c r="A123" s="17"/>
      <c r="B123" s="139" t="s">
        <v>333</v>
      </c>
      <c r="C123" s="117"/>
      <c r="D123" s="117">
        <v>5.7</v>
      </c>
      <c r="E123" s="117">
        <v>2.5</v>
      </c>
      <c r="F123" s="117">
        <v>3.4000000000000004</v>
      </c>
      <c r="G123" s="117">
        <v>2.6</v>
      </c>
      <c r="H123" s="117">
        <v>4.3</v>
      </c>
      <c r="I123" s="117">
        <v>4.3999999999999995</v>
      </c>
      <c r="J123" s="117">
        <v>3.3000000000000003</v>
      </c>
      <c r="K123" s="117">
        <v>3</v>
      </c>
      <c r="L123" s="117">
        <v>3.1</v>
      </c>
      <c r="M123" s="117">
        <v>5</v>
      </c>
      <c r="N123" s="117">
        <v>3</v>
      </c>
      <c r="O123" s="117">
        <v>2.5</v>
      </c>
      <c r="P123" s="117">
        <v>3.5000000000000004</v>
      </c>
      <c r="Q123" s="117">
        <v>1.5</v>
      </c>
      <c r="R123" s="117">
        <v>4</v>
      </c>
      <c r="S123" s="117">
        <v>2.4</v>
      </c>
      <c r="T123" s="117">
        <v>3.2</v>
      </c>
      <c r="U123" s="117">
        <v>5.2</v>
      </c>
      <c r="V123" s="117">
        <v>3.5999999999999996</v>
      </c>
      <c r="W123" s="117">
        <v>3.9</v>
      </c>
      <c r="X123" s="117">
        <v>2.1999999999999997</v>
      </c>
      <c r="Y123" s="117">
        <v>3.5000000000000004</v>
      </c>
      <c r="Z123" s="117">
        <v>4.3</v>
      </c>
      <c r="AA123" s="117">
        <v>4.3</v>
      </c>
      <c r="AB123" s="117">
        <v>3.3000000000000003</v>
      </c>
      <c r="AC123" s="117">
        <v>4.3</v>
      </c>
      <c r="AD123" s="117">
        <v>2</v>
      </c>
      <c r="AE123" s="117">
        <v>3.2</v>
      </c>
      <c r="AF123" s="117">
        <v>3.4000000000000004</v>
      </c>
      <c r="AG123" s="117">
        <v>3</v>
      </c>
      <c r="AH123" s="117">
        <v>2.9000000000000004</v>
      </c>
      <c r="AI123" s="117">
        <v>2.1999999999999997</v>
      </c>
      <c r="AJ123" s="117">
        <v>3.3</v>
      </c>
      <c r="AK123" s="117">
        <v>3.4</v>
      </c>
      <c r="AL123" s="117">
        <v>3.4000000000000004</v>
      </c>
      <c r="AM123" s="117">
        <v>4.7</v>
      </c>
      <c r="AN123" s="117"/>
      <c r="AO123" s="129">
        <v>3.4000000000000004</v>
      </c>
    </row>
    <row r="124" spans="1:41" x14ac:dyDescent="0.15">
      <c r="A124" s="17"/>
      <c r="B124" s="139" t="s">
        <v>334</v>
      </c>
      <c r="C124" s="226">
        <v>5.4</v>
      </c>
      <c r="D124" s="226">
        <v>16.7</v>
      </c>
      <c r="E124" s="226">
        <v>9.4</v>
      </c>
      <c r="F124" s="226">
        <v>10.8</v>
      </c>
      <c r="G124" s="226">
        <v>12.3</v>
      </c>
      <c r="H124" s="226">
        <v>9.4</v>
      </c>
      <c r="I124" s="226">
        <v>11.9</v>
      </c>
      <c r="J124" s="226">
        <v>12.4</v>
      </c>
      <c r="K124" s="226">
        <v>11.4</v>
      </c>
      <c r="L124" s="226">
        <v>14</v>
      </c>
      <c r="M124" s="226">
        <v>13.9</v>
      </c>
      <c r="N124" s="226">
        <v>15.1</v>
      </c>
      <c r="O124" s="226">
        <v>11.6</v>
      </c>
      <c r="P124" s="226">
        <v>14</v>
      </c>
      <c r="Q124" s="226">
        <v>9</v>
      </c>
      <c r="R124" s="226">
        <v>10.9</v>
      </c>
      <c r="S124" s="226">
        <v>10</v>
      </c>
      <c r="T124" s="226">
        <v>10.4</v>
      </c>
      <c r="U124" s="226">
        <v>14.7</v>
      </c>
      <c r="V124" s="226">
        <v>9.6999999999999993</v>
      </c>
      <c r="W124" s="226">
        <v>6.9</v>
      </c>
      <c r="X124" s="226">
        <v>12.6</v>
      </c>
      <c r="Y124" s="226">
        <v>14.2</v>
      </c>
      <c r="Z124" s="226">
        <v>8.5</v>
      </c>
      <c r="AA124" s="226">
        <v>13.1</v>
      </c>
      <c r="AB124" s="226">
        <v>10.3</v>
      </c>
      <c r="AC124" s="226">
        <v>6.4</v>
      </c>
      <c r="AD124" s="226">
        <v>13.1</v>
      </c>
      <c r="AE124" s="226">
        <v>9.4</v>
      </c>
      <c r="AF124" s="226">
        <v>13.6</v>
      </c>
      <c r="AG124" s="226">
        <v>12.9</v>
      </c>
      <c r="AH124" s="226">
        <v>8.5</v>
      </c>
      <c r="AI124" s="226">
        <v>11</v>
      </c>
      <c r="AJ124" s="226">
        <v>12.6</v>
      </c>
      <c r="AK124" s="226">
        <v>11</v>
      </c>
      <c r="AL124" s="226">
        <v>11.6</v>
      </c>
      <c r="AM124" s="226">
        <v>12.5</v>
      </c>
      <c r="AN124" s="226">
        <v>12.9</v>
      </c>
      <c r="AO124" s="226">
        <f>AN124</f>
        <v>12.9</v>
      </c>
    </row>
    <row r="125" spans="1:41" x14ac:dyDescent="0.15">
      <c r="A125" s="131"/>
      <c r="B125" s="139" t="s">
        <v>335</v>
      </c>
      <c r="C125" s="184"/>
      <c r="D125" s="184">
        <v>21.829839864600963</v>
      </c>
      <c r="E125" s="184">
        <v>13.516029725748524</v>
      </c>
      <c r="F125" s="184">
        <v>17.818860035662315</v>
      </c>
      <c r="G125" s="184">
        <v>16.655005431680507</v>
      </c>
      <c r="H125" s="184">
        <v>15.84872950117424</v>
      </c>
      <c r="I125" s="184">
        <v>18.825995038555071</v>
      </c>
      <c r="J125" s="184">
        <v>18.210018382352942</v>
      </c>
      <c r="K125" s="184">
        <v>16.483252356344533</v>
      </c>
      <c r="L125" s="184">
        <v>19.009502343076488</v>
      </c>
      <c r="M125" s="184">
        <v>20.450684577047262</v>
      </c>
      <c r="N125" s="184">
        <v>17.191204651011724</v>
      </c>
      <c r="O125" s="184">
        <v>13.238630141272548</v>
      </c>
      <c r="P125" s="184">
        <v>16.134936378681104</v>
      </c>
      <c r="Q125" s="184">
        <v>11.96068758775092</v>
      </c>
      <c r="R125" s="184">
        <v>16.991805830645003</v>
      </c>
      <c r="S125" s="184">
        <v>14.892489479814886</v>
      </c>
      <c r="T125" s="184">
        <v>14.754518861334265</v>
      </c>
      <c r="U125" s="184">
        <v>16.56003199040288</v>
      </c>
      <c r="V125" s="184">
        <v>15.882425707244197</v>
      </c>
      <c r="W125" s="184">
        <v>13.83595320126328</v>
      </c>
      <c r="X125" s="184">
        <v>16.37869882448318</v>
      </c>
      <c r="Y125" s="184">
        <v>18.757970163755239</v>
      </c>
      <c r="Z125" s="184">
        <v>12.772472643891678</v>
      </c>
      <c r="AA125" s="184">
        <v>14.979975422372712</v>
      </c>
      <c r="AB125" s="184">
        <v>17.498752137296758</v>
      </c>
      <c r="AC125" s="184">
        <v>12.393717141559032</v>
      </c>
      <c r="AD125" s="184">
        <v>13.968955820321172</v>
      </c>
      <c r="AE125" s="184">
        <v>14.143274482408231</v>
      </c>
      <c r="AF125" s="184">
        <v>16.516127116421099</v>
      </c>
      <c r="AG125" s="184">
        <v>16.19463575788118</v>
      </c>
      <c r="AH125" s="184">
        <v>9.5779169398412947</v>
      </c>
      <c r="AI125" s="184">
        <v>18.479304102732318</v>
      </c>
      <c r="AJ125" s="184">
        <v>15.835038682932092</v>
      </c>
      <c r="AK125" s="184">
        <v>16.175705112011514</v>
      </c>
      <c r="AL125" s="184">
        <v>16.033486502702182</v>
      </c>
      <c r="AM125" s="184">
        <v>18.838147129709895</v>
      </c>
      <c r="AN125" s="184">
        <v>19.116259212961168</v>
      </c>
      <c r="AO125" s="46">
        <v>18.838147129709895</v>
      </c>
    </row>
    <row r="126" spans="1:41" x14ac:dyDescent="0.15">
      <c r="A126" s="147"/>
      <c r="B126" s="139" t="s">
        <v>337</v>
      </c>
      <c r="C126" s="184"/>
      <c r="D126" s="184">
        <v>15.407453073541102</v>
      </c>
      <c r="E126" s="184">
        <v>7.000415540387646</v>
      </c>
      <c r="F126" s="184">
        <v>5.9506739317464872</v>
      </c>
      <c r="G126" s="184">
        <v>7.8054798556382119</v>
      </c>
      <c r="H126" s="184">
        <v>3.7155111580443516</v>
      </c>
      <c r="I126" s="184">
        <v>6.202533939932211</v>
      </c>
      <c r="J126" s="184">
        <v>6.9613255143493644</v>
      </c>
      <c r="K126" s="184">
        <v>10.091317532450796</v>
      </c>
      <c r="L126" s="184">
        <v>7.713835675165341</v>
      </c>
      <c r="M126" s="184">
        <v>10.539141710542495</v>
      </c>
      <c r="N126" s="184">
        <v>9.3450208795756371</v>
      </c>
      <c r="O126" s="184">
        <v>4.9635194459902303</v>
      </c>
      <c r="P126" s="184">
        <v>11.89134471204075</v>
      </c>
      <c r="Q126" s="184">
        <v>3.6536063777534289</v>
      </c>
      <c r="R126" s="184">
        <v>8.6857292759706191</v>
      </c>
      <c r="S126" s="184">
        <v>9.4549008480721319</v>
      </c>
      <c r="T126" s="184">
        <v>8.9891503667481665</v>
      </c>
      <c r="U126" s="184">
        <v>8.8096399227127105</v>
      </c>
      <c r="V126" s="184">
        <v>6.7660126756160182</v>
      </c>
      <c r="W126" s="184">
        <v>3.25201072386059</v>
      </c>
      <c r="X126" s="184">
        <v>7.2516042444323272</v>
      </c>
      <c r="Y126" s="184">
        <v>7.4710911520339165</v>
      </c>
      <c r="Z126" s="184">
        <v>5.1546466356939202</v>
      </c>
      <c r="AA126" s="184">
        <v>10.949523473349807</v>
      </c>
      <c r="AB126" s="184">
        <v>8.8826370826476992</v>
      </c>
      <c r="AC126" s="184">
        <v>1.0897818821743974</v>
      </c>
      <c r="AD126" s="184">
        <v>8.0796274480930652</v>
      </c>
      <c r="AE126" s="184">
        <v>6.0064461728803673</v>
      </c>
      <c r="AF126" s="184">
        <v>12.080361071151383</v>
      </c>
      <c r="AG126" s="184">
        <v>10.517684993981691</v>
      </c>
      <c r="AH126" s="184">
        <v>4.5069534203010564</v>
      </c>
      <c r="AI126" s="184">
        <v>5.2622663198015607</v>
      </c>
      <c r="AJ126" s="184">
        <v>8.1275603213153982</v>
      </c>
      <c r="AK126" s="184">
        <v>7.5703006618394966</v>
      </c>
      <c r="AL126" s="184">
        <v>7.8035377663187759</v>
      </c>
      <c r="AM126" s="184">
        <v>8.6193149934753084</v>
      </c>
      <c r="AN126" s="184">
        <v>8.9953388806305856</v>
      </c>
      <c r="AO126" s="46">
        <v>8.9953388806305856</v>
      </c>
    </row>
    <row r="127" spans="1:41" x14ac:dyDescent="0.15">
      <c r="A127" s="147"/>
      <c r="B127" s="139" t="s">
        <v>338</v>
      </c>
      <c r="C127" s="184"/>
      <c r="D127" s="184">
        <v>29.440776131994355</v>
      </c>
      <c r="E127" s="184">
        <v>43.707443110052374</v>
      </c>
      <c r="F127" s="184">
        <v>32.955057560735796</v>
      </c>
      <c r="G127" s="184">
        <v>46.029130146571404</v>
      </c>
      <c r="H127" s="184">
        <v>45.808789305894074</v>
      </c>
      <c r="I127" s="184">
        <v>60.473799641115797</v>
      </c>
      <c r="J127" s="184">
        <v>40.657351592189748</v>
      </c>
      <c r="K127" s="184">
        <v>47.994965938474493</v>
      </c>
      <c r="L127" s="184">
        <v>40.915024494101665</v>
      </c>
      <c r="M127" s="184">
        <v>40.705031467632494</v>
      </c>
      <c r="N127" s="184">
        <v>48.460500787350789</v>
      </c>
      <c r="O127" s="184">
        <v>67.005193841587825</v>
      </c>
      <c r="P127" s="184">
        <v>45.952222420709035</v>
      </c>
      <c r="Q127" s="184">
        <v>52.016347401166229</v>
      </c>
      <c r="R127" s="184">
        <v>25.658447009443861</v>
      </c>
      <c r="S127" s="184">
        <v>39.825761636033079</v>
      </c>
      <c r="T127" s="184">
        <v>49.907221446035628</v>
      </c>
      <c r="U127" s="184">
        <v>58.827233275511901</v>
      </c>
      <c r="V127" s="184">
        <v>62.127570885872089</v>
      </c>
      <c r="W127" s="184">
        <v>57.793565683646108</v>
      </c>
      <c r="X127" s="184">
        <v>62.309273161934321</v>
      </c>
      <c r="Y127" s="184">
        <v>54.227573666073923</v>
      </c>
      <c r="Z127" s="184">
        <v>54.220398593200471</v>
      </c>
      <c r="AA127" s="184">
        <v>36.818302153194495</v>
      </c>
      <c r="AB127" s="184">
        <v>44.990710759594457</v>
      </c>
      <c r="AC127" s="184">
        <v>66.825425014934041</v>
      </c>
      <c r="AD127" s="184">
        <v>58.788285966720657</v>
      </c>
      <c r="AE127" s="184">
        <v>42.887538712499115</v>
      </c>
      <c r="AF127" s="184">
        <v>44.224295184564504</v>
      </c>
      <c r="AG127" s="184">
        <v>43.913225924003669</v>
      </c>
      <c r="AH127" s="184">
        <v>69.735854420118955</v>
      </c>
      <c r="AI127" s="184">
        <v>66.290156694294879</v>
      </c>
      <c r="AJ127" s="184">
        <v>55.936460469095259</v>
      </c>
      <c r="AK127" s="184">
        <v>44.232929755183292</v>
      </c>
      <c r="AL127" s="184">
        <v>49.131360082015831</v>
      </c>
      <c r="AM127" s="184">
        <v>35.689698923855886</v>
      </c>
      <c r="AN127" s="184">
        <v>35.835841997759879</v>
      </c>
      <c r="AO127" s="46">
        <v>35.835841997759879</v>
      </c>
    </row>
    <row r="128" spans="1:41" x14ac:dyDescent="0.15">
      <c r="A128" s="147"/>
      <c r="B128" s="139" t="s">
        <v>339</v>
      </c>
      <c r="C128" s="185"/>
      <c r="D128" s="185">
        <v>27252</v>
      </c>
      <c r="E128" s="185">
        <v>32044</v>
      </c>
      <c r="F128" s="185">
        <v>32724</v>
      </c>
      <c r="G128" s="185">
        <v>30648</v>
      </c>
      <c r="H128" s="185">
        <v>36546</v>
      </c>
      <c r="I128" s="185">
        <v>37071</v>
      </c>
      <c r="J128" s="185">
        <v>32000</v>
      </c>
      <c r="K128" s="185">
        <v>30137</v>
      </c>
      <c r="L128" s="185">
        <v>30410</v>
      </c>
      <c r="M128" s="185">
        <v>30800</v>
      </c>
      <c r="N128" s="185">
        <v>32269</v>
      </c>
      <c r="O128" s="185">
        <v>36823</v>
      </c>
      <c r="P128" s="185">
        <v>30684</v>
      </c>
      <c r="Q128" s="185">
        <v>31308</v>
      </c>
      <c r="R128" s="185">
        <v>31087</v>
      </c>
      <c r="S128" s="185">
        <v>31229</v>
      </c>
      <c r="T128" s="185">
        <v>30158</v>
      </c>
      <c r="U128" s="185">
        <v>36449</v>
      </c>
      <c r="V128" s="185">
        <v>45263</v>
      </c>
      <c r="W128" s="185">
        <v>36700</v>
      </c>
      <c r="X128" s="185">
        <v>32751</v>
      </c>
      <c r="Y128" s="185">
        <v>32005</v>
      </c>
      <c r="Z128" s="185">
        <v>32982</v>
      </c>
      <c r="AA128" s="185">
        <v>25815</v>
      </c>
      <c r="AB128" s="185">
        <v>33121</v>
      </c>
      <c r="AC128" s="185">
        <v>39868</v>
      </c>
      <c r="AD128" s="185">
        <v>32983</v>
      </c>
      <c r="AE128" s="185">
        <v>31332</v>
      </c>
      <c r="AF128" s="185">
        <v>35276</v>
      </c>
      <c r="AG128" s="185">
        <v>27893</v>
      </c>
      <c r="AH128" s="185">
        <v>39014</v>
      </c>
      <c r="AI128" s="185">
        <v>40389</v>
      </c>
      <c r="AJ128" s="185">
        <v>34365</v>
      </c>
      <c r="AK128" s="185">
        <v>31906</v>
      </c>
      <c r="AL128" s="185">
        <v>32781</v>
      </c>
      <c r="AM128" s="185">
        <v>27500</v>
      </c>
      <c r="AN128" s="185">
        <v>27195</v>
      </c>
      <c r="AO128" s="180">
        <v>27500</v>
      </c>
    </row>
    <row r="129" spans="1:41" x14ac:dyDescent="0.15">
      <c r="A129" s="147"/>
      <c r="B129" s="139" t="s">
        <v>340</v>
      </c>
      <c r="C129" s="185"/>
      <c r="D129" s="185">
        <v>29975</v>
      </c>
      <c r="E129" s="185">
        <v>36963</v>
      </c>
      <c r="F129" s="185">
        <v>35203</v>
      </c>
      <c r="G129" s="185">
        <v>31917</v>
      </c>
      <c r="H129" s="185">
        <v>41626</v>
      </c>
      <c r="I129" s="185"/>
      <c r="J129" s="185">
        <v>33388</v>
      </c>
      <c r="K129" s="185">
        <v>30851</v>
      </c>
      <c r="L129" s="185">
        <v>31643</v>
      </c>
      <c r="M129" s="185">
        <v>32969</v>
      </c>
      <c r="N129" s="185">
        <v>32921</v>
      </c>
      <c r="O129" s="185">
        <v>39170</v>
      </c>
      <c r="P129" s="185">
        <v>31660</v>
      </c>
      <c r="Q129" s="185">
        <v>34497</v>
      </c>
      <c r="R129" s="185">
        <v>34149</v>
      </c>
      <c r="S129" s="185">
        <v>33399</v>
      </c>
      <c r="T129" s="185">
        <v>33300</v>
      </c>
      <c r="U129" s="185">
        <v>38543</v>
      </c>
      <c r="V129" s="185"/>
      <c r="W129" s="185">
        <v>39359</v>
      </c>
      <c r="X129" s="185"/>
      <c r="Y129" s="185">
        <v>34377</v>
      </c>
      <c r="Z129" s="185">
        <v>36003</v>
      </c>
      <c r="AA129" s="185">
        <v>27442</v>
      </c>
      <c r="AB129" s="185">
        <v>36793</v>
      </c>
      <c r="AC129" s="185">
        <v>43895</v>
      </c>
      <c r="AD129" s="185">
        <v>35711</v>
      </c>
      <c r="AE129" s="185">
        <v>34669</v>
      </c>
      <c r="AF129" s="185">
        <v>37787</v>
      </c>
      <c r="AG129" s="185">
        <v>29819</v>
      </c>
      <c r="AH129" s="185">
        <v>42042</v>
      </c>
      <c r="AI129" s="185">
        <v>44149</v>
      </c>
      <c r="AJ129" s="185">
        <v>36563</v>
      </c>
      <c r="AK129" s="185">
        <v>34712</v>
      </c>
      <c r="AL129" s="185">
        <v>35275</v>
      </c>
      <c r="AM129" s="185">
        <v>29836</v>
      </c>
      <c r="AN129" s="185">
        <v>29441</v>
      </c>
      <c r="AO129" s="180">
        <v>29836</v>
      </c>
    </row>
    <row r="130" spans="1:41" x14ac:dyDescent="0.15">
      <c r="A130" s="131"/>
      <c r="B130" s="139" t="s">
        <v>341</v>
      </c>
      <c r="C130" s="185">
        <v>31328</v>
      </c>
      <c r="D130" s="185">
        <v>24297</v>
      </c>
      <c r="E130" s="185">
        <v>28056</v>
      </c>
      <c r="F130" s="185">
        <v>27430</v>
      </c>
      <c r="G130" s="185">
        <v>27678</v>
      </c>
      <c r="H130" s="185"/>
      <c r="I130" s="185">
        <v>34139</v>
      </c>
      <c r="J130" s="185">
        <v>29124</v>
      </c>
      <c r="K130" s="185">
        <v>29081</v>
      </c>
      <c r="L130" s="185">
        <v>28721</v>
      </c>
      <c r="M130" s="185">
        <v>28479</v>
      </c>
      <c r="N130" s="185">
        <v>31757</v>
      </c>
      <c r="O130" s="185">
        <v>32740</v>
      </c>
      <c r="P130" s="185">
        <v>30327</v>
      </c>
      <c r="Q130" s="185">
        <v>27499</v>
      </c>
      <c r="R130" s="185">
        <v>28527</v>
      </c>
      <c r="S130" s="185">
        <v>28211</v>
      </c>
      <c r="T130" s="185">
        <v>27000</v>
      </c>
      <c r="U130" s="185">
        <v>34023</v>
      </c>
      <c r="V130" s="185"/>
      <c r="W130" s="185">
        <v>30144</v>
      </c>
      <c r="X130" s="185">
        <v>31641</v>
      </c>
      <c r="Y130" s="185">
        <v>29859</v>
      </c>
      <c r="Z130" s="185">
        <v>30462</v>
      </c>
      <c r="AA130" s="185">
        <v>24039</v>
      </c>
      <c r="AB130" s="185">
        <v>29352</v>
      </c>
      <c r="AC130" s="185"/>
      <c r="AD130" s="185">
        <v>30850</v>
      </c>
      <c r="AE130" s="185">
        <v>27895</v>
      </c>
      <c r="AF130" s="185">
        <v>31500</v>
      </c>
      <c r="AG130" s="185">
        <v>25552</v>
      </c>
      <c r="AH130" s="185">
        <v>35865</v>
      </c>
      <c r="AI130" s="185"/>
      <c r="AJ130" s="185">
        <v>32056</v>
      </c>
      <c r="AK130" s="185">
        <v>28757</v>
      </c>
      <c r="AL130" s="185">
        <v>30179</v>
      </c>
      <c r="AM130" s="185">
        <v>24024</v>
      </c>
      <c r="AN130" s="185">
        <v>23889</v>
      </c>
      <c r="AO130" s="180">
        <v>24024</v>
      </c>
    </row>
    <row r="131" spans="1:41" x14ac:dyDescent="0.15">
      <c r="A131" s="131"/>
      <c r="B131" s="139" t="s">
        <v>409</v>
      </c>
      <c r="C131" s="185">
        <v>99390</v>
      </c>
      <c r="D131" s="185">
        <v>34080</v>
      </c>
      <c r="E131" s="185">
        <v>54530</v>
      </c>
      <c r="F131" s="185">
        <v>44430</v>
      </c>
      <c r="G131" s="185">
        <v>39630</v>
      </c>
      <c r="H131" s="185">
        <v>55140</v>
      </c>
      <c r="I131" s="185">
        <v>67990</v>
      </c>
      <c r="J131" s="185">
        <v>45120</v>
      </c>
      <c r="K131" s="185">
        <v>45690</v>
      </c>
      <c r="L131" s="185">
        <v>41250</v>
      </c>
      <c r="M131" s="185">
        <v>44370</v>
      </c>
      <c r="N131" s="185">
        <v>42690</v>
      </c>
      <c r="O131" s="185">
        <v>62910</v>
      </c>
      <c r="P131" s="185">
        <v>45860</v>
      </c>
      <c r="Q131" s="185">
        <v>49060</v>
      </c>
      <c r="R131" s="185">
        <v>44430</v>
      </c>
      <c r="S131" s="185">
        <v>44950</v>
      </c>
      <c r="T131" s="185">
        <v>44490</v>
      </c>
      <c r="U131" s="185">
        <v>54950</v>
      </c>
      <c r="V131" s="185">
        <v>116350</v>
      </c>
      <c r="W131" s="185">
        <v>56920</v>
      </c>
      <c r="X131" s="185">
        <v>48610</v>
      </c>
      <c r="Y131" s="185">
        <v>43360</v>
      </c>
      <c r="Z131" s="185">
        <v>57160</v>
      </c>
      <c r="AA131" s="185">
        <v>34260</v>
      </c>
      <c r="AB131" s="185">
        <v>45380</v>
      </c>
      <c r="AC131" s="185">
        <v>76610</v>
      </c>
      <c r="AD131" s="185">
        <v>48000</v>
      </c>
      <c r="AE131" s="185">
        <v>49170</v>
      </c>
      <c r="AF131" s="185">
        <v>45720</v>
      </c>
      <c r="AG131" s="185">
        <v>39460</v>
      </c>
      <c r="AH131" s="185">
        <v>66220</v>
      </c>
      <c r="AI131" s="185">
        <v>80760</v>
      </c>
      <c r="AJ131" s="185">
        <v>56890</v>
      </c>
      <c r="AK131" s="185">
        <v>48530</v>
      </c>
      <c r="AL131" s="185">
        <v>51770</v>
      </c>
      <c r="AM131" s="185">
        <v>30763.333333333332</v>
      </c>
      <c r="AN131" s="185">
        <v>39430</v>
      </c>
      <c r="AO131" s="180">
        <v>39430</v>
      </c>
    </row>
    <row r="132" spans="1:41" x14ac:dyDescent="0.15">
      <c r="A132" s="147"/>
      <c r="B132" s="139" t="s">
        <v>342</v>
      </c>
      <c r="C132" s="169"/>
      <c r="D132" s="192">
        <v>20.529706026693358</v>
      </c>
      <c r="E132" s="192">
        <v>33.176557991161495</v>
      </c>
      <c r="F132" s="192">
        <v>22.134479975063144</v>
      </c>
      <c r="G132" s="192">
        <v>17.258585770592259</v>
      </c>
      <c r="H132" s="192">
        <v>28.972584305037675</v>
      </c>
      <c r="I132" s="192">
        <v>21.91788769977077</v>
      </c>
      <c r="J132" s="192">
        <v>27.18704922435445</v>
      </c>
      <c r="K132" s="192">
        <v>32.079856735174928</v>
      </c>
      <c r="L132" s="192">
        <v>22.435956587785189</v>
      </c>
      <c r="M132" s="192">
        <v>17.412374081894324</v>
      </c>
      <c r="N132" s="192">
        <v>29.639175500850332</v>
      </c>
      <c r="O132" s="192">
        <v>30.481890364872587</v>
      </c>
      <c r="P132" s="192">
        <v>29.848951257837737</v>
      </c>
      <c r="Q132" s="192">
        <v>38.877607190911114</v>
      </c>
      <c r="R132" s="192">
        <v>16.93825794532388</v>
      </c>
      <c r="S132" s="192">
        <v>23.755727541237864</v>
      </c>
      <c r="T132" s="192">
        <v>26.925268234981242</v>
      </c>
      <c r="U132" s="192">
        <v>31.128637112166235</v>
      </c>
      <c r="V132" s="192">
        <v>31.078673493320874</v>
      </c>
      <c r="W132" s="192">
        <v>42.702296169253181</v>
      </c>
      <c r="X132" s="192">
        <v>31.664783847478986</v>
      </c>
      <c r="Y132" s="192">
        <v>27.868549302208191</v>
      </c>
      <c r="Z132" s="192">
        <v>21.991513257224028</v>
      </c>
      <c r="AA132" s="192">
        <v>8.4174596387474399</v>
      </c>
      <c r="AB132" s="192">
        <v>25.178619582816168</v>
      </c>
      <c r="AC132" s="192">
        <v>48.683539402949613</v>
      </c>
      <c r="AD132" s="192">
        <v>26.413046302975904</v>
      </c>
      <c r="AE132" s="192">
        <v>23.508478555612115</v>
      </c>
      <c r="AF132" s="192">
        <v>20.639854604304539</v>
      </c>
      <c r="AG132" s="192">
        <v>19.241817612137865</v>
      </c>
      <c r="AH132" s="192">
        <v>34.567995353813664</v>
      </c>
      <c r="AI132" s="192">
        <v>23.943290769501008</v>
      </c>
      <c r="AJ132" s="192"/>
      <c r="AK132" s="192"/>
      <c r="AL132" s="192">
        <v>25.678824455847391</v>
      </c>
      <c r="AM132" s="192">
        <v>24.488793342660511</v>
      </c>
      <c r="AN132" s="192"/>
      <c r="AO132" s="48">
        <v>24.488793342660511</v>
      </c>
    </row>
    <row r="133" spans="1:41" x14ac:dyDescent="0.15">
      <c r="A133" s="147"/>
      <c r="B133" s="236" t="s">
        <v>343</v>
      </c>
      <c r="C133" s="167">
        <v>460700</v>
      </c>
      <c r="D133" s="167">
        <v>54300</v>
      </c>
      <c r="E133" s="167">
        <v>159400</v>
      </c>
      <c r="F133" s="167">
        <v>80300</v>
      </c>
      <c r="G133" s="167">
        <v>122400</v>
      </c>
      <c r="H133" s="167">
        <v>131600</v>
      </c>
      <c r="I133" s="167">
        <v>356400</v>
      </c>
      <c r="J133" s="167">
        <v>129500</v>
      </c>
      <c r="K133" s="167">
        <v>151600</v>
      </c>
      <c r="L133" s="167">
        <v>115700</v>
      </c>
      <c r="M133" s="167">
        <v>83400</v>
      </c>
      <c r="N133" s="167">
        <v>123300</v>
      </c>
      <c r="O133" s="167">
        <v>141500</v>
      </c>
      <c r="P133" s="167">
        <v>82900</v>
      </c>
      <c r="Q133" s="167">
        <v>78500</v>
      </c>
      <c r="R133" s="167">
        <v>90300</v>
      </c>
      <c r="S133" s="167">
        <v>213000</v>
      </c>
      <c r="T133" s="167">
        <v>166900</v>
      </c>
      <c r="U133" s="167">
        <v>220300</v>
      </c>
      <c r="V133" s="167">
        <v>143500</v>
      </c>
      <c r="W133" s="167">
        <v>82300</v>
      </c>
      <c r="X133" s="167">
        <v>169000</v>
      </c>
      <c r="Y133" s="167">
        <v>82700</v>
      </c>
      <c r="Z133" s="167">
        <v>99000</v>
      </c>
      <c r="AA133" s="167">
        <v>100300</v>
      </c>
      <c r="AB133" s="167">
        <v>84500</v>
      </c>
      <c r="AC133" s="167">
        <v>97400</v>
      </c>
      <c r="AD133" s="167">
        <v>262200</v>
      </c>
      <c r="AE133" s="167">
        <v>77500</v>
      </c>
      <c r="AF133" s="167">
        <v>269600</v>
      </c>
      <c r="AG133" s="167">
        <v>81100</v>
      </c>
      <c r="AH133" s="167">
        <v>133500</v>
      </c>
      <c r="AI133" s="167">
        <v>717400</v>
      </c>
      <c r="AJ133" s="167">
        <v>3263300</v>
      </c>
      <c r="AK133" s="167">
        <v>2098800</v>
      </c>
      <c r="AL133" s="167">
        <v>5362600</v>
      </c>
      <c r="AM133" s="167">
        <v>27643600</v>
      </c>
      <c r="AN133" s="185"/>
      <c r="AO133" s="211">
        <v>27643600</v>
      </c>
    </row>
    <row r="134" spans="1:41" x14ac:dyDescent="0.15">
      <c r="A134" s="147"/>
      <c r="B134" s="236" t="s">
        <v>344</v>
      </c>
      <c r="C134" s="163">
        <v>6.1671763506625892</v>
      </c>
      <c r="D134" s="163">
        <v>22.2</v>
      </c>
      <c r="E134" s="163">
        <v>19.066773934030572</v>
      </c>
      <c r="F134" s="163">
        <v>17.43515850144092</v>
      </c>
      <c r="G134" s="163">
        <v>18.996415770609321</v>
      </c>
      <c r="H134" s="163">
        <v>14.571428571428571</v>
      </c>
      <c r="I134" s="163">
        <v>13.034188034188036</v>
      </c>
      <c r="J134" s="163">
        <v>19.00972590627763</v>
      </c>
      <c r="K134" s="163">
        <v>15.675241157556268</v>
      </c>
      <c r="L134" s="163">
        <v>23.451776649746193</v>
      </c>
      <c r="M134" s="163">
        <v>27.30923694779116</v>
      </c>
      <c r="N134" s="163">
        <v>13.548387096774192</v>
      </c>
      <c r="O134" s="163">
        <v>16.70498084291188</v>
      </c>
      <c r="P134" s="163">
        <v>17.511520737327192</v>
      </c>
      <c r="Q134" s="163">
        <v>15.481171548117153</v>
      </c>
      <c r="R134" s="163">
        <v>22.077922077922079</v>
      </c>
      <c r="S134" s="163">
        <v>11.5</v>
      </c>
      <c r="T134" s="163">
        <v>11.994421199442119</v>
      </c>
      <c r="U134" s="163">
        <v>16.347075743048897</v>
      </c>
      <c r="V134" s="163">
        <v>14.764565043894654</v>
      </c>
      <c r="W134" s="163">
        <v>17.813765182186238</v>
      </c>
      <c r="X134" s="163">
        <v>23.060796645702307</v>
      </c>
      <c r="Y134" s="163">
        <v>24.846625766871163</v>
      </c>
      <c r="Z134" s="163">
        <v>13.423645320197044</v>
      </c>
      <c r="AA134" s="163">
        <v>24.528301886792455</v>
      </c>
      <c r="AB134" s="163">
        <v>23.822714681440441</v>
      </c>
      <c r="AC134" s="163">
        <v>11.340206185567011</v>
      </c>
      <c r="AD134" s="163">
        <v>19.813176007866272</v>
      </c>
      <c r="AE134" s="163">
        <v>20.142857142857142</v>
      </c>
      <c r="AF134" s="163">
        <v>15.79153605015674</v>
      </c>
      <c r="AG134" s="163">
        <v>24.355300859598856</v>
      </c>
      <c r="AH134" s="163">
        <v>21.263345195729535</v>
      </c>
      <c r="AI134" s="163">
        <v>13.57668446111672</v>
      </c>
      <c r="AJ134" s="163">
        <v>14.979798671505856</v>
      </c>
      <c r="AK134" s="163">
        <v>17.568315079101673</v>
      </c>
      <c r="AL134" s="163">
        <v>15.966422092064365</v>
      </c>
      <c r="AM134" s="163">
        <v>18.097212492465093</v>
      </c>
      <c r="AN134" s="163">
        <v>19.241223180986196</v>
      </c>
      <c r="AO134" s="116">
        <v>18.097212492465093</v>
      </c>
    </row>
    <row r="135" spans="1:41" x14ac:dyDescent="0.15">
      <c r="A135" s="147"/>
      <c r="B135" s="236" t="s">
        <v>345</v>
      </c>
      <c r="C135" s="186">
        <v>81.08060542062654</v>
      </c>
      <c r="D135" s="186">
        <v>0.44337026724694012</v>
      </c>
      <c r="E135" s="186">
        <v>0.66235072177114407</v>
      </c>
      <c r="F135" s="186">
        <v>0.53927724760414497</v>
      </c>
      <c r="G135" s="186">
        <v>0.56241729157476839</v>
      </c>
      <c r="H135" s="186">
        <v>0.65866854857680546</v>
      </c>
      <c r="I135" s="186">
        <v>2.1612443528091934</v>
      </c>
      <c r="J135" s="186">
        <v>0.53152409917952381</v>
      </c>
      <c r="K135" s="186">
        <v>0.65227867272476936</v>
      </c>
      <c r="L135" s="186">
        <v>0.55810139404756165</v>
      </c>
      <c r="M135" s="186">
        <v>0.46639078402863215</v>
      </c>
      <c r="N135" s="186">
        <v>0.66476528340135543</v>
      </c>
      <c r="O135" s="186">
        <v>1.081738119992661</v>
      </c>
      <c r="P135" s="186">
        <v>0.44413728074405051</v>
      </c>
      <c r="Q135" s="186">
        <v>0.49577799250964716</v>
      </c>
      <c r="R135" s="186">
        <v>0.59631906702150839</v>
      </c>
      <c r="S135" s="186">
        <v>1.1293803254524148</v>
      </c>
      <c r="T135" s="186">
        <v>0.93153315063599884</v>
      </c>
      <c r="U135" s="186">
        <v>1.3609939024013542</v>
      </c>
      <c r="V135" s="186">
        <v>1.3104065456405012</v>
      </c>
      <c r="W135" s="186">
        <v>0.72931897735832341</v>
      </c>
      <c r="X135" s="186">
        <v>0.72285240123868677</v>
      </c>
      <c r="Y135" s="186">
        <v>0.41429129637607831</v>
      </c>
      <c r="Z135" s="186">
        <v>0.7165190203230849</v>
      </c>
      <c r="AA135" s="186">
        <v>0.44931840682354734</v>
      </c>
      <c r="AB135" s="186">
        <v>0.4500857559842763</v>
      </c>
      <c r="AC135" s="186">
        <v>0.78076152304609214</v>
      </c>
      <c r="AD135" s="186">
        <v>1.1939890710382515</v>
      </c>
      <c r="AE135" s="186">
        <v>0.61128551371645812</v>
      </c>
      <c r="AF135" s="186">
        <v>1.3398270549647153</v>
      </c>
      <c r="AG135" s="186">
        <v>0.44807124940607079</v>
      </c>
      <c r="AH135" s="186">
        <v>0.58404570868587524</v>
      </c>
      <c r="AI135" s="186">
        <v>4.3533666682848686</v>
      </c>
      <c r="AJ135" s="186">
        <v>1.3508523703354758</v>
      </c>
      <c r="AK135" s="186">
        <v>0.62829613739173285</v>
      </c>
      <c r="AL135" s="186">
        <v>0.93162204142769955</v>
      </c>
      <c r="AM135" s="186">
        <v>0.80472993822668071</v>
      </c>
      <c r="AN135" s="202"/>
      <c r="AO135" s="209">
        <v>0.80472993822668071</v>
      </c>
    </row>
    <row r="136" spans="1:41" x14ac:dyDescent="0.15">
      <c r="A136" s="147"/>
      <c r="B136" s="237" t="s">
        <v>297</v>
      </c>
      <c r="C136" s="187">
        <v>17775</v>
      </c>
      <c r="D136" s="187">
        <v>5055</v>
      </c>
      <c r="E136" s="187">
        <v>23135</v>
      </c>
      <c r="F136" s="187">
        <v>7830</v>
      </c>
      <c r="G136" s="187">
        <v>13915</v>
      </c>
      <c r="H136" s="187">
        <v>14065</v>
      </c>
      <c r="I136" s="187">
        <v>27530</v>
      </c>
      <c r="J136" s="187">
        <v>13515</v>
      </c>
      <c r="K136" s="187">
        <v>16310</v>
      </c>
      <c r="L136" s="187">
        <v>12065</v>
      </c>
      <c r="M136" s="187">
        <v>8320</v>
      </c>
      <c r="N136" s="187">
        <v>14180</v>
      </c>
      <c r="O136" s="187">
        <v>12850</v>
      </c>
      <c r="P136" s="187">
        <v>11020</v>
      </c>
      <c r="Q136" s="187">
        <v>12970</v>
      </c>
      <c r="R136" s="187">
        <v>8865</v>
      </c>
      <c r="S136" s="187">
        <v>11630</v>
      </c>
      <c r="T136" s="187">
        <v>12230</v>
      </c>
      <c r="U136" s="187">
        <v>16850</v>
      </c>
      <c r="V136" s="187">
        <v>12985</v>
      </c>
      <c r="W136" s="187">
        <v>8130</v>
      </c>
      <c r="X136" s="187">
        <v>17925</v>
      </c>
      <c r="Y136" s="187">
        <v>8885</v>
      </c>
      <c r="Z136" s="187">
        <v>10560</v>
      </c>
      <c r="AA136" s="187">
        <v>8540</v>
      </c>
      <c r="AB136" s="187">
        <v>12085</v>
      </c>
      <c r="AC136" s="187">
        <v>13065</v>
      </c>
      <c r="AD136" s="187">
        <v>14580</v>
      </c>
      <c r="AE136" s="187">
        <v>7805</v>
      </c>
      <c r="AF136" s="187">
        <v>15030</v>
      </c>
      <c r="AG136" s="187">
        <v>8970</v>
      </c>
      <c r="AH136" s="187">
        <v>16550</v>
      </c>
      <c r="AI136" s="187">
        <v>50915</v>
      </c>
      <c r="AJ136" s="195">
        <v>245615</v>
      </c>
      <c r="AK136" s="195">
        <v>220520</v>
      </c>
      <c r="AL136" s="198">
        <v>466135</v>
      </c>
      <c r="AM136" s="200">
        <v>2140985</v>
      </c>
      <c r="AN136" s="212">
        <v>2448745</v>
      </c>
      <c r="AO136" s="212">
        <v>2140985</v>
      </c>
    </row>
    <row r="137" spans="1:41" x14ac:dyDescent="0.15">
      <c r="A137" s="135"/>
      <c r="B137" s="236" t="s">
        <v>302</v>
      </c>
      <c r="C137" s="188">
        <v>63.800000000000004</v>
      </c>
      <c r="D137" s="188">
        <v>72.5</v>
      </c>
      <c r="E137" s="188">
        <v>72.100000000000009</v>
      </c>
      <c r="F137" s="188">
        <v>76.7</v>
      </c>
      <c r="G137" s="188">
        <v>73.900000000000006</v>
      </c>
      <c r="H137" s="188">
        <v>76.600000000000009</v>
      </c>
      <c r="I137" s="188">
        <v>71.400000000000006</v>
      </c>
      <c r="J137" s="188">
        <v>74.900000000000006</v>
      </c>
      <c r="K137" s="188">
        <v>76.7</v>
      </c>
      <c r="L137" s="188">
        <v>71.2</v>
      </c>
      <c r="M137" s="188">
        <v>73.3</v>
      </c>
      <c r="N137" s="188">
        <v>75.400000000000006</v>
      </c>
      <c r="O137" s="188">
        <v>73</v>
      </c>
      <c r="P137" s="188">
        <v>73.600000000000009</v>
      </c>
      <c r="Q137" s="188">
        <v>75.100000000000009</v>
      </c>
      <c r="R137" s="188">
        <v>75.100000000000009</v>
      </c>
      <c r="S137" s="188">
        <v>76.600000000000009</v>
      </c>
      <c r="T137" s="188">
        <v>75.900000000000006</v>
      </c>
      <c r="U137" s="188">
        <v>75.5</v>
      </c>
      <c r="V137" s="188">
        <v>74.2</v>
      </c>
      <c r="W137" s="188">
        <v>79.2</v>
      </c>
      <c r="X137" s="188">
        <v>75.8</v>
      </c>
      <c r="Y137" s="188">
        <v>73</v>
      </c>
      <c r="Z137" s="188">
        <v>77.100000000000009</v>
      </c>
      <c r="AA137" s="188">
        <v>70.900000000000006</v>
      </c>
      <c r="AB137" s="188">
        <v>74.900000000000006</v>
      </c>
      <c r="AC137" s="188">
        <v>78.300000000000011</v>
      </c>
      <c r="AD137" s="188">
        <v>71.400000000000006</v>
      </c>
      <c r="AE137" s="188">
        <v>79.100000000000009</v>
      </c>
      <c r="AF137" s="188">
        <v>74.900000000000006</v>
      </c>
      <c r="AG137" s="188">
        <v>68.600000000000009</v>
      </c>
      <c r="AH137" s="188">
        <v>77.7</v>
      </c>
      <c r="AI137" s="188">
        <v>68.900000000000006</v>
      </c>
      <c r="AJ137" s="196">
        <v>72.400000000000006</v>
      </c>
      <c r="AK137" s="196">
        <v>74.900000000000006</v>
      </c>
      <c r="AL137" s="199">
        <v>73.600000000000009</v>
      </c>
      <c r="AM137" s="201">
        <v>75.5</v>
      </c>
      <c r="AN137" s="176">
        <v>75.600000000000009</v>
      </c>
      <c r="AO137" s="210">
        <v>75.600000000000009</v>
      </c>
    </row>
    <row r="138" spans="1:41" x14ac:dyDescent="0.15">
      <c r="A138" s="131"/>
      <c r="B138" s="145" t="s">
        <v>389</v>
      </c>
      <c r="C138" s="163"/>
      <c r="D138" s="227">
        <v>83.359059850168762</v>
      </c>
      <c r="E138" s="227">
        <v>62.738425524536154</v>
      </c>
      <c r="F138" s="227">
        <v>51.827941543050521</v>
      </c>
      <c r="G138" s="227">
        <v>78.80188108326189</v>
      </c>
      <c r="H138" s="227">
        <v>64.133577016599602</v>
      </c>
      <c r="I138" s="227">
        <v>123.49870929265755</v>
      </c>
      <c r="J138" s="227">
        <v>77.035133278962959</v>
      </c>
      <c r="K138" s="227">
        <v>75.475774758097955</v>
      </c>
      <c r="L138" s="227">
        <v>69.373900238359681</v>
      </c>
      <c r="M138" s="227">
        <v>79.376382533862611</v>
      </c>
      <c r="N138" s="227">
        <v>99.646824332987535</v>
      </c>
      <c r="O138" s="227">
        <v>113.22718750874444</v>
      </c>
      <c r="P138" s="227">
        <v>90.213602849050446</v>
      </c>
      <c r="Q138" s="227">
        <v>50.396101441414793</v>
      </c>
      <c r="R138" s="227">
        <v>62.925479180436213</v>
      </c>
      <c r="S138" s="227">
        <v>76.619735988786857</v>
      </c>
      <c r="T138" s="227">
        <v>79.155662768142619</v>
      </c>
      <c r="U138" s="227">
        <v>121.22392391974665</v>
      </c>
      <c r="V138" s="227">
        <v>120.90440505417948</v>
      </c>
      <c r="W138" s="227">
        <v>58.455690586535411</v>
      </c>
      <c r="X138" s="227">
        <v>104.62318849803655</v>
      </c>
      <c r="Y138" s="227">
        <v>76.979523376895656</v>
      </c>
      <c r="Z138" s="227">
        <v>59.747174286375063</v>
      </c>
      <c r="AA138" s="227">
        <v>90.818818013556367</v>
      </c>
      <c r="AB138" s="227">
        <v>69.687656102569804</v>
      </c>
      <c r="AC138" s="227">
        <v>56.347816998928749</v>
      </c>
      <c r="AD138" s="227">
        <v>100.63525249276294</v>
      </c>
      <c r="AE138" s="227">
        <v>55.856140959808897</v>
      </c>
      <c r="AF138" s="227">
        <v>99.87540767342152</v>
      </c>
      <c r="AG138" s="227">
        <v>78.010662272335651</v>
      </c>
      <c r="AH138" s="227">
        <v>72.559868090533172</v>
      </c>
      <c r="AI138" s="227">
        <v>212.4130999246168</v>
      </c>
      <c r="AJ138" s="227">
        <v>106.36683997723839</v>
      </c>
      <c r="AK138" s="227">
        <v>69.391314513381658</v>
      </c>
      <c r="AL138" s="227">
        <v>84.044562281271325</v>
      </c>
      <c r="AM138" s="215">
        <v>65.727198158669765</v>
      </c>
      <c r="AN138" s="175"/>
      <c r="AO138" s="116">
        <v>65.727198158669765</v>
      </c>
    </row>
    <row r="139" spans="1:41" x14ac:dyDescent="0.15">
      <c r="A139" s="131"/>
      <c r="B139" s="145" t="s">
        <v>346</v>
      </c>
      <c r="C139" s="163">
        <v>12.278481012658228</v>
      </c>
      <c r="D139" s="163">
        <v>3.0301507537688441</v>
      </c>
      <c r="E139" s="163">
        <v>1.6240000000000001</v>
      </c>
      <c r="F139" s="163">
        <v>2.2696817420435513</v>
      </c>
      <c r="G139" s="163">
        <v>1.8210068365444374</v>
      </c>
      <c r="H139" s="163">
        <v>2.3320895522388057</v>
      </c>
      <c r="I139" s="163">
        <v>2.6957637997432609</v>
      </c>
      <c r="J139" s="163">
        <v>2.2266454352441611</v>
      </c>
      <c r="K139" s="163">
        <v>1.8885359514871498</v>
      </c>
      <c r="L139" s="163">
        <v>2.2283779624499847</v>
      </c>
      <c r="M139" s="163">
        <v>2.544023979018359</v>
      </c>
      <c r="N139" s="163">
        <v>2.6605504587155959</v>
      </c>
      <c r="O139" s="163">
        <v>1.9955654101995566</v>
      </c>
      <c r="P139" s="163">
        <v>2.091893911094509</v>
      </c>
      <c r="Q139" s="163">
        <v>1.3406237343053868</v>
      </c>
      <c r="R139" s="163">
        <v>2.5326797385620918</v>
      </c>
      <c r="S139" s="163">
        <v>2.5530458590006844</v>
      </c>
      <c r="T139" s="163">
        <v>2.1166791323859386</v>
      </c>
      <c r="U139" s="163">
        <v>2.5544464609800364</v>
      </c>
      <c r="V139" s="163">
        <v>2.0218228498074451</v>
      </c>
      <c r="W139" s="163">
        <v>1.7702782711663707</v>
      </c>
      <c r="X139" s="163">
        <v>2.4740647595095884</v>
      </c>
      <c r="Y139" s="163">
        <v>2.1728650137741048</v>
      </c>
      <c r="Z139" s="163">
        <v>1.8477206595538311</v>
      </c>
      <c r="AA139" s="163">
        <v>2.5183823529411762</v>
      </c>
      <c r="AB139" s="163">
        <v>1.911915329463981</v>
      </c>
      <c r="AC139" s="163">
        <v>1.5420319752449718</v>
      </c>
      <c r="AD139" s="163">
        <v>2.9745790689996698</v>
      </c>
      <c r="AE139" s="163">
        <v>2.0432813286361351</v>
      </c>
      <c r="AF139" s="163">
        <v>3.4830659536541893</v>
      </c>
      <c r="AG139" s="163">
        <v>2.1642619311875695</v>
      </c>
      <c r="AH139" s="163">
        <v>1.8303145853193519</v>
      </c>
      <c r="AI139" s="163">
        <v>4.0086580086580081</v>
      </c>
      <c r="AJ139" s="163">
        <v>2.6068111455108363</v>
      </c>
      <c r="AK139" s="163">
        <v>2.0916288275701476</v>
      </c>
      <c r="AL139" s="163">
        <v>2.2962234783321045</v>
      </c>
      <c r="AM139" s="163"/>
      <c r="AN139" s="163"/>
      <c r="AO139" s="116"/>
    </row>
    <row r="140" spans="1:41" x14ac:dyDescent="0.15">
      <c r="A140" s="131"/>
      <c r="B140" s="145" t="s">
        <v>347</v>
      </c>
      <c r="C140" s="169"/>
      <c r="D140" s="214">
        <v>13.669346733668341</v>
      </c>
      <c r="E140" s="214">
        <v>11.113066666666667</v>
      </c>
      <c r="F140" s="214">
        <v>11.755025125628141</v>
      </c>
      <c r="G140" s="214">
        <v>12.079241765071473</v>
      </c>
      <c r="H140" s="214">
        <v>11.244713930348258</v>
      </c>
      <c r="I140" s="214">
        <v>14.803166452717159</v>
      </c>
      <c r="J140" s="214">
        <v>12.797505307855625</v>
      </c>
      <c r="K140" s="214">
        <v>11.323419000866302</v>
      </c>
      <c r="L140" s="214">
        <v>12.160049245921822</v>
      </c>
      <c r="M140" s="214">
        <v>11.890970400899214</v>
      </c>
      <c r="N140" s="214">
        <v>11.453363914373089</v>
      </c>
      <c r="O140" s="214">
        <v>12.20620842572062</v>
      </c>
      <c r="P140" s="214">
        <v>12.290250280164363</v>
      </c>
      <c r="Q140" s="214">
        <v>9.8371810449574735</v>
      </c>
      <c r="R140" s="214">
        <v>12.917075163398692</v>
      </c>
      <c r="S140" s="214">
        <v>14.708076659822039</v>
      </c>
      <c r="T140" s="214">
        <v>12.13238593866866</v>
      </c>
      <c r="U140" s="214">
        <v>13.930127041742288</v>
      </c>
      <c r="V140" s="214">
        <v>12.737483953786906</v>
      </c>
      <c r="W140" s="214">
        <v>11.07400828892836</v>
      </c>
      <c r="X140" s="214">
        <v>13.33480037723986</v>
      </c>
      <c r="Y140" s="214">
        <v>11.993457300275482</v>
      </c>
      <c r="Z140" s="214">
        <v>10.361299709020368</v>
      </c>
      <c r="AA140" s="214">
        <v>12.238664215686274</v>
      </c>
      <c r="AB140" s="214">
        <v>11.296346876066917</v>
      </c>
      <c r="AC140" s="214">
        <v>9.6802475502836511</v>
      </c>
      <c r="AD140" s="214">
        <v>13.634532849125126</v>
      </c>
      <c r="AE140" s="214">
        <v>11.270256668344238</v>
      </c>
      <c r="AF140" s="214">
        <v>11.837076648841355</v>
      </c>
      <c r="AG140" s="214">
        <v>11.655937846836848</v>
      </c>
      <c r="AH140" s="214">
        <v>10.069272322847155</v>
      </c>
      <c r="AI140" s="214">
        <v>19.906060606060606</v>
      </c>
      <c r="AJ140" s="214">
        <v>13.142267433289105</v>
      </c>
      <c r="AK140" s="214">
        <v>11.794426980246051</v>
      </c>
      <c r="AL140" s="214">
        <v>12.329389460379875</v>
      </c>
      <c r="AM140" s="163"/>
      <c r="AN140" s="163"/>
      <c r="AO140" s="116"/>
    </row>
    <row r="141" spans="1:41" x14ac:dyDescent="0.15">
      <c r="A141" s="131"/>
      <c r="B141" s="142" t="s">
        <v>348</v>
      </c>
      <c r="C141" s="189">
        <v>765000</v>
      </c>
      <c r="D141" s="189">
        <v>215000</v>
      </c>
      <c r="E141" s="189">
        <v>400000</v>
      </c>
      <c r="F141" s="189">
        <v>250000</v>
      </c>
      <c r="G141" s="189">
        <v>385000</v>
      </c>
      <c r="H141" s="189">
        <v>335000</v>
      </c>
      <c r="I141" s="189">
        <v>675000</v>
      </c>
      <c r="J141" s="189">
        <v>265000</v>
      </c>
      <c r="K141" s="189">
        <v>388000</v>
      </c>
      <c r="L141" s="189">
        <v>285000</v>
      </c>
      <c r="M141" s="189">
        <v>317000</v>
      </c>
      <c r="N141" s="189">
        <v>433000</v>
      </c>
      <c r="O141" s="189">
        <v>661000</v>
      </c>
      <c r="P141" s="189">
        <v>405000</v>
      </c>
      <c r="Q141" s="189">
        <v>370000</v>
      </c>
      <c r="R141" s="189">
        <v>250000</v>
      </c>
      <c r="S141" s="189">
        <v>307000</v>
      </c>
      <c r="T141" s="189">
        <v>319950</v>
      </c>
      <c r="U141" s="189">
        <v>530000</v>
      </c>
      <c r="V141" s="189">
        <v>1195000</v>
      </c>
      <c r="W141" s="189">
        <v>385000</v>
      </c>
      <c r="X141" s="189">
        <v>420000</v>
      </c>
      <c r="Y141" s="189">
        <v>315000</v>
      </c>
      <c r="Z141" s="189">
        <v>385000</v>
      </c>
      <c r="AA141" s="189">
        <v>250000</v>
      </c>
      <c r="AB141" s="189">
        <v>301500</v>
      </c>
      <c r="AC141" s="189">
        <v>535000</v>
      </c>
      <c r="AD141" s="189">
        <v>420000</v>
      </c>
      <c r="AE141" s="189">
        <v>285000</v>
      </c>
      <c r="AF141" s="189">
        <v>383000</v>
      </c>
      <c r="AG141" s="189">
        <v>320000</v>
      </c>
      <c r="AH141" s="189">
        <v>532500</v>
      </c>
      <c r="AI141" s="189">
        <v>875000</v>
      </c>
      <c r="AJ141" s="189">
        <v>465000</v>
      </c>
      <c r="AK141" s="189">
        <v>318000</v>
      </c>
      <c r="AL141" s="189">
        <v>365000</v>
      </c>
      <c r="AM141" s="189">
        <v>198000</v>
      </c>
      <c r="AN141" s="189">
        <v>195000</v>
      </c>
      <c r="AO141" s="213">
        <v>195000</v>
      </c>
    </row>
    <row r="142" spans="1:41" x14ac:dyDescent="0.15">
      <c r="A142" s="131"/>
      <c r="B142" s="142" t="s">
        <v>371</v>
      </c>
      <c r="C142" s="225">
        <v>943.44</v>
      </c>
      <c r="D142" s="225">
        <v>1331.67</v>
      </c>
      <c r="E142" s="225">
        <v>1397.07</v>
      </c>
      <c r="F142" s="225">
        <v>1445.53</v>
      </c>
      <c r="G142" s="225">
        <v>1353.94</v>
      </c>
      <c r="H142" s="225">
        <v>1325.14</v>
      </c>
      <c r="I142" s="225">
        <v>1337.1</v>
      </c>
      <c r="J142" s="225">
        <v>1466.39</v>
      </c>
      <c r="K142" s="225">
        <v>1354.93</v>
      </c>
      <c r="L142" s="225">
        <v>1395.34</v>
      </c>
      <c r="M142" s="225">
        <v>1276.04</v>
      </c>
      <c r="N142" s="225">
        <v>1293.45</v>
      </c>
      <c r="O142" s="225">
        <v>1022.81</v>
      </c>
      <c r="P142" s="225">
        <v>1479.32</v>
      </c>
      <c r="Q142" s="225">
        <v>1529.36</v>
      </c>
      <c r="R142" s="225">
        <v>1514</v>
      </c>
      <c r="S142" s="225">
        <v>1407.93</v>
      </c>
      <c r="T142" s="225">
        <v>1374.77</v>
      </c>
      <c r="U142" s="225">
        <v>1276.01</v>
      </c>
      <c r="V142" s="225">
        <v>1077.58</v>
      </c>
      <c r="W142" s="225">
        <v>1674.65</v>
      </c>
      <c r="X142" s="225">
        <v>1238.7</v>
      </c>
      <c r="Y142" s="225">
        <v>1355.35</v>
      </c>
      <c r="Z142" s="225">
        <v>1401.45</v>
      </c>
      <c r="AA142" s="225">
        <v>1240.6300000000001</v>
      </c>
      <c r="AB142" s="225">
        <v>1390.53</v>
      </c>
      <c r="AC142" s="225">
        <v>1582.39</v>
      </c>
      <c r="AD142" s="225">
        <v>1207.1400000000001</v>
      </c>
      <c r="AE142" s="225">
        <v>1458.6</v>
      </c>
      <c r="AF142" s="225">
        <v>1180.52</v>
      </c>
      <c r="AG142" s="225">
        <v>1447.21</v>
      </c>
      <c r="AH142" s="225">
        <v>683.42</v>
      </c>
      <c r="AI142" s="225">
        <v>674.16</v>
      </c>
      <c r="AJ142" s="225">
        <v>1095.53</v>
      </c>
      <c r="AK142" s="225">
        <v>1424.78</v>
      </c>
      <c r="AL142" s="225">
        <v>1298.8</v>
      </c>
      <c r="AM142" s="228">
        <v>1483.58</v>
      </c>
      <c r="AN142" s="37"/>
      <c r="AO142" s="47">
        <f>AM142</f>
        <v>1483.58</v>
      </c>
    </row>
    <row r="143" spans="1:41" x14ac:dyDescent="0.15">
      <c r="A143" s="131"/>
      <c r="B143" s="142" t="s">
        <v>349</v>
      </c>
      <c r="C143" s="153">
        <v>440</v>
      </c>
      <c r="D143" s="153">
        <v>730</v>
      </c>
      <c r="E143" s="153">
        <v>1110</v>
      </c>
      <c r="F143" s="153">
        <v>530</v>
      </c>
      <c r="G143" s="153">
        <v>730</v>
      </c>
      <c r="H143" s="153">
        <v>150</v>
      </c>
      <c r="I143" s="153">
        <v>450</v>
      </c>
      <c r="J143" s="153">
        <v>1300</v>
      </c>
      <c r="K143" s="153">
        <v>770</v>
      </c>
      <c r="L143" s="153">
        <v>510</v>
      </c>
      <c r="M143" s="153">
        <v>1110</v>
      </c>
      <c r="N143" s="153">
        <v>1130</v>
      </c>
      <c r="O143" s="153">
        <v>630</v>
      </c>
      <c r="P143" s="153">
        <v>470</v>
      </c>
      <c r="Q143" s="153">
        <v>300</v>
      </c>
      <c r="R143" s="153">
        <v>160</v>
      </c>
      <c r="S143" s="153">
        <v>550</v>
      </c>
      <c r="T143" s="153">
        <v>690</v>
      </c>
      <c r="U143" s="153">
        <v>1240</v>
      </c>
      <c r="V143" s="153">
        <v>600</v>
      </c>
      <c r="W143" s="153">
        <v>260</v>
      </c>
      <c r="X143" s="153">
        <v>1250</v>
      </c>
      <c r="Y143" s="153">
        <v>710</v>
      </c>
      <c r="Z143" s="153">
        <v>440</v>
      </c>
      <c r="AA143" s="153">
        <v>1970</v>
      </c>
      <c r="AB143" s="153">
        <v>260</v>
      </c>
      <c r="AC143" s="153">
        <v>360</v>
      </c>
      <c r="AD143" s="153">
        <v>1650</v>
      </c>
      <c r="AE143" s="153">
        <v>300</v>
      </c>
      <c r="AF143" s="153">
        <v>660</v>
      </c>
      <c r="AG143" s="153">
        <v>390</v>
      </c>
      <c r="AH143" s="153">
        <v>1200</v>
      </c>
      <c r="AI143" s="153">
        <v>530</v>
      </c>
      <c r="AJ143" s="154">
        <v>12930</v>
      </c>
      <c r="AK143" s="154">
        <v>10650</v>
      </c>
      <c r="AL143" s="155">
        <v>23580</v>
      </c>
      <c r="AM143" s="174">
        <v>136610</v>
      </c>
      <c r="AN143" s="165"/>
      <c r="AO143" s="50">
        <v>136610</v>
      </c>
    </row>
    <row r="144" spans="1:41" x14ac:dyDescent="0.15">
      <c r="A144" s="31"/>
      <c r="B144" s="142" t="s">
        <v>350</v>
      </c>
      <c r="C144" s="163"/>
      <c r="D144" s="163">
        <v>16.43791104525722</v>
      </c>
      <c r="E144" s="163">
        <v>32.390072736576627</v>
      </c>
      <c r="F144" s="163">
        <v>38.085452162516383</v>
      </c>
      <c r="G144" s="163">
        <v>22.230706820025773</v>
      </c>
      <c r="H144" s="163">
        <v>37.770923390970225</v>
      </c>
      <c r="I144" s="163">
        <v>18.54224297175837</v>
      </c>
      <c r="J144" s="163">
        <v>30.770011095260742</v>
      </c>
      <c r="K144" s="163">
        <v>20.118139125330202</v>
      </c>
      <c r="L144" s="163">
        <v>25.597664551553056</v>
      </c>
      <c r="M144" s="163">
        <v>19.242220956091824</v>
      </c>
      <c r="N144" s="163">
        <v>11.077852483327723</v>
      </c>
      <c r="O144" s="163">
        <v>19.089270375881632</v>
      </c>
      <c r="P144" s="163">
        <v>17.951294586275573</v>
      </c>
      <c r="Q144" s="163">
        <v>33.497116629398612</v>
      </c>
      <c r="R144" s="163">
        <v>35.154730149816487</v>
      </c>
      <c r="S144" s="163">
        <v>22.238195585398955</v>
      </c>
      <c r="T144" s="163">
        <v>25.456089030793507</v>
      </c>
      <c r="U144" s="163">
        <v>15.361801403568426</v>
      </c>
      <c r="V144" s="163">
        <v>22.641682380054473</v>
      </c>
      <c r="W144" s="163">
        <v>27.730622544662058</v>
      </c>
      <c r="X144" s="163">
        <v>10.886751746078179</v>
      </c>
      <c r="Y144" s="163">
        <v>16.494648318042813</v>
      </c>
      <c r="Z144" s="163">
        <v>21.744142717406493</v>
      </c>
      <c r="AA144" s="163">
        <v>9.3795019107511024</v>
      </c>
      <c r="AB144" s="163">
        <v>29.514373679876847</v>
      </c>
      <c r="AC144" s="163">
        <v>30.936758171525959</v>
      </c>
      <c r="AD144" s="163">
        <v>10.124238145580712</v>
      </c>
      <c r="AE144" s="163">
        <v>25.704991806686721</v>
      </c>
      <c r="AF144" s="163">
        <v>7.0403186398797724</v>
      </c>
      <c r="AG144" s="163">
        <v>20.606779982907604</v>
      </c>
      <c r="AH144" s="163">
        <v>17.74859064678386</v>
      </c>
      <c r="AI144" s="163">
        <v>17.127940072290418</v>
      </c>
      <c r="AJ144" s="163">
        <v>14.56045720807985</v>
      </c>
      <c r="AK144" s="163">
        <v>27.312649266544696</v>
      </c>
      <c r="AL144" s="163">
        <v>21.98618497180027</v>
      </c>
      <c r="AM144" s="163">
        <v>32.143057466392818</v>
      </c>
      <c r="AN144" s="163">
        <v>32.285222517355571</v>
      </c>
      <c r="AO144" s="116">
        <v>32.285222517355571</v>
      </c>
    </row>
    <row r="145" spans="1:41" x14ac:dyDescent="0.15">
      <c r="A145" s="17"/>
      <c r="B145" s="142" t="s">
        <v>351</v>
      </c>
      <c r="C145" s="163"/>
      <c r="D145" s="163">
        <v>27.354493228313707</v>
      </c>
      <c r="E145" s="163">
        <v>25.155159179794584</v>
      </c>
      <c r="F145" s="163">
        <v>35.318479685452161</v>
      </c>
      <c r="G145" s="163">
        <v>22.648308118169236</v>
      </c>
      <c r="H145" s="163">
        <v>34.916846781940443</v>
      </c>
      <c r="I145" s="163">
        <v>15.111523651101452</v>
      </c>
      <c r="J145" s="163">
        <v>33.574893009985736</v>
      </c>
      <c r="K145" s="163">
        <v>30.239947167596128</v>
      </c>
      <c r="L145" s="163">
        <v>36.210795398682528</v>
      </c>
      <c r="M145" s="163">
        <v>26.894447609770445</v>
      </c>
      <c r="N145" s="163">
        <v>19.754715092846158</v>
      </c>
      <c r="O145" s="163">
        <v>21.837912387035892</v>
      </c>
      <c r="P145" s="163">
        <v>24.747419880499731</v>
      </c>
      <c r="Q145" s="163">
        <v>32.75273625985642</v>
      </c>
      <c r="R145" s="163">
        <v>33.882192495136479</v>
      </c>
      <c r="S145" s="163">
        <v>32.963068790627901</v>
      </c>
      <c r="T145" s="163">
        <v>27.004530899628115</v>
      </c>
      <c r="U145" s="163">
        <v>23.543301880555003</v>
      </c>
      <c r="V145" s="163">
        <v>15.149015294364132</v>
      </c>
      <c r="W145" s="163">
        <v>38.862443724371296</v>
      </c>
      <c r="X145" s="163">
        <v>24.913153179507809</v>
      </c>
      <c r="Y145" s="163">
        <v>31.717889908256879</v>
      </c>
      <c r="Z145" s="163">
        <v>32.735572220410823</v>
      </c>
      <c r="AA145" s="163">
        <v>16.726620256549609</v>
      </c>
      <c r="AB145" s="163">
        <v>34.88973615436938</v>
      </c>
      <c r="AC145" s="163">
        <v>38.444214498752203</v>
      </c>
      <c r="AD145" s="163">
        <v>26.288678080588056</v>
      </c>
      <c r="AE145" s="163">
        <v>41.771223127155331</v>
      </c>
      <c r="AF145" s="163">
        <v>19.795133734706486</v>
      </c>
      <c r="AG145" s="163">
        <v>29.243186781882063</v>
      </c>
      <c r="AH145" s="163">
        <v>30.472401863827958</v>
      </c>
      <c r="AI145" s="163">
        <v>11.601389931725716</v>
      </c>
      <c r="AJ145" s="163">
        <v>22.173672263435591</v>
      </c>
      <c r="AK145" s="163">
        <v>31.989894012265317</v>
      </c>
      <c r="AL145" s="163">
        <v>27.889755431014251</v>
      </c>
      <c r="AM145" s="163">
        <v>31.785804222150837</v>
      </c>
      <c r="AN145" s="163">
        <v>31.818838209225902</v>
      </c>
      <c r="AO145" s="116">
        <v>31.818838209225902</v>
      </c>
    </row>
    <row r="146" spans="1:41" x14ac:dyDescent="0.15">
      <c r="A146" s="17"/>
      <c r="B146" s="142" t="s">
        <v>352</v>
      </c>
      <c r="C146" s="163"/>
      <c r="D146" s="163">
        <v>35.91723205698095</v>
      </c>
      <c r="E146" s="163">
        <v>11.074966190284732</v>
      </c>
      <c r="F146" s="163">
        <v>15.212581913499346</v>
      </c>
      <c r="G146" s="163">
        <v>20.364625590607549</v>
      </c>
      <c r="H146" s="163">
        <v>13.166426512968298</v>
      </c>
      <c r="I146" s="163">
        <v>34.385310308700404</v>
      </c>
      <c r="J146" s="163">
        <v>16.722776985259152</v>
      </c>
      <c r="K146" s="163">
        <v>14.280158497211623</v>
      </c>
      <c r="L146" s="163">
        <v>17.195949267525318</v>
      </c>
      <c r="M146" s="163">
        <v>34.152438015769448</v>
      </c>
      <c r="N146" s="163">
        <v>45.435025884108335</v>
      </c>
      <c r="O146" s="163">
        <v>25.936679611415574</v>
      </c>
      <c r="P146" s="163">
        <v>33.356871265616512</v>
      </c>
      <c r="Q146" s="163">
        <v>8.9109881919108709</v>
      </c>
      <c r="R146" s="163">
        <v>17.209843364553461</v>
      </c>
      <c r="S146" s="163">
        <v>16.552968069147799</v>
      </c>
      <c r="T146" s="163">
        <v>19.189421133739977</v>
      </c>
      <c r="U146" s="163">
        <v>35.279060761478377</v>
      </c>
      <c r="V146" s="163">
        <v>29.118217054263567</v>
      </c>
      <c r="W146" s="163">
        <v>10.708857855647636</v>
      </c>
      <c r="X146" s="163">
        <v>29.792664643288113</v>
      </c>
      <c r="Y146" s="163">
        <v>28.138379204892967</v>
      </c>
      <c r="Z146" s="163">
        <v>16.228049746145608</v>
      </c>
      <c r="AA146" s="163">
        <v>31.419994306565563</v>
      </c>
      <c r="AB146" s="163">
        <v>11.313679160849174</v>
      </c>
      <c r="AC146" s="163">
        <v>8.6797735711242314</v>
      </c>
      <c r="AD146" s="163">
        <v>37.232419699302532</v>
      </c>
      <c r="AE146" s="163">
        <v>11.605155672952282</v>
      </c>
      <c r="AF146" s="163">
        <v>41.639852112740982</v>
      </c>
      <c r="AG146" s="163">
        <v>19.885101129997153</v>
      </c>
      <c r="AH146" s="163">
        <v>19.33239993777363</v>
      </c>
      <c r="AI146" s="163">
        <v>27.83792278545112</v>
      </c>
      <c r="AJ146" s="163">
        <v>32.148457389296965</v>
      </c>
      <c r="AK146" s="163">
        <v>16.654072175649013</v>
      </c>
      <c r="AL146" s="163">
        <v>23.125923386102556</v>
      </c>
      <c r="AM146" s="163">
        <v>17.515798524162442</v>
      </c>
      <c r="AN146" s="163">
        <v>17.912029588287524</v>
      </c>
      <c r="AO146" s="116">
        <v>17.912029588287524</v>
      </c>
    </row>
    <row r="147" spans="1:41" x14ac:dyDescent="0.15">
      <c r="A147" s="1"/>
      <c r="B147" s="142" t="s">
        <v>353</v>
      </c>
      <c r="C147" s="163"/>
      <c r="D147" s="163">
        <v>20.290363669448126</v>
      </c>
      <c r="E147" s="163">
        <v>31.082276398991194</v>
      </c>
      <c r="F147" s="163">
        <v>11.383486238532111</v>
      </c>
      <c r="G147" s="163">
        <v>34.756359471197442</v>
      </c>
      <c r="H147" s="163">
        <v>14.145803314121039</v>
      </c>
      <c r="I147" s="163">
        <v>31.960923068439772</v>
      </c>
      <c r="J147" s="163">
        <v>18.636233951497861</v>
      </c>
      <c r="K147" s="163">
        <v>34.974317581449952</v>
      </c>
      <c r="L147" s="163">
        <v>20.995590782239095</v>
      </c>
      <c r="M147" s="163">
        <v>19.710893418368286</v>
      </c>
      <c r="N147" s="163">
        <v>23.272042433561086</v>
      </c>
      <c r="O147" s="163">
        <v>33.136137625666898</v>
      </c>
      <c r="P147" s="163">
        <v>23.944414267608181</v>
      </c>
      <c r="Q147" s="163">
        <v>24.606723941783372</v>
      </c>
      <c r="R147" s="163">
        <v>13.753233990493571</v>
      </c>
      <c r="S147" s="163">
        <v>28.245767554825346</v>
      </c>
      <c r="T147" s="163">
        <v>28.349958935838398</v>
      </c>
      <c r="U147" s="163">
        <v>25.462582528123317</v>
      </c>
      <c r="V147" s="163">
        <v>33.09108527131783</v>
      </c>
      <c r="W147" s="163">
        <v>22.418489949244403</v>
      </c>
      <c r="X147" s="163">
        <v>34.407430431125903</v>
      </c>
      <c r="Y147" s="163">
        <v>23.649082568807341</v>
      </c>
      <c r="Z147" s="163">
        <v>29.292235316037075</v>
      </c>
      <c r="AA147" s="163">
        <v>42.473883526133726</v>
      </c>
      <c r="AB147" s="163">
        <v>24.066516306877169</v>
      </c>
      <c r="AC147" s="163">
        <v>21.939253758597602</v>
      </c>
      <c r="AD147" s="163">
        <v>26.354664074528696</v>
      </c>
      <c r="AE147" s="163">
        <v>20.532198498300193</v>
      </c>
      <c r="AF147" s="163">
        <v>31.524695512672757</v>
      </c>
      <c r="AG147" s="163">
        <v>30.012344506694522</v>
      </c>
      <c r="AH147" s="163">
        <v>31.170226163225696</v>
      </c>
      <c r="AI147" s="163">
        <v>43.302659379419936</v>
      </c>
      <c r="AJ147" s="163">
        <v>30.931327503281182</v>
      </c>
      <c r="AK147" s="163">
        <v>23.914513315885355</v>
      </c>
      <c r="AL147" s="163">
        <v>26.845367090724071</v>
      </c>
      <c r="AM147" s="163">
        <v>18.465716307851014</v>
      </c>
      <c r="AN147" s="163">
        <v>17.904319467355094</v>
      </c>
      <c r="AO147" s="116">
        <v>17.904319467355094</v>
      </c>
    </row>
    <row r="148" spans="1:41" x14ac:dyDescent="0.15">
      <c r="A148" s="1"/>
      <c r="B148" s="143" t="s">
        <v>45</v>
      </c>
      <c r="C148" s="171">
        <v>4.8</v>
      </c>
      <c r="D148" s="171">
        <v>33.6</v>
      </c>
      <c r="E148" s="171">
        <v>41.3</v>
      </c>
      <c r="F148" s="171">
        <v>31.7</v>
      </c>
      <c r="G148" s="171">
        <v>21.9</v>
      </c>
      <c r="H148" s="171">
        <v>57.8</v>
      </c>
      <c r="I148" s="171">
        <v>24.8</v>
      </c>
      <c r="J148" s="171">
        <v>37.1</v>
      </c>
      <c r="K148" s="171">
        <v>30.9</v>
      </c>
      <c r="L148" s="171">
        <v>45.6</v>
      </c>
      <c r="M148" s="171">
        <v>34.4</v>
      </c>
      <c r="N148" s="171">
        <v>23.2</v>
      </c>
      <c r="O148" s="171">
        <v>19.100000000000001</v>
      </c>
      <c r="P148" s="171">
        <v>25.5</v>
      </c>
      <c r="Q148" s="171">
        <v>34.6</v>
      </c>
      <c r="R148" s="171">
        <v>59.3</v>
      </c>
      <c r="S148" s="171">
        <v>49.2</v>
      </c>
      <c r="T148" s="171">
        <v>39.6</v>
      </c>
      <c r="U148" s="171">
        <v>12.4</v>
      </c>
      <c r="V148" s="171">
        <v>15.1</v>
      </c>
      <c r="W148" s="171">
        <v>36.4</v>
      </c>
      <c r="X148" s="171">
        <v>17.3</v>
      </c>
      <c r="Y148" s="171">
        <v>22.5</v>
      </c>
      <c r="Z148" s="171">
        <v>34.6</v>
      </c>
      <c r="AA148" s="171">
        <v>23.9</v>
      </c>
      <c r="AB148" s="171">
        <v>40.6</v>
      </c>
      <c r="AC148" s="171">
        <v>50.8</v>
      </c>
      <c r="AD148" s="171">
        <v>24.9</v>
      </c>
      <c r="AE148" s="171">
        <v>32</v>
      </c>
      <c r="AF148" s="171">
        <v>15.2</v>
      </c>
      <c r="AG148" s="171">
        <v>31.4</v>
      </c>
      <c r="AH148" s="171">
        <v>26.9</v>
      </c>
      <c r="AI148" s="171">
        <v>38.200000000000003</v>
      </c>
      <c r="AJ148" s="163">
        <v>21.7</v>
      </c>
      <c r="AK148" s="163">
        <v>42.5</v>
      </c>
      <c r="AL148" s="171">
        <v>38.299999999999997</v>
      </c>
      <c r="AM148" s="171">
        <v>87.468538482216658</v>
      </c>
      <c r="AN148" s="171"/>
      <c r="AO148" s="116">
        <v>87.468538482216658</v>
      </c>
    </row>
    <row r="149" spans="1:41" x14ac:dyDescent="0.15">
      <c r="A149" s="1"/>
      <c r="B149" s="143" t="s">
        <v>372</v>
      </c>
      <c r="C149" s="166">
        <v>1417.5334672438651</v>
      </c>
      <c r="D149" s="166">
        <v>783.18634276903242</v>
      </c>
      <c r="E149" s="166">
        <v>1552.6552039280552</v>
      </c>
      <c r="F149" s="166">
        <v>1060.908541112613</v>
      </c>
      <c r="G149" s="166">
        <v>1292.5663481729262</v>
      </c>
      <c r="H149" s="166">
        <v>1334.7230854930849</v>
      </c>
      <c r="I149" s="166">
        <v>1540.5432829026877</v>
      </c>
      <c r="J149" s="166">
        <v>1452.1667619011184</v>
      </c>
      <c r="K149" s="166">
        <v>1567.2701200935278</v>
      </c>
      <c r="L149" s="166">
        <v>1397.5274869988966</v>
      </c>
      <c r="M149" s="166">
        <v>1004.4570845514909</v>
      </c>
      <c r="N149" s="166">
        <v>877.78415503861265</v>
      </c>
      <c r="O149" s="166">
        <v>971.33662346799395</v>
      </c>
      <c r="P149" s="166">
        <v>891.612130840036</v>
      </c>
      <c r="Q149" s="166">
        <v>837.69934193687016</v>
      </c>
      <c r="R149" s="166">
        <v>1161.2066312322656</v>
      </c>
      <c r="S149" s="166">
        <v>1998.4393561407519</v>
      </c>
      <c r="T149" s="166">
        <v>1420.6799457738757</v>
      </c>
      <c r="U149" s="166">
        <v>1052.0552208728859</v>
      </c>
      <c r="V149" s="166">
        <v>1235.9912901745304</v>
      </c>
      <c r="W149" s="166">
        <v>752.35169376395015</v>
      </c>
      <c r="X149" s="166">
        <v>1257.3338182164598</v>
      </c>
      <c r="Y149" s="166">
        <v>930.30765004243676</v>
      </c>
      <c r="Z149" s="166">
        <v>844.5587505897779</v>
      </c>
      <c r="AA149" s="166">
        <v>1441.6461890551443</v>
      </c>
      <c r="AB149" s="166">
        <v>963.53454586159921</v>
      </c>
      <c r="AC149" s="166">
        <v>880.94651994116214</v>
      </c>
      <c r="AD149" s="166">
        <v>1454.4848984840905</v>
      </c>
      <c r="AE149" s="166">
        <v>774.42573619714824</v>
      </c>
      <c r="AF149" s="166">
        <v>1948.2575684367819</v>
      </c>
      <c r="AG149" s="166">
        <v>850.53451300600636</v>
      </c>
      <c r="AH149" s="166">
        <v>1162.5522301733906</v>
      </c>
      <c r="AI149" s="166">
        <v>3048.3800403941455</v>
      </c>
      <c r="AJ149" s="166">
        <v>19229.818565343059</v>
      </c>
      <c r="AK149" s="166">
        <v>21929.838009464151</v>
      </c>
      <c r="AL149" s="166">
        <v>41159.65657480721</v>
      </c>
      <c r="AM149" s="166">
        <v>361360.0812931722</v>
      </c>
      <c r="AN149" s="166">
        <v>445928.77575714706</v>
      </c>
      <c r="AO149" s="177">
        <f>AN149</f>
        <v>445928.77575714706</v>
      </c>
    </row>
    <row r="150" spans="1:41" x14ac:dyDescent="0.15">
      <c r="A150" s="17"/>
      <c r="B150" s="143" t="s">
        <v>270</v>
      </c>
      <c r="C150" s="160">
        <v>38.801533845147077</v>
      </c>
      <c r="D150" s="160">
        <v>24.803421052034739</v>
      </c>
      <c r="E150" s="160">
        <v>36.350307459856005</v>
      </c>
      <c r="F150" s="160">
        <v>55.210001055238912</v>
      </c>
      <c r="G150" s="160">
        <v>40.808612276296941</v>
      </c>
      <c r="H150" s="160">
        <v>49.631050710626006</v>
      </c>
      <c r="I150" s="160">
        <v>29.322846196306777</v>
      </c>
      <c r="J150" s="160">
        <v>42.155971397864619</v>
      </c>
      <c r="K150" s="160">
        <v>40.151032923989874</v>
      </c>
      <c r="L150" s="160">
        <v>39.11821879619341</v>
      </c>
      <c r="M150" s="160">
        <v>38.830951108793286</v>
      </c>
      <c r="N150" s="160">
        <v>25.441844028095993</v>
      </c>
      <c r="O150" s="160">
        <v>20.534950851215282</v>
      </c>
      <c r="P150" s="160">
        <v>35.814093921532198</v>
      </c>
      <c r="Q150" s="160">
        <v>49.153042554447261</v>
      </c>
      <c r="R150" s="160">
        <v>31.513800183226927</v>
      </c>
      <c r="S150" s="160">
        <v>43.148652676485476</v>
      </c>
      <c r="T150" s="160">
        <v>35.139358299912068</v>
      </c>
      <c r="U150" s="160">
        <v>32.681436506942433</v>
      </c>
      <c r="V150" s="160">
        <v>25.446749629166852</v>
      </c>
      <c r="W150" s="160">
        <v>46.29452094874312</v>
      </c>
      <c r="X150" s="160">
        <v>21.136092797357612</v>
      </c>
      <c r="Y150" s="160">
        <v>17.662004583906882</v>
      </c>
      <c r="Z150" s="160">
        <v>38.873275151237024</v>
      </c>
      <c r="AA150" s="160">
        <v>17.650115594026563</v>
      </c>
      <c r="AB150" s="160">
        <v>29.322121114402378</v>
      </c>
      <c r="AC150" s="160">
        <v>43.286102325012841</v>
      </c>
      <c r="AD150" s="160">
        <v>34.300654792515687</v>
      </c>
      <c r="AE150" s="160">
        <v>37.055298319812294</v>
      </c>
      <c r="AF150" s="160">
        <v>27.987953350935019</v>
      </c>
      <c r="AG150" s="160">
        <v>32.570015623457977</v>
      </c>
      <c r="AH150" s="160">
        <v>20.440027159014022</v>
      </c>
      <c r="AI150" s="160">
        <v>21.074779357438512</v>
      </c>
      <c r="AJ150" s="197"/>
      <c r="AK150" s="197"/>
      <c r="AL150" s="172">
        <v>33.894587599329199</v>
      </c>
      <c r="AM150" s="164">
        <v>43.454477778945474</v>
      </c>
      <c r="AN150" s="197"/>
      <c r="AO150" s="181">
        <v>43.454477778945474</v>
      </c>
    </row>
    <row r="151" spans="1:41" x14ac:dyDescent="0.15">
      <c r="A151" s="17"/>
      <c r="B151" s="146" t="s">
        <v>244</v>
      </c>
      <c r="C151" s="165">
        <v>1692</v>
      </c>
      <c r="D151" s="165">
        <v>56966</v>
      </c>
      <c r="E151" s="165">
        <v>144717</v>
      </c>
      <c r="F151" s="165">
        <v>108507</v>
      </c>
      <c r="G151" s="165">
        <v>87802</v>
      </c>
      <c r="H151" s="165">
        <v>153908</v>
      </c>
      <c r="I151" s="165">
        <v>46601</v>
      </c>
      <c r="J151" s="165">
        <v>140049</v>
      </c>
      <c r="K151" s="165">
        <v>112845</v>
      </c>
      <c r="L151" s="165">
        <v>119653</v>
      </c>
      <c r="M151" s="165">
        <v>78185</v>
      </c>
      <c r="N151" s="165">
        <v>41800</v>
      </c>
      <c r="O151" s="165">
        <v>43843</v>
      </c>
      <c r="P151" s="165">
        <v>61515</v>
      </c>
      <c r="Q151" s="165">
        <v>100326</v>
      </c>
      <c r="R151" s="165">
        <v>117634</v>
      </c>
      <c r="S151" s="165">
        <v>122486</v>
      </c>
      <c r="T151" s="165">
        <v>94042</v>
      </c>
      <c r="U151" s="165">
        <v>38629</v>
      </c>
      <c r="V151" s="165">
        <v>44536</v>
      </c>
      <c r="W151" s="165">
        <v>70421</v>
      </c>
      <c r="X151" s="165">
        <v>66791</v>
      </c>
      <c r="Y151" s="165">
        <v>76507</v>
      </c>
      <c r="Z151" s="165">
        <v>72777</v>
      </c>
      <c r="AA151" s="165">
        <v>61092</v>
      </c>
      <c r="AB151" s="165">
        <v>106339</v>
      </c>
      <c r="AC151" s="165">
        <v>84918</v>
      </c>
      <c r="AD151" s="165">
        <v>60438</v>
      </c>
      <c r="AE151" s="165">
        <v>91266</v>
      </c>
      <c r="AF151" s="165">
        <v>43589</v>
      </c>
      <c r="AG151" s="165">
        <v>76217</v>
      </c>
      <c r="AH151" s="165">
        <v>89513</v>
      </c>
      <c r="AI151" s="165">
        <v>48810</v>
      </c>
      <c r="AJ151" s="165">
        <v>725356</v>
      </c>
      <c r="AK151" s="165">
        <v>1939058</v>
      </c>
      <c r="AL151" s="165">
        <v>2664414</v>
      </c>
      <c r="AM151" s="165">
        <v>25696833</v>
      </c>
      <c r="AN151" s="165">
        <v>30333100</v>
      </c>
      <c r="AO151" s="50">
        <v>30333100</v>
      </c>
    </row>
    <row r="152" spans="1:41" x14ac:dyDescent="0.15">
      <c r="A152" s="17"/>
      <c r="B152" s="146" t="s">
        <v>245</v>
      </c>
      <c r="C152" s="171">
        <v>0.38586088939566704</v>
      </c>
      <c r="D152" s="171">
        <v>0.81752558086135385</v>
      </c>
      <c r="E152" s="171">
        <v>1.0647532299361371</v>
      </c>
      <c r="F152" s="171">
        <v>1.1717312427108981</v>
      </c>
      <c r="G152" s="171">
        <v>0.79613006183921808</v>
      </c>
      <c r="H152" s="171">
        <v>1.1761091837202549</v>
      </c>
      <c r="I152" s="171">
        <v>0.47779235958742594</v>
      </c>
      <c r="J152" s="171">
        <v>0.96578856630577203</v>
      </c>
      <c r="K152" s="171">
        <v>0.9094389194242517</v>
      </c>
      <c r="L152" s="171">
        <v>0.99780679809199768</v>
      </c>
      <c r="M152" s="171">
        <v>0.7737641644811718</v>
      </c>
      <c r="N152" s="171">
        <v>0.41105320090471037</v>
      </c>
      <c r="O152" s="171">
        <v>0.54402531331430704</v>
      </c>
      <c r="P152" s="171">
        <v>0.60335442106811832</v>
      </c>
      <c r="Q152" s="171">
        <v>1.1905586936915555</v>
      </c>
      <c r="R152" s="171">
        <v>1.210238788464902</v>
      </c>
      <c r="S152" s="171">
        <v>1.2222443969904404</v>
      </c>
      <c r="T152" s="171">
        <v>0.99093802027354538</v>
      </c>
      <c r="U152" s="171">
        <v>0.4128970883748771</v>
      </c>
      <c r="V152" s="171">
        <v>0.56707751859020072</v>
      </c>
      <c r="W152" s="171">
        <v>1.1065698706767861</v>
      </c>
      <c r="X152" s="171">
        <v>0.51370974564864591</v>
      </c>
      <c r="Y152" s="171">
        <v>0.65902610882841905</v>
      </c>
      <c r="Z152" s="171">
        <v>0.92407024137536986</v>
      </c>
      <c r="AA152" s="171">
        <v>0.60177897733429209</v>
      </c>
      <c r="AB152" s="171">
        <v>1.0729932899450079</v>
      </c>
      <c r="AC152" s="171">
        <v>1.0636688169349282</v>
      </c>
      <c r="AD152" s="171">
        <v>0.50188503761771108</v>
      </c>
      <c r="AE152" s="171">
        <v>1.1674725612096093</v>
      </c>
      <c r="AF152" s="171">
        <v>0.43047888047246119</v>
      </c>
      <c r="AG152" s="171">
        <v>0.78686984441622532</v>
      </c>
      <c r="AH152" s="171">
        <v>0.68596016644570978</v>
      </c>
      <c r="AI152" s="171">
        <v>0.46146428166244374</v>
      </c>
      <c r="AJ152" s="171">
        <v>0.53186390966417363</v>
      </c>
      <c r="AK152" s="171">
        <v>1.0192693439865435</v>
      </c>
      <c r="AL152" s="171">
        <v>0.78659976883936988</v>
      </c>
      <c r="AM152" s="171">
        <v>1.1172772329063845</v>
      </c>
      <c r="AN152" s="171">
        <v>1.1371785259053759</v>
      </c>
      <c r="AO152" s="116">
        <v>1.1371785259053759</v>
      </c>
    </row>
    <row r="153" spans="1:41" x14ac:dyDescent="0.15">
      <c r="A153" s="17"/>
      <c r="B153" s="146" t="s">
        <v>406</v>
      </c>
      <c r="C153" s="190"/>
      <c r="D153" s="168">
        <v>6.5117188932767665</v>
      </c>
      <c r="E153" s="168">
        <v>12.089733874293747</v>
      </c>
      <c r="F153" s="168">
        <v>9.2025949479631812</v>
      </c>
      <c r="G153" s="168">
        <v>11.657687458037893</v>
      </c>
      <c r="H153" s="168">
        <v>12.184635172822453</v>
      </c>
      <c r="I153" s="168">
        <v>15.073814763750857</v>
      </c>
      <c r="J153" s="168">
        <v>6.8456903758797774</v>
      </c>
      <c r="K153" s="168">
        <v>13.355881262955558</v>
      </c>
      <c r="L153" s="168">
        <v>7.8839482163311381</v>
      </c>
      <c r="M153" s="168">
        <v>11.606152443330885</v>
      </c>
      <c r="N153" s="168">
        <v>24.108132241177856</v>
      </c>
      <c r="O153" s="168">
        <v>24.033719578204565</v>
      </c>
      <c r="P153" s="168">
        <v>15.227888114039171</v>
      </c>
      <c r="Q153" s="168">
        <v>5.1332082704288631</v>
      </c>
      <c r="R153" s="168">
        <v>9.1880341880341874</v>
      </c>
      <c r="S153" s="168">
        <v>13.310146626153482</v>
      </c>
      <c r="T153" s="168">
        <v>15.292781930712968</v>
      </c>
      <c r="U153" s="168">
        <v>20.97090895032526</v>
      </c>
      <c r="V153" s="168">
        <v>16.174600474651506</v>
      </c>
      <c r="W153" s="168">
        <v>21.05270598023753</v>
      </c>
      <c r="X153" s="168">
        <v>20.235657678313313</v>
      </c>
      <c r="Y153" s="168">
        <v>13.114543009324173</v>
      </c>
      <c r="Z153" s="168">
        <v>19.39872825883673</v>
      </c>
      <c r="AA153" s="168">
        <v>7.0832365622885769</v>
      </c>
      <c r="AB153" s="168">
        <v>9.5328147505614194</v>
      </c>
      <c r="AC153" s="168">
        <v>31.741410030077155</v>
      </c>
      <c r="AD153" s="168">
        <v>15.601823074322068</v>
      </c>
      <c r="AE153" s="168">
        <v>12.458500251142391</v>
      </c>
      <c r="AF153" s="168">
        <v>19.294616663111846</v>
      </c>
      <c r="AG153" s="168">
        <v>12.81786871961102</v>
      </c>
      <c r="AH153" s="168">
        <v>18.201232264084165</v>
      </c>
      <c r="AI153" s="168">
        <v>18.436144632008411</v>
      </c>
      <c r="AJ153" s="168">
        <v>17.504332154277058</v>
      </c>
      <c r="AK153" s="168">
        <v>12.698117981615114</v>
      </c>
      <c r="AL153" s="168">
        <v>14.204263657064727</v>
      </c>
      <c r="AM153" s="168">
        <v>14.970820374936499</v>
      </c>
      <c r="AN153" s="150"/>
      <c r="AO153" s="181">
        <v>14.736582397377921</v>
      </c>
    </row>
    <row r="154" spans="1:41" x14ac:dyDescent="0.15">
      <c r="A154" s="17"/>
      <c r="B154" s="146" t="s">
        <v>354</v>
      </c>
      <c r="C154" s="171">
        <v>7.8623023331016322</v>
      </c>
      <c r="D154" s="171">
        <v>2.9706258567646482</v>
      </c>
      <c r="E154" s="171">
        <v>2.9967009173143775</v>
      </c>
      <c r="F154" s="171">
        <v>2.5521335764752129</v>
      </c>
      <c r="G154" s="171">
        <v>3.6537128202440843</v>
      </c>
      <c r="H154" s="171">
        <v>2.7798588866321139</v>
      </c>
      <c r="I154" s="171">
        <v>5.6902685664470116</v>
      </c>
      <c r="J154" s="171">
        <v>3.2240803618998006</v>
      </c>
      <c r="K154" s="171">
        <v>3.302496438347966</v>
      </c>
      <c r="L154" s="171">
        <v>2.9714877984664101</v>
      </c>
      <c r="M154" s="171">
        <v>3.4434088511348016</v>
      </c>
      <c r="N154" s="171">
        <v>4.9166819445250862</v>
      </c>
      <c r="O154" s="171">
        <v>4.6690392726079191</v>
      </c>
      <c r="P154" s="171">
        <v>4.3083677966848271</v>
      </c>
      <c r="Q154" s="171">
        <v>2.8701959962968693</v>
      </c>
      <c r="R154" s="171">
        <v>2.5045691880487477</v>
      </c>
      <c r="S154" s="171">
        <v>2.3630936504441853</v>
      </c>
      <c r="T154" s="171">
        <v>3.0305229261894113</v>
      </c>
      <c r="U154" s="171">
        <v>5.7429241013451326</v>
      </c>
      <c r="V154" s="171">
        <v>5.7930696781448292</v>
      </c>
      <c r="W154" s="171">
        <v>2.9282513060069451</v>
      </c>
      <c r="X154" s="171">
        <v>5.0471052833230061</v>
      </c>
      <c r="Y154" s="171">
        <v>4.0898866080423399</v>
      </c>
      <c r="Z154" s="171">
        <v>3.4055882496930732</v>
      </c>
      <c r="AA154" s="171">
        <v>3.9057761817276502</v>
      </c>
      <c r="AB154" s="171">
        <v>2.9821474886538009</v>
      </c>
      <c r="AC154" s="171">
        <v>3.0574636974275542</v>
      </c>
      <c r="AD154" s="171">
        <v>4.874749532860033</v>
      </c>
      <c r="AE154" s="171">
        <v>2.8540856561323684</v>
      </c>
      <c r="AF154" s="171">
        <v>5.0222198813750314</v>
      </c>
      <c r="AG154" s="171">
        <v>3.5881420785336156</v>
      </c>
      <c r="AH154" s="171">
        <v>4.2590226366019976</v>
      </c>
      <c r="AI154" s="171">
        <v>6.4687995202760114</v>
      </c>
      <c r="AJ154" s="171">
        <v>4.9021435942362608</v>
      </c>
      <c r="AK154" s="171">
        <v>3.0397059947697165</v>
      </c>
      <c r="AL154" s="171">
        <v>3.7758680364082986</v>
      </c>
      <c r="AM154" s="150"/>
      <c r="AN154" s="150"/>
      <c r="AO154" s="151"/>
    </row>
    <row r="155" spans="1:41" x14ac:dyDescent="0.15">
      <c r="A155" s="17"/>
      <c r="B155" s="138" t="s">
        <v>391</v>
      </c>
      <c r="C155" s="163">
        <v>78.599999999999994</v>
      </c>
      <c r="D155" s="163">
        <v>58</v>
      </c>
      <c r="E155" s="163">
        <v>67.3</v>
      </c>
      <c r="F155" s="163">
        <v>60.3</v>
      </c>
      <c r="G155" s="163">
        <v>60.1</v>
      </c>
      <c r="H155" s="163">
        <v>68</v>
      </c>
      <c r="I155" s="163">
        <v>62.7</v>
      </c>
      <c r="J155" s="163">
        <v>57.7</v>
      </c>
      <c r="K155" s="163">
        <v>62.1</v>
      </c>
      <c r="L155" s="163">
        <v>59.9</v>
      </c>
      <c r="M155" s="163">
        <v>58.8</v>
      </c>
      <c r="N155" s="163">
        <v>60.6</v>
      </c>
      <c r="O155" s="163">
        <v>60.5</v>
      </c>
      <c r="P155" s="163">
        <v>59.7</v>
      </c>
      <c r="Q155" s="163">
        <v>66.400000000000006</v>
      </c>
      <c r="R155" s="163">
        <v>59.8</v>
      </c>
      <c r="S155" s="163">
        <v>62</v>
      </c>
      <c r="T155" s="163">
        <v>63.2</v>
      </c>
      <c r="U155" s="163">
        <v>59.9</v>
      </c>
      <c r="V155" s="163">
        <v>68.7</v>
      </c>
      <c r="W155" s="163">
        <v>68.599999999999994</v>
      </c>
      <c r="X155" s="163">
        <v>57.1</v>
      </c>
      <c r="Y155" s="163">
        <v>56.3</v>
      </c>
      <c r="Z155" s="163">
        <v>67.8</v>
      </c>
      <c r="AA155" s="163">
        <v>55.7</v>
      </c>
      <c r="AB155" s="163">
        <v>68.7</v>
      </c>
      <c r="AC155" s="163">
        <v>70.5</v>
      </c>
      <c r="AD155" s="163">
        <v>61.2</v>
      </c>
      <c r="AE155" s="163">
        <v>67.400000000000006</v>
      </c>
      <c r="AF155" s="163">
        <v>59.2</v>
      </c>
      <c r="AG155" s="163">
        <v>58.3</v>
      </c>
      <c r="AH155" s="163">
        <v>63</v>
      </c>
      <c r="AI155" s="163">
        <v>65.7</v>
      </c>
      <c r="AJ155" s="150"/>
      <c r="AK155" s="150"/>
      <c r="AL155" s="163">
        <v>61.8</v>
      </c>
      <c r="AM155" s="163">
        <v>56.8</v>
      </c>
      <c r="AN155" s="191"/>
      <c r="AO155" s="116">
        <v>56.8</v>
      </c>
    </row>
    <row r="156" spans="1:41" x14ac:dyDescent="0.15">
      <c r="A156" s="17"/>
      <c r="B156" s="138" t="s">
        <v>355</v>
      </c>
      <c r="C156" s="157">
        <v>87</v>
      </c>
      <c r="D156" s="157">
        <v>80</v>
      </c>
      <c r="E156" s="157">
        <v>36</v>
      </c>
      <c r="F156" s="157">
        <v>46</v>
      </c>
      <c r="G156" s="157">
        <v>48</v>
      </c>
      <c r="H156" s="157">
        <v>38</v>
      </c>
      <c r="I156" s="157">
        <v>54</v>
      </c>
      <c r="J156" s="157">
        <v>86</v>
      </c>
      <c r="K156" s="157">
        <v>49</v>
      </c>
      <c r="L156" s="157">
        <v>37</v>
      </c>
      <c r="M156" s="157">
        <v>85</v>
      </c>
      <c r="N156" s="157">
        <v>56</v>
      </c>
      <c r="O156" s="157">
        <v>60</v>
      </c>
      <c r="P156" s="157">
        <v>87</v>
      </c>
      <c r="Q156" s="157">
        <v>30</v>
      </c>
      <c r="R156" s="157">
        <v>40</v>
      </c>
      <c r="S156" s="157">
        <v>55</v>
      </c>
      <c r="T156" s="157">
        <v>53</v>
      </c>
      <c r="U156" s="157">
        <v>81</v>
      </c>
      <c r="V156" s="157">
        <v>36</v>
      </c>
      <c r="W156" s="157">
        <v>33</v>
      </c>
      <c r="X156" s="157">
        <v>87</v>
      </c>
      <c r="Y156" s="157">
        <v>77</v>
      </c>
      <c r="Z156" s="157">
        <v>33</v>
      </c>
      <c r="AA156" s="157">
        <v>50</v>
      </c>
      <c r="AB156" s="157">
        <v>29</v>
      </c>
      <c r="AC156" s="157">
        <v>20</v>
      </c>
      <c r="AD156" s="157">
        <v>91</v>
      </c>
      <c r="AE156" s="157">
        <v>45</v>
      </c>
      <c r="AF156" s="157">
        <v>55</v>
      </c>
      <c r="AG156" s="157">
        <v>41</v>
      </c>
      <c r="AH156" s="157">
        <v>36</v>
      </c>
      <c r="AI156" s="157">
        <v>46</v>
      </c>
      <c r="AJ156" s="158">
        <v>64</v>
      </c>
      <c r="AK156" s="158">
        <v>48</v>
      </c>
      <c r="AL156" s="159">
        <v>54</v>
      </c>
      <c r="AM156" s="193">
        <v>60</v>
      </c>
      <c r="AN156" s="165"/>
      <c r="AO156" s="50">
        <v>60</v>
      </c>
    </row>
    <row r="157" spans="1:41" x14ac:dyDescent="0.15">
      <c r="A157" s="17"/>
      <c r="B157" s="138" t="s">
        <v>260</v>
      </c>
      <c r="C157" s="191"/>
      <c r="D157" s="163">
        <v>44.694066749072931</v>
      </c>
      <c r="E157" s="163">
        <v>43.187432286023835</v>
      </c>
      <c r="F157" s="163">
        <v>14.117489629332264</v>
      </c>
      <c r="G157" s="163">
        <v>61.955724225173938</v>
      </c>
      <c r="H157" s="163">
        <v>10.124452638856878</v>
      </c>
      <c r="I157" s="163">
        <v>54.294753493277092</v>
      </c>
      <c r="J157" s="163">
        <v>29.088426801092211</v>
      </c>
      <c r="K157" s="163">
        <v>59.63179916317992</v>
      </c>
      <c r="L157" s="163">
        <v>45.841263201924079</v>
      </c>
      <c r="M157" s="163">
        <v>38.718697188508223</v>
      </c>
      <c r="N157" s="163">
        <v>50.941588354523681</v>
      </c>
      <c r="O157" s="163">
        <v>45.330410272471028</v>
      </c>
      <c r="P157" s="163">
        <v>52.282715644473598</v>
      </c>
      <c r="Q157" s="163">
        <v>60.214599824098499</v>
      </c>
      <c r="R157" s="163">
        <v>11.08833283087127</v>
      </c>
      <c r="S157" s="163">
        <v>41.032561594651476</v>
      </c>
      <c r="T157" s="163">
        <v>57.862324204293117</v>
      </c>
      <c r="U157" s="163">
        <v>45.567651632970453</v>
      </c>
      <c r="V157" s="163">
        <v>52.742491383554899</v>
      </c>
      <c r="W157" s="163">
        <v>31.224188790560468</v>
      </c>
      <c r="X157" s="163">
        <v>47.081043956043956</v>
      </c>
      <c r="Y157" s="163">
        <v>30.676714393368499</v>
      </c>
      <c r="Z157" s="163">
        <v>41.051918735891647</v>
      </c>
      <c r="AA157" s="163">
        <v>71.874189364461742</v>
      </c>
      <c r="AB157" s="163">
        <v>60.355604638321367</v>
      </c>
      <c r="AC157" s="163">
        <v>20.12683916793506</v>
      </c>
      <c r="AD157" s="163">
        <v>42.300505437279831</v>
      </c>
      <c r="AE157" s="163">
        <v>21.091266590201542</v>
      </c>
      <c r="AF157" s="163">
        <v>73.188987668482937</v>
      </c>
      <c r="AG157" s="163">
        <v>50.725022104332453</v>
      </c>
      <c r="AH157" s="163">
        <v>44.245614035087719</v>
      </c>
      <c r="AI157" s="163">
        <v>67.300991691235595</v>
      </c>
      <c r="AJ157" s="163">
        <v>53.111863615133117</v>
      </c>
      <c r="AK157" s="163">
        <v>39.80052050986307</v>
      </c>
      <c r="AL157" s="163">
        <v>44.275730747335153</v>
      </c>
      <c r="AM157" s="163">
        <v>16.649823427332862</v>
      </c>
      <c r="AN157" s="191"/>
      <c r="AO157" s="116">
        <v>16.649823427332862</v>
      </c>
    </row>
    <row r="158" spans="1:41" x14ac:dyDescent="0.15">
      <c r="A158" s="17"/>
      <c r="B158" s="138" t="s">
        <v>390</v>
      </c>
      <c r="C158" s="227">
        <v>9.0805902383654935</v>
      </c>
      <c r="D158" s="227">
        <v>22.478213711336352</v>
      </c>
      <c r="E158" s="227">
        <v>10.797310763253826</v>
      </c>
      <c r="F158" s="227">
        <v>15.427343496594226</v>
      </c>
      <c r="G158" s="227">
        <v>16.033539700667188</v>
      </c>
      <c r="H158" s="227">
        <v>12.072023987064567</v>
      </c>
      <c r="I158" s="227">
        <v>19.100032372936226</v>
      </c>
      <c r="J158" s="227">
        <v>16.469221553987826</v>
      </c>
      <c r="K158" s="227">
        <v>14.990562008294411</v>
      </c>
      <c r="L158" s="227">
        <v>20.474005908057556</v>
      </c>
      <c r="M158" s="227">
        <v>19.448090132778809</v>
      </c>
      <c r="N158" s="227">
        <v>21.663698617562282</v>
      </c>
      <c r="O158" s="227">
        <v>17.830609212481427</v>
      </c>
      <c r="P158" s="227">
        <v>19.459822177486998</v>
      </c>
      <c r="Q158" s="227">
        <v>10.547014658562746</v>
      </c>
      <c r="R158" s="227">
        <v>15.326888832358179</v>
      </c>
      <c r="S158" s="227">
        <v>14.345352267049211</v>
      </c>
      <c r="T158" s="227">
        <v>15.156418554476808</v>
      </c>
      <c r="U158" s="227">
        <v>26.429969089413834</v>
      </c>
      <c r="V158" s="227">
        <v>11.950625049139084</v>
      </c>
      <c r="W158" s="227">
        <v>8.8874160214503064</v>
      </c>
      <c r="X158" s="227">
        <v>21.481534040515132</v>
      </c>
      <c r="Y158" s="227">
        <v>20.777247427618214</v>
      </c>
      <c r="Z158" s="227">
        <v>11.795417190370298</v>
      </c>
      <c r="AA158" s="227">
        <v>17.640662128962102</v>
      </c>
      <c r="AB158" s="227">
        <v>11.743708192098868</v>
      </c>
      <c r="AC158" s="227">
        <v>6.130517465719147</v>
      </c>
      <c r="AD158" s="227">
        <v>22.12885652738958</v>
      </c>
      <c r="AE158" s="227">
        <v>11.494537617360717</v>
      </c>
      <c r="AF158" s="227">
        <v>25.189225094831052</v>
      </c>
      <c r="AG158" s="227">
        <v>18.084485776054358</v>
      </c>
      <c r="AH158" s="227">
        <v>14.291168930344188</v>
      </c>
      <c r="AI158" s="227">
        <v>18.230998106572898</v>
      </c>
      <c r="AJ158" s="227">
        <v>19.941339774456139</v>
      </c>
      <c r="AK158" s="227">
        <v>14.675159654592507</v>
      </c>
      <c r="AL158" s="227">
        <v>16.613393816346925</v>
      </c>
      <c r="AM158" s="227">
        <v>16.217993088987917</v>
      </c>
      <c r="AN158" s="227">
        <v>16.444883501070844</v>
      </c>
      <c r="AO158" s="116">
        <f>AN158</f>
        <v>16.444883501070844</v>
      </c>
    </row>
    <row r="159" spans="1:41" x14ac:dyDescent="0.15">
      <c r="A159" s="17"/>
      <c r="B159" s="144" t="s">
        <v>308</v>
      </c>
      <c r="C159" s="190"/>
      <c r="D159" s="162">
        <v>77.7</v>
      </c>
      <c r="E159" s="162">
        <v>81.900000000000006</v>
      </c>
      <c r="F159" s="162">
        <v>80.3</v>
      </c>
      <c r="G159" s="162">
        <v>80</v>
      </c>
      <c r="H159" s="162">
        <v>81.3</v>
      </c>
      <c r="I159" s="162">
        <v>81.099999999999994</v>
      </c>
      <c r="J159" s="162">
        <v>80</v>
      </c>
      <c r="K159" s="162">
        <v>79.900000000000006</v>
      </c>
      <c r="L159" s="162">
        <v>80.599999999999994</v>
      </c>
      <c r="M159" s="162">
        <v>78.7</v>
      </c>
      <c r="N159" s="162">
        <v>78.2</v>
      </c>
      <c r="O159" s="162">
        <v>79.099999999999994</v>
      </c>
      <c r="P159" s="162">
        <v>80.099999999999994</v>
      </c>
      <c r="Q159" s="162">
        <v>82.4</v>
      </c>
      <c r="R159" s="162">
        <v>79.8</v>
      </c>
      <c r="S159" s="162">
        <v>80.400000000000006</v>
      </c>
      <c r="T159" s="162">
        <v>79.7</v>
      </c>
      <c r="U159" s="162">
        <v>78.2</v>
      </c>
      <c r="V159" s="162">
        <v>82.6</v>
      </c>
      <c r="W159" s="162">
        <v>81.3</v>
      </c>
      <c r="X159" s="162">
        <v>78.400000000000006</v>
      </c>
      <c r="Y159" s="162">
        <v>78.7</v>
      </c>
      <c r="Z159" s="162">
        <v>80.3</v>
      </c>
      <c r="AA159" s="162">
        <v>78.5</v>
      </c>
      <c r="AB159" s="162">
        <v>80.7</v>
      </c>
      <c r="AC159" s="162">
        <v>81.900000000000006</v>
      </c>
      <c r="AD159" s="162">
        <v>78.599999999999994</v>
      </c>
      <c r="AE159" s="162">
        <v>80.8</v>
      </c>
      <c r="AF159" s="162">
        <v>77.5</v>
      </c>
      <c r="AG159" s="162">
        <v>79.7</v>
      </c>
      <c r="AH159" s="162">
        <v>79.2</v>
      </c>
      <c r="AI159" s="162">
        <v>81.7</v>
      </c>
      <c r="AJ159" s="190"/>
      <c r="AK159" s="190"/>
      <c r="AL159" s="162">
        <v>80</v>
      </c>
      <c r="AM159" s="162">
        <v>79.41</v>
      </c>
      <c r="AN159" s="190"/>
      <c r="AO159" s="152">
        <v>79.41</v>
      </c>
    </row>
    <row r="160" spans="1:41" x14ac:dyDescent="0.15">
      <c r="A160" s="17"/>
      <c r="B160" s="144" t="s">
        <v>309</v>
      </c>
      <c r="C160" s="190"/>
      <c r="D160" s="162">
        <v>82.4</v>
      </c>
      <c r="E160" s="162">
        <v>85</v>
      </c>
      <c r="F160" s="162">
        <v>84.3</v>
      </c>
      <c r="G160" s="162">
        <v>84.9</v>
      </c>
      <c r="H160" s="162">
        <v>84.9</v>
      </c>
      <c r="I160" s="162">
        <v>86</v>
      </c>
      <c r="J160" s="162">
        <v>83.5</v>
      </c>
      <c r="K160" s="162">
        <v>84.3</v>
      </c>
      <c r="L160" s="162">
        <v>84.3</v>
      </c>
      <c r="M160" s="162">
        <v>82.8</v>
      </c>
      <c r="N160" s="162">
        <v>83.2</v>
      </c>
      <c r="O160" s="162">
        <v>83.5</v>
      </c>
      <c r="P160" s="162">
        <v>84.7</v>
      </c>
      <c r="Q160" s="162">
        <v>85.9</v>
      </c>
      <c r="R160" s="162">
        <v>83.8</v>
      </c>
      <c r="S160" s="162">
        <v>83.7</v>
      </c>
      <c r="T160" s="162">
        <v>83.4</v>
      </c>
      <c r="U160" s="162">
        <v>83.4</v>
      </c>
      <c r="V160" s="162">
        <v>86.2</v>
      </c>
      <c r="W160" s="162">
        <v>84.5</v>
      </c>
      <c r="X160" s="162">
        <v>83.5</v>
      </c>
      <c r="Y160" s="162">
        <v>83</v>
      </c>
      <c r="Z160" s="162">
        <v>84.1</v>
      </c>
      <c r="AA160" s="162">
        <v>82.6</v>
      </c>
      <c r="AB160" s="162">
        <v>84.2</v>
      </c>
      <c r="AC160" s="162">
        <v>85.9</v>
      </c>
      <c r="AD160" s="162">
        <v>83.8</v>
      </c>
      <c r="AE160" s="162">
        <v>84.1</v>
      </c>
      <c r="AF160" s="162">
        <v>82.6</v>
      </c>
      <c r="AG160" s="162">
        <v>83.7</v>
      </c>
      <c r="AH160" s="162">
        <v>83.3</v>
      </c>
      <c r="AI160" s="162">
        <v>85.9</v>
      </c>
      <c r="AJ160" s="190"/>
      <c r="AK160" s="190"/>
      <c r="AL160" s="162">
        <v>84.1</v>
      </c>
      <c r="AM160" s="162">
        <v>83.12</v>
      </c>
      <c r="AN160" s="190"/>
      <c r="AO160" s="152">
        <v>83.12</v>
      </c>
    </row>
    <row r="161" spans="1:41" x14ac:dyDescent="0.15">
      <c r="A161" s="17"/>
      <c r="B161" s="144" t="s">
        <v>392</v>
      </c>
      <c r="C161" s="190"/>
      <c r="D161" s="163">
        <v>40.1</v>
      </c>
      <c r="E161" s="163">
        <v>10.199999999999999</v>
      </c>
      <c r="F161" s="163">
        <v>23.3</v>
      </c>
      <c r="G161" s="163">
        <v>18.2</v>
      </c>
      <c r="H161" s="163">
        <v>19.5</v>
      </c>
      <c r="I161" s="163">
        <v>17.2</v>
      </c>
      <c r="J161" s="163">
        <v>32.5</v>
      </c>
      <c r="K161" s="163">
        <v>15.4</v>
      </c>
      <c r="L161" s="163">
        <v>23</v>
      </c>
      <c r="M161" s="163">
        <v>24.5</v>
      </c>
      <c r="N161" s="163">
        <v>24</v>
      </c>
      <c r="O161" s="163">
        <v>21.3</v>
      </c>
      <c r="P161" s="163">
        <v>20.9</v>
      </c>
      <c r="Q161" s="163">
        <v>14.3</v>
      </c>
      <c r="R161" s="163">
        <v>26.2</v>
      </c>
      <c r="S161" s="163">
        <v>23</v>
      </c>
      <c r="T161" s="163">
        <v>28.3</v>
      </c>
      <c r="U161" s="163">
        <v>20.7</v>
      </c>
      <c r="V161" s="163">
        <v>19</v>
      </c>
      <c r="W161" s="163">
        <v>15.8</v>
      </c>
      <c r="X161" s="163">
        <v>24.7</v>
      </c>
      <c r="Y161" s="163">
        <v>33.1</v>
      </c>
      <c r="Z161" s="163">
        <v>22.1</v>
      </c>
      <c r="AA161" s="163">
        <v>21.3</v>
      </c>
      <c r="AB161" s="163">
        <v>16.899999999999999</v>
      </c>
      <c r="AC161" s="163">
        <v>11.7</v>
      </c>
      <c r="AD161" s="163">
        <v>30.6</v>
      </c>
      <c r="AE161" s="163">
        <v>17.8</v>
      </c>
      <c r="AF161" s="163">
        <v>18.7</v>
      </c>
      <c r="AG161" s="163">
        <v>21.8</v>
      </c>
      <c r="AH161" s="163">
        <v>21.4</v>
      </c>
      <c r="AI161" s="163">
        <v>9.6</v>
      </c>
      <c r="AJ161" s="163">
        <v>22.6</v>
      </c>
      <c r="AK161" s="163">
        <v>21.5</v>
      </c>
      <c r="AL161" s="163">
        <v>21.8</v>
      </c>
      <c r="AM161" s="163">
        <v>24.3</v>
      </c>
      <c r="AN161" s="190"/>
      <c r="AO161" s="178">
        <v>24.3</v>
      </c>
    </row>
    <row r="162" spans="1:41" x14ac:dyDescent="0.15">
      <c r="A162" s="17"/>
      <c r="B162" s="144" t="s">
        <v>393</v>
      </c>
      <c r="C162" s="229">
        <v>6.59</v>
      </c>
      <c r="D162" s="229">
        <v>7.14</v>
      </c>
      <c r="E162" s="229">
        <v>7.48</v>
      </c>
      <c r="F162" s="229">
        <v>7.38</v>
      </c>
      <c r="G162" s="229">
        <v>7.25</v>
      </c>
      <c r="H162" s="229">
        <v>7.54</v>
      </c>
      <c r="I162" s="229">
        <v>7.14</v>
      </c>
      <c r="J162" s="229">
        <v>7.1</v>
      </c>
      <c r="K162" s="229">
        <v>7.29</v>
      </c>
      <c r="L162" s="229">
        <v>7.26</v>
      </c>
      <c r="M162" s="229">
        <v>7.2</v>
      </c>
      <c r="N162" s="229">
        <v>7.03</v>
      </c>
      <c r="O162" s="229">
        <v>7.41</v>
      </c>
      <c r="P162" s="229">
        <v>7.24</v>
      </c>
      <c r="Q162" s="229">
        <v>7.33</v>
      </c>
      <c r="R162" s="229">
        <v>7.39</v>
      </c>
      <c r="S162" s="229">
        <v>7.37</v>
      </c>
      <c r="T162" s="229">
        <v>7.31</v>
      </c>
      <c r="U162" s="229">
        <v>7.17</v>
      </c>
      <c r="V162" s="229">
        <v>7.61</v>
      </c>
      <c r="W162" s="229">
        <v>7.34</v>
      </c>
      <c r="X162" s="229">
        <v>7.14</v>
      </c>
      <c r="Y162" s="229">
        <v>7.18</v>
      </c>
      <c r="Z162" s="229">
        <v>7.28</v>
      </c>
      <c r="AA162" s="229">
        <v>7.12</v>
      </c>
      <c r="AB162" s="229">
        <v>7.32</v>
      </c>
      <c r="AC162" s="229">
        <v>7.54</v>
      </c>
      <c r="AD162" s="229">
        <v>7.47</v>
      </c>
      <c r="AE162" s="229">
        <v>7.46</v>
      </c>
      <c r="AF162" s="229">
        <v>7.22</v>
      </c>
      <c r="AG162" s="229">
        <v>7.19</v>
      </c>
      <c r="AH162" s="229">
        <v>7.37</v>
      </c>
      <c r="AI162" s="229">
        <v>7.25</v>
      </c>
      <c r="AJ162" s="229">
        <v>7.25</v>
      </c>
      <c r="AK162" s="229">
        <v>7.32</v>
      </c>
      <c r="AL162" s="229">
        <v>7.3</v>
      </c>
      <c r="AM162" s="229">
        <v>7.45</v>
      </c>
      <c r="AN162" s="229">
        <v>7.46</v>
      </c>
      <c r="AO162" s="152">
        <f>AN162</f>
        <v>7.46</v>
      </c>
    </row>
    <row r="163" spans="1:41" x14ac:dyDescent="0.15">
      <c r="A163" s="17"/>
      <c r="B163" s="144" t="s">
        <v>394</v>
      </c>
      <c r="C163" s="229">
        <v>7.08</v>
      </c>
      <c r="D163" s="229">
        <v>7.6</v>
      </c>
      <c r="E163" s="229">
        <v>7.76</v>
      </c>
      <c r="F163" s="229">
        <v>7.7</v>
      </c>
      <c r="G163" s="229">
        <v>7.35</v>
      </c>
      <c r="H163" s="229">
        <v>7.86</v>
      </c>
      <c r="I163" s="229">
        <v>7.38</v>
      </c>
      <c r="J163" s="229">
        <v>7.57</v>
      </c>
      <c r="K163" s="229">
        <v>7.57</v>
      </c>
      <c r="L163" s="229">
        <v>7.57</v>
      </c>
      <c r="M163" s="229">
        <v>7.55</v>
      </c>
      <c r="N163" s="229">
        <v>7.31</v>
      </c>
      <c r="O163" s="229">
        <v>7.53</v>
      </c>
      <c r="P163" s="229">
        <v>7.5</v>
      </c>
      <c r="Q163" s="229">
        <v>7.42</v>
      </c>
      <c r="R163" s="229">
        <v>7.65</v>
      </c>
      <c r="S163" s="229">
        <v>7.68</v>
      </c>
      <c r="T163" s="229">
        <v>7.62</v>
      </c>
      <c r="U163" s="229">
        <v>7.42</v>
      </c>
      <c r="V163" s="229">
        <v>7.8</v>
      </c>
      <c r="W163" s="229">
        <v>7.68</v>
      </c>
      <c r="X163" s="229">
        <v>7.46</v>
      </c>
      <c r="Y163" s="229">
        <v>7.63</v>
      </c>
      <c r="Z163" s="229">
        <v>7.54</v>
      </c>
      <c r="AA163" s="229">
        <v>7.43</v>
      </c>
      <c r="AB163" s="229">
        <v>7.57</v>
      </c>
      <c r="AC163" s="229">
        <v>7.75</v>
      </c>
      <c r="AD163" s="229">
        <v>7.67</v>
      </c>
      <c r="AE163" s="229">
        <v>7.7</v>
      </c>
      <c r="AF163" s="229">
        <v>7.39</v>
      </c>
      <c r="AG163" s="229">
        <v>7.5</v>
      </c>
      <c r="AH163" s="229">
        <v>7.63</v>
      </c>
      <c r="AI163" s="229">
        <v>7.45</v>
      </c>
      <c r="AJ163" s="229">
        <v>7.51</v>
      </c>
      <c r="AK163" s="229">
        <v>7.61</v>
      </c>
      <c r="AL163" s="229">
        <v>7.57</v>
      </c>
      <c r="AM163" s="229">
        <v>7.7</v>
      </c>
      <c r="AN163" s="229">
        <v>7.7</v>
      </c>
      <c r="AO163" s="152">
        <f>AN163</f>
        <v>7.7</v>
      </c>
    </row>
    <row r="164" spans="1:41" x14ac:dyDescent="0.15">
      <c r="A164" s="17"/>
      <c r="B164" s="144" t="s">
        <v>395</v>
      </c>
      <c r="C164" s="229">
        <v>5.99</v>
      </c>
      <c r="D164" s="229">
        <v>7.05</v>
      </c>
      <c r="E164" s="229">
        <v>7.37</v>
      </c>
      <c r="F164" s="229">
        <v>7.21</v>
      </c>
      <c r="G164" s="229">
        <v>7.22</v>
      </c>
      <c r="H164" s="229">
        <v>7.44</v>
      </c>
      <c r="I164" s="229">
        <v>7.11</v>
      </c>
      <c r="J164" s="229">
        <v>7.18</v>
      </c>
      <c r="K164" s="229">
        <v>7.26</v>
      </c>
      <c r="L164" s="229">
        <v>7.33</v>
      </c>
      <c r="M164" s="229">
        <v>7.2</v>
      </c>
      <c r="N164" s="229">
        <v>6.99</v>
      </c>
      <c r="O164" s="229">
        <v>7.16</v>
      </c>
      <c r="P164" s="229">
        <v>7.19</v>
      </c>
      <c r="Q164" s="229">
        <v>7.31</v>
      </c>
      <c r="R164" s="229">
        <v>7.21</v>
      </c>
      <c r="S164" s="229">
        <v>7.28</v>
      </c>
      <c r="T164" s="229">
        <v>7.4</v>
      </c>
      <c r="U164" s="229">
        <v>7.06</v>
      </c>
      <c r="V164" s="229">
        <v>7.56</v>
      </c>
      <c r="W164" s="229">
        <v>7.41</v>
      </c>
      <c r="X164" s="229">
        <v>7.2</v>
      </c>
      <c r="Y164" s="229">
        <v>7.26</v>
      </c>
      <c r="Z164" s="229">
        <v>7.13</v>
      </c>
      <c r="AA164" s="229">
        <v>7.18</v>
      </c>
      <c r="AB164" s="229">
        <v>7.3</v>
      </c>
      <c r="AC164" s="229">
        <v>7.33</v>
      </c>
      <c r="AD164" s="229">
        <v>7.31</v>
      </c>
      <c r="AE164" s="229">
        <v>7.26</v>
      </c>
      <c r="AF164" s="229">
        <v>7.2</v>
      </c>
      <c r="AG164" s="229">
        <v>7.12</v>
      </c>
      <c r="AH164" s="229">
        <v>7.37</v>
      </c>
      <c r="AI164" s="229">
        <v>7.13</v>
      </c>
      <c r="AJ164" s="229">
        <v>7.21</v>
      </c>
      <c r="AK164" s="229">
        <v>7.27</v>
      </c>
      <c r="AL164" s="229">
        <v>7.24</v>
      </c>
      <c r="AM164" s="229">
        <v>7.33</v>
      </c>
      <c r="AN164" s="229">
        <v>7.33</v>
      </c>
      <c r="AO164" s="152">
        <f>AN164</f>
        <v>7.33</v>
      </c>
    </row>
    <row r="165" spans="1:41" x14ac:dyDescent="0.15">
      <c r="A165" s="17"/>
      <c r="B165" s="144" t="s">
        <v>396</v>
      </c>
      <c r="C165" s="229">
        <v>5.57</v>
      </c>
      <c r="D165" s="229">
        <v>3.05</v>
      </c>
      <c r="E165" s="229">
        <v>2.75</v>
      </c>
      <c r="F165" s="229">
        <v>3.29</v>
      </c>
      <c r="G165" s="229">
        <v>2.92</v>
      </c>
      <c r="H165" s="229">
        <v>3.26</v>
      </c>
      <c r="I165" s="229">
        <v>3.61</v>
      </c>
      <c r="J165" s="229">
        <v>3.3</v>
      </c>
      <c r="K165" s="229">
        <v>3.57</v>
      </c>
      <c r="L165" s="229">
        <v>2.6</v>
      </c>
      <c r="M165" s="229">
        <v>3.4</v>
      </c>
      <c r="N165" s="229">
        <v>3.76</v>
      </c>
      <c r="O165" s="229">
        <v>3.09</v>
      </c>
      <c r="P165" s="229">
        <v>3.18</v>
      </c>
      <c r="Q165" s="229">
        <v>2.71</v>
      </c>
      <c r="R165" s="229">
        <v>3.28</v>
      </c>
      <c r="S165" s="229">
        <v>3.47</v>
      </c>
      <c r="T165" s="229">
        <v>3.39</v>
      </c>
      <c r="U165" s="229">
        <v>3.7</v>
      </c>
      <c r="V165" s="229">
        <v>3.1</v>
      </c>
      <c r="W165" s="229">
        <v>3.29</v>
      </c>
      <c r="X165" s="229">
        <v>3.53</v>
      </c>
      <c r="Y165" s="229">
        <v>3.43</v>
      </c>
      <c r="Z165" s="229">
        <v>3.56</v>
      </c>
      <c r="AA165" s="229">
        <v>3.37</v>
      </c>
      <c r="AB165" s="229">
        <v>3.2</v>
      </c>
      <c r="AC165" s="229">
        <v>3.2</v>
      </c>
      <c r="AD165" s="229">
        <v>3.42</v>
      </c>
      <c r="AE165" s="229">
        <v>3.22</v>
      </c>
      <c r="AF165" s="229">
        <v>3.26</v>
      </c>
      <c r="AG165" s="229">
        <v>3.14</v>
      </c>
      <c r="AH165" s="229">
        <v>3.59</v>
      </c>
      <c r="AI165" s="229">
        <v>3.43</v>
      </c>
      <c r="AJ165" s="229">
        <v>3.44</v>
      </c>
      <c r="AK165" s="229">
        <v>3.19</v>
      </c>
      <c r="AL165" s="229">
        <v>3.29</v>
      </c>
      <c r="AM165" s="229">
        <v>3.03</v>
      </c>
      <c r="AN165" s="229">
        <v>3.03</v>
      </c>
      <c r="AO165" s="152">
        <f>AN165</f>
        <v>3.03</v>
      </c>
    </row>
    <row r="166" spans="1:41" x14ac:dyDescent="0.15">
      <c r="B166" s="144" t="s">
        <v>397</v>
      </c>
      <c r="C166" s="229"/>
      <c r="D166" s="230">
        <v>26.224199999999996</v>
      </c>
      <c r="E166" s="230">
        <v>19.413499999999999</v>
      </c>
      <c r="F166" s="230">
        <v>22.526399999999999</v>
      </c>
      <c r="G166" s="230">
        <v>24.442399999999999</v>
      </c>
      <c r="H166" s="230">
        <v>15.362399999999997</v>
      </c>
      <c r="I166" s="230">
        <v>21.007200000000001</v>
      </c>
      <c r="J166" s="230">
        <v>22.8462</v>
      </c>
      <c r="K166" s="230">
        <v>23.011600000000001</v>
      </c>
      <c r="L166" s="230">
        <v>24.636099999999999</v>
      </c>
      <c r="M166" s="230">
        <v>25.4133</v>
      </c>
      <c r="N166" s="230">
        <v>26.078971533516988</v>
      </c>
      <c r="O166" s="230">
        <v>22.449000000000002</v>
      </c>
      <c r="P166" s="230">
        <v>22.843800000000002</v>
      </c>
      <c r="Q166" s="230">
        <v>20.796800000000001</v>
      </c>
      <c r="R166" s="230">
        <v>20.614799999999999</v>
      </c>
      <c r="S166" s="230">
        <v>19.835000000000001</v>
      </c>
      <c r="T166" s="230">
        <v>23.9085</v>
      </c>
      <c r="U166" s="230">
        <v>21.446899999999999</v>
      </c>
      <c r="V166" s="230">
        <v>21.25</v>
      </c>
      <c r="W166" s="230">
        <v>15.362899999999998</v>
      </c>
      <c r="X166" s="230">
        <v>25.052499999999998</v>
      </c>
      <c r="Y166" s="230">
        <v>24.288900000000002</v>
      </c>
      <c r="Z166" s="230">
        <v>20.280899999999999</v>
      </c>
      <c r="AA166" s="230">
        <v>25.132400000000001</v>
      </c>
      <c r="AB166" s="230">
        <v>22.676400000000001</v>
      </c>
      <c r="AC166" s="230">
        <v>11.0585</v>
      </c>
      <c r="AD166" s="230">
        <v>26.676899999999996</v>
      </c>
      <c r="AE166" s="230">
        <v>17.683599999999998</v>
      </c>
      <c r="AF166" s="230">
        <v>25.1372</v>
      </c>
      <c r="AG166" s="230">
        <v>23.385400000000001</v>
      </c>
      <c r="AH166" s="230">
        <v>20.282499999999999</v>
      </c>
      <c r="AI166" s="230">
        <v>25.640999999999998</v>
      </c>
      <c r="AJ166" s="231"/>
      <c r="AK166" s="231"/>
      <c r="AL166" s="230">
        <v>22.3901</v>
      </c>
      <c r="AM166" s="230">
        <v>19.0929</v>
      </c>
      <c r="AN166" s="227"/>
      <c r="AO166" s="179">
        <f>AM166</f>
        <v>19.0929</v>
      </c>
    </row>
    <row r="167" spans="1:41" x14ac:dyDescent="0.15">
      <c r="B167" s="144" t="s">
        <v>398</v>
      </c>
      <c r="C167" s="227">
        <v>2.63794513426049</v>
      </c>
      <c r="D167" s="227">
        <v>7.2721078184890002</v>
      </c>
      <c r="E167" s="227">
        <v>6.0260841846123299</v>
      </c>
      <c r="F167" s="227">
        <v>6.8593834024223002</v>
      </c>
      <c r="G167" s="227">
        <v>7.9203475425021796</v>
      </c>
      <c r="H167" s="227">
        <v>5.2423886054953401</v>
      </c>
      <c r="I167" s="227">
        <v>3.8589894281969999</v>
      </c>
      <c r="J167" s="227">
        <v>6.4837038755827097</v>
      </c>
      <c r="K167" s="227">
        <v>6.9193893909380497</v>
      </c>
      <c r="L167" s="227">
        <v>7.0423823833866299</v>
      </c>
      <c r="M167" s="227">
        <v>6.1311738295813001</v>
      </c>
      <c r="N167" s="227">
        <v>5.7747702462491599</v>
      </c>
      <c r="O167" s="227">
        <v>4.4113011824084296</v>
      </c>
      <c r="P167" s="227">
        <v>5.8908757094865196</v>
      </c>
      <c r="Q167" s="227">
        <v>8.4579543701674709</v>
      </c>
      <c r="R167" s="227">
        <v>5.9083714838424504</v>
      </c>
      <c r="S167" s="227">
        <v>6.36347348139505</v>
      </c>
      <c r="T167" s="227">
        <v>6.4801697726675798</v>
      </c>
      <c r="U167" s="227">
        <v>5.0081485053897197</v>
      </c>
      <c r="V167" s="227">
        <v>4.1801888792629196</v>
      </c>
      <c r="W167" s="227">
        <v>4.8555112150237303</v>
      </c>
      <c r="X167" s="227">
        <v>4.9933884965873601</v>
      </c>
      <c r="Y167" s="227">
        <v>6.0570147106702397</v>
      </c>
      <c r="Z167" s="227">
        <v>5.5734407398197101</v>
      </c>
      <c r="AA167" s="227">
        <v>7.64623488700457</v>
      </c>
      <c r="AB167" s="227">
        <v>7.9101583528638697</v>
      </c>
      <c r="AC167" s="227">
        <v>3.6900236553787402</v>
      </c>
      <c r="AD167" s="227">
        <v>5.4525553460148899</v>
      </c>
      <c r="AE167" s="227">
        <v>5.8560195609414096</v>
      </c>
      <c r="AF167" s="227">
        <v>6.6499646696609096</v>
      </c>
      <c r="AG167" s="227">
        <v>6.4135853277811696</v>
      </c>
      <c r="AH167" s="227">
        <v>4.1985685486485096</v>
      </c>
      <c r="AI167" s="227">
        <v>4.3536054122994896</v>
      </c>
      <c r="AJ167" s="227">
        <v>5.3318863195637629</v>
      </c>
      <c r="AK167" s="227">
        <v>6.4654878704408194</v>
      </c>
      <c r="AL167" s="227">
        <v>5.9966363138492103</v>
      </c>
      <c r="AM167" s="227">
        <v>6.2083270690536203</v>
      </c>
      <c r="AN167" s="227"/>
      <c r="AO167" s="179">
        <f>AM167</f>
        <v>6.2083270690536203</v>
      </c>
    </row>
    <row r="168" spans="1:41" x14ac:dyDescent="0.15">
      <c r="B168" s="234" t="s">
        <v>378</v>
      </c>
      <c r="C168" s="227">
        <v>124.582651279693</v>
      </c>
      <c r="D168" s="227">
        <v>218.466875920603</v>
      </c>
      <c r="E168" s="227">
        <v>137.31266304737599</v>
      </c>
      <c r="F168" s="227">
        <v>165.08868457205401</v>
      </c>
      <c r="G168" s="227">
        <v>165.00827027355101</v>
      </c>
      <c r="H168" s="227">
        <v>145.58724216588001</v>
      </c>
      <c r="I168" s="227">
        <v>179.39966690613099</v>
      </c>
      <c r="J168" s="227">
        <v>173.51509684030401</v>
      </c>
      <c r="K168" s="227">
        <v>166.07929140909499</v>
      </c>
      <c r="L168" s="227">
        <v>151.02888361090899</v>
      </c>
      <c r="M168" s="227">
        <v>196.10894810439601</v>
      </c>
      <c r="N168" s="227">
        <v>225.16580549933499</v>
      </c>
      <c r="O168" s="227">
        <v>208.57426799651401</v>
      </c>
      <c r="P168" s="227">
        <v>179.818937139665</v>
      </c>
      <c r="Q168" s="227">
        <v>132.138268067204</v>
      </c>
      <c r="R168" s="227">
        <v>162.46861491571599</v>
      </c>
      <c r="S168" s="227">
        <v>169.31003913785801</v>
      </c>
      <c r="T168" s="227">
        <v>179.05539381868999</v>
      </c>
      <c r="U168" s="227">
        <v>209.439187742245</v>
      </c>
      <c r="V168" s="227">
        <v>141.325516603902</v>
      </c>
      <c r="W168" s="227">
        <v>147.82182647062299</v>
      </c>
      <c r="X168" s="227">
        <v>205.32939305730301</v>
      </c>
      <c r="Y168" s="227">
        <v>201.72244910948899</v>
      </c>
      <c r="Z168" s="227">
        <v>160.92875397665301</v>
      </c>
      <c r="AA168" s="227">
        <v>199.82601882455401</v>
      </c>
      <c r="AB168" s="227">
        <v>141.15365131430099</v>
      </c>
      <c r="AC168" s="227">
        <v>137.92850990315401</v>
      </c>
      <c r="AD168" s="227">
        <v>212.09777073913199</v>
      </c>
      <c r="AE168" s="227">
        <v>159.67091071779001</v>
      </c>
      <c r="AF168" s="227">
        <v>241.65938125940201</v>
      </c>
      <c r="AG168" s="227">
        <v>179.83237976115501</v>
      </c>
      <c r="AH168" s="227">
        <v>180.32281943646299</v>
      </c>
      <c r="AI168" s="227">
        <v>172.29399698491599</v>
      </c>
      <c r="AJ168" s="227">
        <v>191.53984732705311</v>
      </c>
      <c r="AK168" s="227">
        <v>162.55285810670063</v>
      </c>
      <c r="AL168" s="227">
        <v>171.81107764114699</v>
      </c>
      <c r="AM168" s="227">
        <v>183.85361754796</v>
      </c>
      <c r="AN168" s="227"/>
      <c r="AO168" s="179">
        <f>AM168</f>
        <v>183.85361754796</v>
      </c>
    </row>
    <row r="169" spans="1:41" x14ac:dyDescent="0.15">
      <c r="B169" s="140" t="s">
        <v>310</v>
      </c>
      <c r="C169" s="169"/>
      <c r="D169" s="173" t="s">
        <v>57</v>
      </c>
      <c r="E169" s="173" t="s">
        <v>62</v>
      </c>
      <c r="F169" s="173" t="s">
        <v>62</v>
      </c>
      <c r="G169" s="173" t="s">
        <v>57</v>
      </c>
      <c r="H169" s="173" t="s">
        <v>62</v>
      </c>
      <c r="I169" s="173" t="s">
        <v>57</v>
      </c>
      <c r="J169" s="173" t="s">
        <v>57</v>
      </c>
      <c r="K169" s="173" t="s">
        <v>57</v>
      </c>
      <c r="L169" s="173" t="s">
        <v>57</v>
      </c>
      <c r="M169" s="173" t="s">
        <v>57</v>
      </c>
      <c r="N169" s="173" t="s">
        <v>57</v>
      </c>
      <c r="O169" s="173" t="s">
        <v>57</v>
      </c>
      <c r="P169" s="173" t="s">
        <v>57</v>
      </c>
      <c r="Q169" s="173" t="s">
        <v>57</v>
      </c>
      <c r="R169" s="173" t="s">
        <v>136</v>
      </c>
      <c r="S169" s="173" t="s">
        <v>62</v>
      </c>
      <c r="T169" s="173" t="s">
        <v>57</v>
      </c>
      <c r="U169" s="173" t="s">
        <v>57</v>
      </c>
      <c r="V169" s="173" t="s">
        <v>62</v>
      </c>
      <c r="W169" s="173" t="s">
        <v>62</v>
      </c>
      <c r="X169" s="173" t="s">
        <v>57</v>
      </c>
      <c r="Y169" s="173" t="s">
        <v>57</v>
      </c>
      <c r="Z169" s="173" t="s">
        <v>57</v>
      </c>
      <c r="AA169" s="173" t="s">
        <v>57</v>
      </c>
      <c r="AB169" s="173" t="s">
        <v>57</v>
      </c>
      <c r="AC169" s="173" t="s">
        <v>62</v>
      </c>
      <c r="AD169" s="173" t="s">
        <v>57</v>
      </c>
      <c r="AE169" s="173" t="s">
        <v>125</v>
      </c>
      <c r="AF169" s="173" t="s">
        <v>255</v>
      </c>
      <c r="AG169" s="173" t="s">
        <v>57</v>
      </c>
      <c r="AH169" s="173" t="s">
        <v>62</v>
      </c>
      <c r="AI169" s="173" t="s">
        <v>62</v>
      </c>
      <c r="AJ169" s="169"/>
      <c r="AK169" s="169"/>
      <c r="AL169" s="169"/>
      <c r="AM169" s="169"/>
      <c r="AN169" s="169"/>
      <c r="AO169" s="49"/>
    </row>
    <row r="170" spans="1:41" x14ac:dyDescent="0.15">
      <c r="B170" s="140" t="s">
        <v>311</v>
      </c>
      <c r="C170" s="169"/>
      <c r="D170" s="163">
        <v>0</v>
      </c>
      <c r="E170" s="163">
        <v>50.793650793650791</v>
      </c>
      <c r="F170" s="163">
        <v>71.428571428571431</v>
      </c>
      <c r="G170" s="163">
        <v>9.5238095238095237</v>
      </c>
      <c r="H170" s="163">
        <v>85</v>
      </c>
      <c r="I170" s="163">
        <v>22.222222222222221</v>
      </c>
      <c r="J170" s="163">
        <v>42.857142857142854</v>
      </c>
      <c r="K170" s="163">
        <v>17.391304347826086</v>
      </c>
      <c r="L170" s="163">
        <v>34.920634920634917</v>
      </c>
      <c r="M170" s="163">
        <v>15.686274509803921</v>
      </c>
      <c r="N170" s="163">
        <v>7.0175438596491224</v>
      </c>
      <c r="O170" s="163">
        <v>43.478260869565219</v>
      </c>
      <c r="P170" s="163">
        <v>0</v>
      </c>
      <c r="Q170" s="163">
        <v>41.269841269841265</v>
      </c>
      <c r="R170" s="163">
        <v>40.74074074074074</v>
      </c>
      <c r="S170" s="163">
        <v>64.615384615384613</v>
      </c>
      <c r="T170" s="163">
        <v>18.333333333333332</v>
      </c>
      <c r="U170" s="163">
        <v>0</v>
      </c>
      <c r="V170" s="163">
        <v>74</v>
      </c>
      <c r="W170" s="163">
        <v>58.333333333333336</v>
      </c>
      <c r="X170" s="163">
        <v>4.7619047619047619</v>
      </c>
      <c r="Y170" s="163">
        <v>0</v>
      </c>
      <c r="Z170" s="163">
        <v>33.333333333333329</v>
      </c>
      <c r="AA170" s="163">
        <v>0</v>
      </c>
      <c r="AB170" s="163">
        <v>39.682539682539684</v>
      </c>
      <c r="AC170" s="163">
        <v>72.222222222222214</v>
      </c>
      <c r="AD170" s="163">
        <v>3.1746031746031744</v>
      </c>
      <c r="AE170" s="163">
        <v>16.666666666666664</v>
      </c>
      <c r="AF170" s="163">
        <v>11.111111111111111</v>
      </c>
      <c r="AG170" s="163">
        <v>26.666666666666668</v>
      </c>
      <c r="AH170" s="163">
        <v>68.333333333333329</v>
      </c>
      <c r="AI170" s="163">
        <v>73.333333333333329</v>
      </c>
      <c r="AJ170" s="163">
        <v>23.430962343096233</v>
      </c>
      <c r="AK170" s="163">
        <v>39.153439153439152</v>
      </c>
      <c r="AL170" s="163">
        <v>33.063209076175042</v>
      </c>
      <c r="AM170" s="175"/>
      <c r="AN170" s="175"/>
      <c r="AO170" s="49"/>
    </row>
    <row r="171" spans="1:41" x14ac:dyDescent="0.15">
      <c r="B171" s="140" t="s">
        <v>312</v>
      </c>
      <c r="C171" s="169"/>
      <c r="D171" s="163">
        <v>100</v>
      </c>
      <c r="E171" s="163">
        <v>47.619047619047613</v>
      </c>
      <c r="F171" s="163">
        <v>23.809523809523807</v>
      </c>
      <c r="G171" s="163">
        <v>88.888888888888886</v>
      </c>
      <c r="H171" s="163">
        <v>11.666666666666666</v>
      </c>
      <c r="I171" s="163">
        <v>74.074074074074076</v>
      </c>
      <c r="J171" s="163">
        <v>57.142857142857139</v>
      </c>
      <c r="K171" s="163">
        <v>76.811594202898547</v>
      </c>
      <c r="L171" s="163">
        <v>65.079365079365076</v>
      </c>
      <c r="M171" s="163">
        <v>84.313725490196077</v>
      </c>
      <c r="N171" s="163">
        <v>87.719298245614027</v>
      </c>
      <c r="O171" s="163">
        <v>56.521739130434781</v>
      </c>
      <c r="P171" s="163">
        <v>84.210526315789465</v>
      </c>
      <c r="Q171" s="163">
        <v>53.968253968253968</v>
      </c>
      <c r="R171" s="163">
        <v>1.8518518518518516</v>
      </c>
      <c r="S171" s="163">
        <v>35.384615384615387</v>
      </c>
      <c r="T171" s="163">
        <v>81.666666666666671</v>
      </c>
      <c r="U171" s="163">
        <v>97.916666666666657</v>
      </c>
      <c r="V171" s="163">
        <v>24</v>
      </c>
      <c r="W171" s="163">
        <v>4.1666666666666661</v>
      </c>
      <c r="X171" s="163">
        <v>93.650793650793645</v>
      </c>
      <c r="Y171" s="163">
        <v>98.148148148148152</v>
      </c>
      <c r="Z171" s="163">
        <v>60</v>
      </c>
      <c r="AA171" s="163">
        <v>100</v>
      </c>
      <c r="AB171" s="163">
        <v>55.555555555555557</v>
      </c>
      <c r="AC171" s="163">
        <v>0</v>
      </c>
      <c r="AD171" s="163">
        <v>76.19047619047619</v>
      </c>
      <c r="AE171" s="163">
        <v>0</v>
      </c>
      <c r="AF171" s="163">
        <v>48.888888888888886</v>
      </c>
      <c r="AG171" s="163">
        <v>73.333333333333329</v>
      </c>
      <c r="AH171" s="163">
        <v>31.666666666666664</v>
      </c>
      <c r="AI171" s="163">
        <v>26.666666666666668</v>
      </c>
      <c r="AJ171" s="163">
        <v>69.735006973500703</v>
      </c>
      <c r="AK171" s="163">
        <v>49.382716049382715</v>
      </c>
      <c r="AL171" s="163">
        <v>57.26634251755808</v>
      </c>
      <c r="AM171" s="175"/>
      <c r="AN171" s="175"/>
      <c r="AO171" s="49"/>
    </row>
    <row r="172" spans="1:41" x14ac:dyDescent="0.15">
      <c r="B172" s="140" t="s">
        <v>313</v>
      </c>
      <c r="C172" s="169"/>
      <c r="D172" s="163">
        <v>0</v>
      </c>
      <c r="E172" s="163">
        <v>1.5873015873015872</v>
      </c>
      <c r="F172" s="163">
        <v>0</v>
      </c>
      <c r="G172" s="163">
        <v>1.5873015873015872</v>
      </c>
      <c r="H172" s="163">
        <v>0</v>
      </c>
      <c r="I172" s="163">
        <v>1.8518518518518516</v>
      </c>
      <c r="J172" s="163">
        <v>0</v>
      </c>
      <c r="K172" s="163">
        <v>5.7971014492753623</v>
      </c>
      <c r="L172" s="163">
        <v>0</v>
      </c>
      <c r="M172" s="163">
        <v>0</v>
      </c>
      <c r="N172" s="163">
        <v>5.2631578947368416</v>
      </c>
      <c r="O172" s="163">
        <v>0</v>
      </c>
      <c r="P172" s="163">
        <v>15.789473684210526</v>
      </c>
      <c r="Q172" s="163">
        <v>1.5873015873015872</v>
      </c>
      <c r="R172" s="163">
        <v>0</v>
      </c>
      <c r="S172" s="163">
        <v>0</v>
      </c>
      <c r="T172" s="163">
        <v>0</v>
      </c>
      <c r="U172" s="163">
        <v>0</v>
      </c>
      <c r="V172" s="163">
        <v>2</v>
      </c>
      <c r="W172" s="163">
        <v>37.5</v>
      </c>
      <c r="X172" s="163">
        <v>0</v>
      </c>
      <c r="Y172" s="163">
        <v>0</v>
      </c>
      <c r="Z172" s="163">
        <v>1.6666666666666667</v>
      </c>
      <c r="AA172" s="163">
        <v>0</v>
      </c>
      <c r="AB172" s="163">
        <v>4.7619047619047619</v>
      </c>
      <c r="AC172" s="163">
        <v>27.777777777777779</v>
      </c>
      <c r="AD172" s="163">
        <v>20.634920634920633</v>
      </c>
      <c r="AE172" s="163">
        <v>83.333333333333343</v>
      </c>
      <c r="AF172" s="163">
        <v>0</v>
      </c>
      <c r="AG172" s="163">
        <v>0</v>
      </c>
      <c r="AH172" s="163">
        <v>0</v>
      </c>
      <c r="AI172" s="163">
        <v>0</v>
      </c>
      <c r="AJ172" s="163">
        <v>3.7656903765690379</v>
      </c>
      <c r="AK172" s="163">
        <v>7.8483245149911811</v>
      </c>
      <c r="AL172" s="163">
        <v>6.2668827660723929</v>
      </c>
      <c r="AM172" s="175"/>
      <c r="AN172" s="175"/>
      <c r="AO172" s="49"/>
    </row>
    <row r="173" spans="1:41" x14ac:dyDescent="0.15">
      <c r="B173" s="141" t="s">
        <v>314</v>
      </c>
      <c r="C173" s="169"/>
      <c r="D173" s="42">
        <v>36.49736244839152</v>
      </c>
      <c r="E173" s="42">
        <v>40.480992363191426</v>
      </c>
      <c r="F173" s="42">
        <v>39.630829377268917</v>
      </c>
      <c r="G173" s="42">
        <v>36.271981134682527</v>
      </c>
      <c r="H173" s="42">
        <v>40.83397800915651</v>
      </c>
      <c r="I173" s="42">
        <v>38.679464055655757</v>
      </c>
      <c r="J173" s="42">
        <v>38.600786351459895</v>
      </c>
      <c r="K173" s="42">
        <v>41.175545800942452</v>
      </c>
      <c r="L173" s="42">
        <v>38.179488889100554</v>
      </c>
      <c r="M173" s="42">
        <v>37.254329301814181</v>
      </c>
      <c r="N173" s="42">
        <v>39.392572459630451</v>
      </c>
      <c r="O173" s="42">
        <v>37.626757758647102</v>
      </c>
      <c r="P173" s="42">
        <v>38.103924114824913</v>
      </c>
      <c r="Q173" s="42">
        <v>40.684322952989177</v>
      </c>
      <c r="R173" s="42">
        <v>43.067141729427576</v>
      </c>
      <c r="S173" s="42">
        <v>36.063530415689883</v>
      </c>
      <c r="T173" s="42">
        <v>36.806200741166037</v>
      </c>
      <c r="U173" s="42">
        <v>38.379850851998299</v>
      </c>
      <c r="V173" s="42">
        <v>29.814430677804566</v>
      </c>
      <c r="W173" s="42">
        <v>43.095284646837307</v>
      </c>
      <c r="X173" s="42">
        <v>34.500367311103545</v>
      </c>
      <c r="Y173" s="42">
        <v>37.203790263924844</v>
      </c>
      <c r="Z173" s="42">
        <v>41.292268827390672</v>
      </c>
      <c r="AA173" s="42">
        <v>40.508992021344824</v>
      </c>
      <c r="AB173" s="42">
        <v>39.702071621755572</v>
      </c>
      <c r="AC173" s="42">
        <v>46.130352100501355</v>
      </c>
      <c r="AD173" s="42">
        <v>36.171582284561438</v>
      </c>
      <c r="AE173" s="42">
        <v>42.646525597082828</v>
      </c>
      <c r="AF173" s="42">
        <v>47.197667702632081</v>
      </c>
      <c r="AG173" s="42">
        <v>37.614569241384558</v>
      </c>
      <c r="AH173" s="42">
        <v>36.856543419832583</v>
      </c>
      <c r="AI173" s="42">
        <v>32.347793519205418</v>
      </c>
      <c r="AJ173" s="216">
        <v>37.686851891307739</v>
      </c>
      <c r="AK173" s="216">
        <v>39.611585212335136</v>
      </c>
      <c r="AL173" s="216">
        <v>38.867146709954234</v>
      </c>
      <c r="AM173" s="42"/>
      <c r="AN173" s="42"/>
      <c r="AO173" s="49"/>
    </row>
  </sheetData>
  <phoneticPr fontId="15" type="noConversion"/>
  <conditionalFormatting sqref="A122">
    <cfRule type="cellIs" dxfId="2" priority="7" stopIfTrue="1" operator="equal">
      <formula>"X"</formula>
    </cfRule>
    <cfRule type="cellIs" dxfId="1" priority="8" stopIfTrue="1" operator="equal">
      <formula>"N"</formula>
    </cfRule>
    <cfRule type="cellIs" dxfId="0" priority="9" stopIfTrue="1" operator="equal">
      <formula>"B"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Profiles</vt:lpstr>
      <vt:lpstr>Data</vt:lpstr>
      <vt:lpstr>Sheet2</vt:lpstr>
      <vt:lpstr>Chart-Map</vt:lpstr>
      <vt:lpstr>lookup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Gareth</dc:creator>
  <cp:lastModifiedBy>Microsoft Office User</cp:lastModifiedBy>
  <dcterms:created xsi:type="dcterms:W3CDTF">2011-12-05T12:15:46Z</dcterms:created>
  <dcterms:modified xsi:type="dcterms:W3CDTF">2019-06-08T09:59:18Z</dcterms:modified>
</cp:coreProperties>
</file>