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cargillonline-my.sharepoint.com/personal/abanoub_george_cargill_com/Documents/Desktop/Power Bi/"/>
    </mc:Choice>
  </mc:AlternateContent>
  <xr:revisionPtr revIDLastSave="72" documentId="11_F25DC773A252ABDACC104807A1197C405BDE58ED" xr6:coauthVersionLast="47" xr6:coauthVersionMax="47" xr10:uidLastSave="{B90C707C-4AE4-4EFF-837F-064807A3A9C2}"/>
  <bookViews>
    <workbookView xWindow="28680" yWindow="-120" windowWidth="19440" windowHeight="1488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45" i="3" l="1"/>
  <c r="T1145" i="3"/>
  <c r="P1145" i="3"/>
  <c r="O1145" i="3"/>
  <c r="U1144" i="3"/>
  <c r="T1144" i="3"/>
  <c r="P1144" i="3"/>
  <c r="O1144" i="3"/>
  <c r="U1143" i="3"/>
  <c r="T1143" i="3"/>
  <c r="P1143" i="3"/>
  <c r="O1143" i="3"/>
  <c r="U1142" i="3"/>
  <c r="T1142" i="3"/>
  <c r="P1142" i="3"/>
  <c r="O1142" i="3"/>
  <c r="U1141" i="3"/>
  <c r="T1141" i="3"/>
  <c r="P1141" i="3"/>
  <c r="O1141" i="3"/>
  <c r="U1140" i="3"/>
  <c r="T1140" i="3"/>
  <c r="P1140" i="3"/>
  <c r="O1140" i="3"/>
  <c r="U1139" i="3"/>
  <c r="T1139" i="3"/>
  <c r="P1139" i="3"/>
  <c r="O1139" i="3"/>
  <c r="U1138" i="3"/>
  <c r="T1138" i="3"/>
  <c r="P1138" i="3"/>
  <c r="O1138" i="3"/>
  <c r="U1137" i="3"/>
  <c r="T1137" i="3"/>
  <c r="P1137" i="3"/>
  <c r="O1137" i="3"/>
  <c r="U1136" i="3"/>
  <c r="T1136" i="3"/>
  <c r="P1136" i="3"/>
  <c r="O1136" i="3"/>
  <c r="U1135" i="3"/>
  <c r="T1135" i="3"/>
  <c r="P1135" i="3"/>
  <c r="O1135" i="3"/>
  <c r="U1134" i="3"/>
  <c r="T1134" i="3"/>
  <c r="P1134" i="3"/>
  <c r="O1134" i="3"/>
  <c r="U1133" i="3"/>
  <c r="T1133" i="3"/>
  <c r="P1133" i="3"/>
  <c r="O1133" i="3"/>
  <c r="U1132" i="3"/>
  <c r="T1132" i="3"/>
  <c r="P1132" i="3"/>
  <c r="O1132" i="3"/>
  <c r="U1131" i="3"/>
  <c r="T1131" i="3"/>
  <c r="P1131" i="3"/>
  <c r="O1131" i="3"/>
  <c r="U1130" i="3"/>
  <c r="T1130" i="3"/>
  <c r="P1130" i="3"/>
  <c r="O1130" i="3"/>
  <c r="U1129" i="3"/>
  <c r="T1129" i="3"/>
  <c r="P1129" i="3"/>
  <c r="O1129" i="3"/>
  <c r="U1128" i="3"/>
  <c r="T1128" i="3"/>
  <c r="P1128" i="3"/>
  <c r="O1128" i="3"/>
  <c r="U1127" i="3"/>
  <c r="T1127" i="3"/>
  <c r="P1127" i="3"/>
  <c r="O1127" i="3"/>
  <c r="U1126" i="3"/>
  <c r="T1126" i="3"/>
  <c r="P1126" i="3"/>
  <c r="O1126" i="3"/>
  <c r="U1125" i="3"/>
  <c r="T1125" i="3"/>
  <c r="P1125" i="3"/>
  <c r="O1125" i="3"/>
  <c r="U1124" i="3"/>
  <c r="T1124" i="3"/>
  <c r="P1124" i="3"/>
  <c r="O1124" i="3"/>
  <c r="U1123" i="3"/>
  <c r="T1123" i="3"/>
  <c r="P1123" i="3"/>
  <c r="O1123" i="3"/>
  <c r="U1122" i="3"/>
  <c r="T1122" i="3"/>
  <c r="P1122" i="3"/>
  <c r="O1122" i="3"/>
  <c r="U1121" i="3"/>
  <c r="T1121" i="3"/>
  <c r="P1121" i="3"/>
  <c r="O1121" i="3"/>
  <c r="U1120" i="3"/>
  <c r="T1120" i="3"/>
  <c r="P1120" i="3"/>
  <c r="O1120" i="3"/>
  <c r="U1119" i="3"/>
  <c r="T1119" i="3"/>
  <c r="P1119" i="3"/>
  <c r="O1119" i="3"/>
  <c r="U1118" i="3"/>
  <c r="T1118" i="3"/>
  <c r="P1118" i="3"/>
  <c r="O1118" i="3"/>
  <c r="U1117" i="3"/>
  <c r="T1117" i="3"/>
  <c r="P1117" i="3"/>
  <c r="O1117" i="3"/>
  <c r="U1116" i="3"/>
  <c r="T1116" i="3"/>
  <c r="P1116" i="3"/>
  <c r="O1116" i="3"/>
  <c r="U1115" i="3"/>
  <c r="T1115" i="3"/>
  <c r="P1115" i="3"/>
  <c r="O1115" i="3"/>
  <c r="U1114" i="3"/>
  <c r="T1114" i="3"/>
  <c r="P1114" i="3"/>
  <c r="O1114" i="3"/>
  <c r="U1113" i="3"/>
  <c r="T1113" i="3"/>
  <c r="P1113" i="3"/>
  <c r="O1113" i="3"/>
  <c r="U1112" i="3"/>
  <c r="T1112" i="3"/>
  <c r="P1112" i="3"/>
  <c r="O1112" i="3"/>
  <c r="U1111" i="3"/>
  <c r="T1111" i="3"/>
  <c r="P1111" i="3"/>
  <c r="O1111" i="3"/>
  <c r="U1110" i="3"/>
  <c r="T1110" i="3"/>
  <c r="P1110" i="3"/>
  <c r="O1110" i="3"/>
  <c r="U1109" i="3"/>
  <c r="T1109" i="3"/>
  <c r="P1109" i="3"/>
  <c r="O1109" i="3"/>
  <c r="U1108" i="3"/>
  <c r="T1108" i="3"/>
  <c r="P1108" i="3"/>
  <c r="O1108" i="3"/>
  <c r="U1107" i="3"/>
  <c r="T1107" i="3"/>
  <c r="P1107" i="3"/>
  <c r="O1107" i="3"/>
  <c r="U1106" i="3"/>
  <c r="T1106" i="3"/>
  <c r="P1106" i="3"/>
  <c r="O1106" i="3"/>
  <c r="U1105" i="3"/>
  <c r="T1105" i="3"/>
  <c r="P1105" i="3"/>
  <c r="O1105" i="3"/>
  <c r="U1104" i="3"/>
  <c r="T1104" i="3"/>
  <c r="P1104" i="3"/>
  <c r="O1104" i="3"/>
  <c r="U1103" i="3"/>
  <c r="T1103" i="3"/>
  <c r="P1103" i="3"/>
  <c r="O1103" i="3"/>
  <c r="U1102" i="3"/>
  <c r="T1102" i="3"/>
  <c r="P1102" i="3"/>
  <c r="O1102" i="3"/>
  <c r="U1101" i="3"/>
  <c r="T1101" i="3"/>
  <c r="P1101" i="3"/>
  <c r="O1101" i="3"/>
  <c r="U1100" i="3"/>
  <c r="T1100" i="3"/>
  <c r="P1100" i="3"/>
  <c r="O1100" i="3"/>
  <c r="U1099" i="3"/>
  <c r="T1099" i="3"/>
  <c r="P1099" i="3"/>
  <c r="O1099" i="3"/>
  <c r="U1098" i="3"/>
  <c r="T1098" i="3"/>
  <c r="P1098" i="3"/>
  <c r="O1098" i="3"/>
  <c r="U1097" i="3"/>
  <c r="T1097" i="3"/>
  <c r="P1097" i="3"/>
  <c r="O1097" i="3"/>
  <c r="U1096" i="3"/>
  <c r="T1096" i="3"/>
  <c r="P1096" i="3"/>
  <c r="O1096" i="3"/>
  <c r="U1095" i="3"/>
  <c r="T1095" i="3"/>
  <c r="P1095" i="3"/>
  <c r="O1095" i="3"/>
  <c r="U1094" i="3"/>
  <c r="T1094" i="3"/>
  <c r="P1094" i="3"/>
  <c r="O1094" i="3"/>
  <c r="U1093" i="3"/>
  <c r="T1093" i="3"/>
  <c r="P1093" i="3"/>
  <c r="O1093" i="3"/>
  <c r="U1092" i="3"/>
  <c r="T1092" i="3"/>
  <c r="P1092" i="3"/>
  <c r="O1092" i="3"/>
  <c r="U1091" i="3"/>
  <c r="T1091" i="3"/>
  <c r="P1091" i="3"/>
  <c r="O1091" i="3"/>
  <c r="U1090" i="3"/>
  <c r="T1090" i="3"/>
  <c r="P1090" i="3"/>
  <c r="O1090" i="3"/>
  <c r="U1089" i="3"/>
  <c r="T1089" i="3"/>
  <c r="P1089" i="3"/>
  <c r="O1089" i="3"/>
  <c r="U1088" i="3"/>
  <c r="T1088" i="3"/>
  <c r="P1088" i="3"/>
  <c r="O1088" i="3"/>
  <c r="U1087" i="3"/>
  <c r="T1087" i="3"/>
  <c r="P1087" i="3"/>
  <c r="O1087" i="3"/>
  <c r="U1086" i="3"/>
  <c r="T1086" i="3"/>
  <c r="P1086" i="3"/>
  <c r="O1086" i="3"/>
  <c r="U1085" i="3"/>
  <c r="T1085" i="3"/>
  <c r="P1085" i="3"/>
  <c r="O1085" i="3"/>
  <c r="U1084" i="3"/>
  <c r="T1084" i="3"/>
  <c r="P1084" i="3"/>
  <c r="O1084" i="3"/>
  <c r="U1083" i="3"/>
  <c r="T1083" i="3"/>
  <c r="P1083" i="3"/>
  <c r="O1083" i="3"/>
  <c r="U1082" i="3"/>
  <c r="T1082" i="3"/>
  <c r="P1082" i="3"/>
  <c r="O1082" i="3"/>
  <c r="U1081" i="3"/>
  <c r="T1081" i="3"/>
  <c r="P1081" i="3"/>
  <c r="O1081" i="3"/>
  <c r="U1080" i="3"/>
  <c r="T1080" i="3"/>
  <c r="P1080" i="3"/>
  <c r="O1080" i="3"/>
  <c r="U1079" i="3"/>
  <c r="T1079" i="3"/>
  <c r="P1079" i="3"/>
  <c r="O1079" i="3"/>
  <c r="U1078" i="3"/>
  <c r="T1078" i="3"/>
  <c r="P1078" i="3"/>
  <c r="O1078" i="3"/>
  <c r="U1077" i="3"/>
  <c r="T1077" i="3"/>
  <c r="P1077" i="3"/>
  <c r="O1077" i="3"/>
  <c r="U1076" i="3"/>
  <c r="T1076" i="3"/>
  <c r="P1076" i="3"/>
  <c r="O1076" i="3"/>
  <c r="U1075" i="3"/>
  <c r="T1075" i="3"/>
  <c r="P1075" i="3"/>
  <c r="O1075" i="3"/>
  <c r="U1074" i="3"/>
  <c r="T1074" i="3"/>
  <c r="P1074" i="3"/>
  <c r="O1074" i="3"/>
  <c r="U1073" i="3"/>
  <c r="T1073" i="3"/>
  <c r="P1073" i="3"/>
  <c r="O1073" i="3"/>
  <c r="U1072" i="3"/>
  <c r="T1072" i="3"/>
  <c r="P1072" i="3"/>
  <c r="O1072" i="3"/>
  <c r="U1071" i="3"/>
  <c r="T1071" i="3"/>
  <c r="P1071" i="3"/>
  <c r="O1071" i="3"/>
  <c r="U1070" i="3"/>
  <c r="T1070" i="3"/>
  <c r="P1070" i="3"/>
  <c r="O1070" i="3"/>
  <c r="U1069" i="3"/>
  <c r="T1069" i="3"/>
  <c r="P1069" i="3"/>
  <c r="O1069" i="3"/>
  <c r="U1068" i="3"/>
  <c r="T1068" i="3"/>
  <c r="P1068" i="3"/>
  <c r="O1068" i="3"/>
  <c r="U1067" i="3"/>
  <c r="T1067" i="3"/>
  <c r="P1067" i="3"/>
  <c r="O1067" i="3"/>
  <c r="U1066" i="3"/>
  <c r="T1066" i="3"/>
  <c r="P1066" i="3"/>
  <c r="O1066" i="3"/>
  <c r="U1065" i="3"/>
  <c r="T1065" i="3"/>
  <c r="P1065" i="3"/>
  <c r="O1065" i="3"/>
  <c r="U1064" i="3"/>
  <c r="T1064" i="3"/>
  <c r="P1064" i="3"/>
  <c r="O1064" i="3"/>
  <c r="U1063" i="3"/>
  <c r="T1063" i="3"/>
  <c r="P1063" i="3"/>
  <c r="O1063" i="3"/>
  <c r="U1062" i="3"/>
  <c r="T1062" i="3"/>
  <c r="P1062" i="3"/>
  <c r="O1062" i="3"/>
  <c r="U1061" i="3"/>
  <c r="T1061" i="3"/>
  <c r="P1061" i="3"/>
  <c r="O1061" i="3"/>
  <c r="U1060" i="3"/>
  <c r="T1060" i="3"/>
  <c r="P1060" i="3"/>
  <c r="O1060" i="3"/>
  <c r="U1059" i="3"/>
  <c r="T1059" i="3"/>
  <c r="P1059" i="3"/>
  <c r="O1059" i="3"/>
  <c r="U1058" i="3"/>
  <c r="T1058" i="3"/>
  <c r="P1058" i="3"/>
  <c r="O1058" i="3"/>
  <c r="U1057" i="3"/>
  <c r="T1057" i="3"/>
  <c r="P1057" i="3"/>
  <c r="O1057" i="3"/>
  <c r="U1056" i="3"/>
  <c r="T1056" i="3"/>
  <c r="P1056" i="3"/>
  <c r="O1056" i="3"/>
  <c r="U1055" i="3"/>
  <c r="T1055" i="3"/>
  <c r="P1055" i="3"/>
  <c r="O1055" i="3"/>
  <c r="U1054" i="3"/>
  <c r="T1054" i="3"/>
  <c r="P1054" i="3"/>
  <c r="O1054" i="3"/>
  <c r="U1053" i="3"/>
  <c r="T1053" i="3"/>
  <c r="P1053" i="3"/>
  <c r="O1053" i="3"/>
  <c r="U1052" i="3"/>
  <c r="T1052" i="3"/>
  <c r="P1052" i="3"/>
  <c r="O1052" i="3"/>
  <c r="U1051" i="3"/>
  <c r="T1051" i="3"/>
  <c r="P1051" i="3"/>
  <c r="O1051" i="3"/>
  <c r="U1050" i="3"/>
  <c r="T1050" i="3"/>
  <c r="P1050" i="3"/>
  <c r="O1050" i="3"/>
  <c r="U1049" i="3"/>
  <c r="T1049" i="3"/>
  <c r="P1049" i="3"/>
  <c r="O1049" i="3"/>
  <c r="U1048" i="3"/>
  <c r="T1048" i="3"/>
  <c r="P1048" i="3"/>
  <c r="O1048" i="3"/>
  <c r="U1047" i="3"/>
  <c r="T1047" i="3"/>
  <c r="P1047" i="3"/>
  <c r="O1047" i="3"/>
  <c r="U1046" i="3"/>
  <c r="T1046" i="3"/>
  <c r="P1046" i="3"/>
  <c r="O1046" i="3"/>
  <c r="U1045" i="3"/>
  <c r="T1045" i="3"/>
  <c r="P1045" i="3"/>
  <c r="O1045" i="3"/>
  <c r="U1044" i="3"/>
  <c r="T1044" i="3"/>
  <c r="P1044" i="3"/>
  <c r="O1044" i="3"/>
  <c r="U1043" i="3"/>
  <c r="T1043" i="3"/>
  <c r="P1043" i="3"/>
  <c r="O1043" i="3"/>
  <c r="U1042" i="3"/>
  <c r="T1042" i="3"/>
  <c r="P1042" i="3"/>
  <c r="O1042" i="3"/>
  <c r="U1041" i="3"/>
  <c r="T1041" i="3"/>
  <c r="P1041" i="3"/>
  <c r="O1041" i="3"/>
  <c r="U1040" i="3"/>
  <c r="T1040" i="3"/>
  <c r="P1040" i="3"/>
  <c r="O1040" i="3"/>
  <c r="U1039" i="3"/>
  <c r="T1039" i="3"/>
  <c r="P1039" i="3"/>
  <c r="O1039" i="3"/>
  <c r="U1038" i="3"/>
  <c r="T1038" i="3"/>
  <c r="P1038" i="3"/>
  <c r="O1038" i="3"/>
  <c r="U1037" i="3"/>
  <c r="T1037" i="3"/>
  <c r="P1037" i="3"/>
  <c r="O1037" i="3"/>
  <c r="U1036" i="3"/>
  <c r="T1036" i="3"/>
  <c r="P1036" i="3"/>
  <c r="O1036" i="3"/>
  <c r="U1035" i="3"/>
  <c r="T1035" i="3"/>
  <c r="P1035" i="3"/>
  <c r="O1035" i="3"/>
  <c r="U1034" i="3"/>
  <c r="T1034" i="3"/>
  <c r="P1034" i="3"/>
  <c r="O1034" i="3"/>
  <c r="U1033" i="3"/>
  <c r="T1033" i="3"/>
  <c r="P1033" i="3"/>
  <c r="O1033" i="3"/>
  <c r="U1032" i="3"/>
  <c r="T1032" i="3"/>
  <c r="P1032" i="3"/>
  <c r="O1032" i="3"/>
  <c r="U1031" i="3"/>
  <c r="T1031" i="3"/>
  <c r="P1031" i="3"/>
  <c r="O1031" i="3"/>
  <c r="U1030" i="3"/>
  <c r="T1030" i="3"/>
  <c r="P1030" i="3"/>
  <c r="O1030" i="3"/>
  <c r="U1029" i="3"/>
  <c r="T1029" i="3"/>
  <c r="P1029" i="3"/>
  <c r="O1029" i="3"/>
  <c r="U1028" i="3"/>
  <c r="T1028" i="3"/>
  <c r="P1028" i="3"/>
  <c r="O1028" i="3"/>
  <c r="U1027" i="3"/>
  <c r="T1027" i="3"/>
  <c r="P1027" i="3"/>
  <c r="O1027" i="3"/>
  <c r="U1026" i="3"/>
  <c r="T1026" i="3"/>
  <c r="P1026" i="3"/>
  <c r="O1026" i="3"/>
  <c r="U1025" i="3"/>
  <c r="T1025" i="3"/>
  <c r="P1025" i="3"/>
  <c r="O1025" i="3"/>
  <c r="U1024" i="3"/>
  <c r="T1024" i="3"/>
  <c r="P1024" i="3"/>
  <c r="O1024" i="3"/>
  <c r="U1023" i="3"/>
  <c r="T1023" i="3"/>
  <c r="P1023" i="3"/>
  <c r="O1023" i="3"/>
  <c r="U1022" i="3"/>
  <c r="T1022" i="3"/>
  <c r="P1022" i="3"/>
  <c r="O1022" i="3"/>
  <c r="U1021" i="3"/>
  <c r="T1021" i="3"/>
  <c r="P1021" i="3"/>
  <c r="O1021" i="3"/>
  <c r="U1020" i="3"/>
  <c r="T1020" i="3"/>
  <c r="P1020" i="3"/>
  <c r="O1020" i="3"/>
  <c r="U1019" i="3"/>
  <c r="T1019" i="3"/>
  <c r="P1019" i="3"/>
  <c r="O1019" i="3"/>
  <c r="U1018" i="3"/>
  <c r="T1018" i="3"/>
  <c r="P1018" i="3"/>
  <c r="O1018" i="3"/>
  <c r="U1017" i="3"/>
  <c r="T1017" i="3"/>
  <c r="P1017" i="3"/>
  <c r="O1017" i="3"/>
  <c r="U1016" i="3"/>
  <c r="T1016" i="3"/>
  <c r="P1016" i="3"/>
  <c r="O1016" i="3"/>
  <c r="U1015" i="3"/>
  <c r="T1015" i="3"/>
  <c r="P1015" i="3"/>
  <c r="O1015" i="3"/>
  <c r="U1014" i="3"/>
  <c r="T1014" i="3"/>
  <c r="P1014" i="3"/>
  <c r="O1014" i="3"/>
  <c r="U1013" i="3"/>
  <c r="T1013" i="3"/>
  <c r="P1013" i="3"/>
  <c r="O1013" i="3"/>
  <c r="U1012" i="3"/>
  <c r="T1012" i="3"/>
  <c r="P1012" i="3"/>
  <c r="O1012" i="3"/>
  <c r="U1011" i="3"/>
  <c r="T1011" i="3"/>
  <c r="P1011" i="3"/>
  <c r="O1011" i="3"/>
  <c r="U1010" i="3"/>
  <c r="T1010" i="3"/>
  <c r="P1010" i="3"/>
  <c r="O1010" i="3"/>
  <c r="U1009" i="3"/>
  <c r="T1009" i="3"/>
  <c r="P1009" i="3"/>
  <c r="O1009" i="3"/>
  <c r="U1008" i="3"/>
  <c r="T1008" i="3"/>
  <c r="P1008" i="3"/>
  <c r="O1008" i="3"/>
  <c r="U1007" i="3"/>
  <c r="T1007" i="3"/>
  <c r="P1007" i="3"/>
  <c r="O1007" i="3"/>
  <c r="U1006" i="3"/>
  <c r="T1006" i="3"/>
  <c r="P1006" i="3"/>
  <c r="O1006" i="3"/>
  <c r="U1005" i="3"/>
  <c r="T1005" i="3"/>
  <c r="P1005" i="3"/>
  <c r="O1005" i="3"/>
  <c r="U1004" i="3"/>
  <c r="T1004" i="3"/>
  <c r="P1004" i="3"/>
  <c r="O1004" i="3"/>
  <c r="U1003" i="3"/>
  <c r="T1003" i="3"/>
  <c r="P1003" i="3"/>
  <c r="O1003" i="3"/>
  <c r="U1002" i="3"/>
  <c r="T1002" i="3"/>
  <c r="P1002" i="3"/>
  <c r="O1002" i="3"/>
  <c r="U1001" i="3"/>
  <c r="T1001" i="3"/>
  <c r="P1001" i="3"/>
  <c r="O1001" i="3"/>
  <c r="U1000" i="3"/>
  <c r="T1000" i="3"/>
  <c r="P1000" i="3"/>
  <c r="O1000" i="3"/>
  <c r="U999" i="3"/>
  <c r="T999" i="3"/>
  <c r="P999" i="3"/>
  <c r="O999" i="3"/>
  <c r="U998" i="3"/>
  <c r="T998" i="3"/>
  <c r="P998" i="3"/>
  <c r="O998" i="3"/>
  <c r="U997" i="3"/>
  <c r="T997" i="3"/>
  <c r="P997" i="3"/>
  <c r="O997" i="3"/>
  <c r="U996" i="3"/>
  <c r="T996" i="3"/>
  <c r="P996" i="3"/>
  <c r="O996" i="3"/>
  <c r="U995" i="3"/>
  <c r="T995" i="3"/>
  <c r="P995" i="3"/>
  <c r="O995" i="3"/>
  <c r="U994" i="3"/>
  <c r="T994" i="3"/>
  <c r="P994" i="3"/>
  <c r="O994" i="3"/>
  <c r="U993" i="3"/>
  <c r="T993" i="3"/>
  <c r="P993" i="3"/>
  <c r="O993" i="3"/>
  <c r="U992" i="3"/>
  <c r="T992" i="3"/>
  <c r="P992" i="3"/>
  <c r="O992" i="3"/>
  <c r="U991" i="3"/>
  <c r="T991" i="3"/>
  <c r="P991" i="3"/>
  <c r="O991" i="3"/>
  <c r="U990" i="3"/>
  <c r="T990" i="3"/>
  <c r="P990" i="3"/>
  <c r="O990" i="3"/>
  <c r="U989" i="3"/>
  <c r="T989" i="3"/>
  <c r="P989" i="3"/>
  <c r="O989" i="3"/>
  <c r="U988" i="3"/>
  <c r="T988" i="3"/>
  <c r="P988" i="3"/>
  <c r="O988" i="3"/>
  <c r="U987" i="3"/>
  <c r="T987" i="3"/>
  <c r="P987" i="3"/>
  <c r="O987" i="3"/>
  <c r="U986" i="3"/>
  <c r="T986" i="3"/>
  <c r="P986" i="3"/>
  <c r="O986" i="3"/>
  <c r="U985" i="3"/>
  <c r="T985" i="3"/>
  <c r="P985" i="3"/>
  <c r="O985" i="3"/>
  <c r="U984" i="3"/>
  <c r="T984" i="3"/>
  <c r="P984" i="3"/>
  <c r="O984" i="3"/>
  <c r="U983" i="3"/>
  <c r="T983" i="3"/>
  <c r="P983" i="3"/>
  <c r="O983" i="3"/>
  <c r="U982" i="3"/>
  <c r="T982" i="3"/>
  <c r="P982" i="3"/>
  <c r="O982" i="3"/>
  <c r="U981" i="3"/>
  <c r="T981" i="3"/>
  <c r="P981" i="3"/>
  <c r="O981" i="3"/>
  <c r="U980" i="3"/>
  <c r="T980" i="3"/>
  <c r="P980" i="3"/>
  <c r="O980" i="3"/>
  <c r="U979" i="3"/>
  <c r="T979" i="3"/>
  <c r="P979" i="3"/>
  <c r="O979" i="3"/>
  <c r="U978" i="3"/>
  <c r="T978" i="3"/>
  <c r="P978" i="3"/>
  <c r="O978" i="3"/>
  <c r="U977" i="3"/>
  <c r="T977" i="3"/>
  <c r="P977" i="3"/>
  <c r="O977" i="3"/>
  <c r="U976" i="3"/>
  <c r="T976" i="3"/>
  <c r="P976" i="3"/>
  <c r="O976" i="3"/>
  <c r="U975" i="3"/>
  <c r="T975" i="3"/>
  <c r="P975" i="3"/>
  <c r="O975" i="3"/>
  <c r="U974" i="3"/>
  <c r="T974" i="3"/>
  <c r="P974" i="3"/>
  <c r="O974" i="3"/>
  <c r="U973" i="3"/>
  <c r="T973" i="3"/>
  <c r="P973" i="3"/>
  <c r="O973" i="3"/>
  <c r="U972" i="3"/>
  <c r="T972" i="3"/>
  <c r="P972" i="3"/>
  <c r="O972" i="3"/>
  <c r="U971" i="3"/>
  <c r="T971" i="3"/>
  <c r="P971" i="3"/>
  <c r="O971" i="3"/>
  <c r="U970" i="3"/>
  <c r="T970" i="3"/>
  <c r="P970" i="3"/>
  <c r="O970" i="3"/>
  <c r="U969" i="3"/>
  <c r="T969" i="3"/>
  <c r="P969" i="3"/>
  <c r="O969" i="3"/>
  <c r="U968" i="3"/>
  <c r="T968" i="3"/>
  <c r="P968" i="3"/>
  <c r="O968" i="3"/>
  <c r="U967" i="3"/>
  <c r="T967" i="3"/>
  <c r="P967" i="3"/>
  <c r="O967" i="3"/>
  <c r="U966" i="3"/>
  <c r="T966" i="3"/>
  <c r="P966" i="3"/>
  <c r="O966" i="3"/>
  <c r="U965" i="3"/>
  <c r="T965" i="3"/>
  <c r="P965" i="3"/>
  <c r="O965" i="3"/>
  <c r="U964" i="3"/>
  <c r="T964" i="3"/>
  <c r="P964" i="3"/>
  <c r="O964" i="3"/>
  <c r="U963" i="3"/>
  <c r="T963" i="3"/>
  <c r="P963" i="3"/>
  <c r="O963" i="3"/>
  <c r="U962" i="3"/>
  <c r="T962" i="3"/>
  <c r="P962" i="3"/>
  <c r="O962" i="3"/>
  <c r="U961" i="3"/>
  <c r="T961" i="3"/>
  <c r="P961" i="3"/>
  <c r="O961" i="3"/>
  <c r="U960" i="3"/>
  <c r="T960" i="3"/>
  <c r="P960" i="3"/>
  <c r="O960" i="3"/>
  <c r="U959" i="3"/>
  <c r="T959" i="3"/>
  <c r="P959" i="3"/>
  <c r="O959" i="3"/>
  <c r="U958" i="3"/>
  <c r="T958" i="3"/>
  <c r="P958" i="3"/>
  <c r="O958" i="3"/>
  <c r="U957" i="3"/>
  <c r="T957" i="3"/>
  <c r="P957" i="3"/>
  <c r="O957" i="3"/>
  <c r="U956" i="3"/>
  <c r="T956" i="3"/>
  <c r="P956" i="3"/>
  <c r="O956" i="3"/>
  <c r="U955" i="3"/>
  <c r="T955" i="3"/>
  <c r="P955" i="3"/>
  <c r="O955" i="3"/>
  <c r="U954" i="3"/>
  <c r="T954" i="3"/>
  <c r="P954" i="3"/>
  <c r="O954" i="3"/>
  <c r="U953" i="3"/>
  <c r="T953" i="3"/>
  <c r="P953" i="3"/>
  <c r="O953" i="3"/>
  <c r="U952" i="3"/>
  <c r="T952" i="3"/>
  <c r="P952" i="3"/>
  <c r="O952" i="3"/>
  <c r="U951" i="3"/>
  <c r="T951" i="3"/>
  <c r="P951" i="3"/>
  <c r="O951" i="3"/>
  <c r="U950" i="3"/>
  <c r="T950" i="3"/>
  <c r="P950" i="3"/>
  <c r="O950" i="3"/>
  <c r="U949" i="3"/>
  <c r="T949" i="3"/>
  <c r="P949" i="3"/>
  <c r="O949" i="3"/>
  <c r="U948" i="3"/>
  <c r="T948" i="3"/>
  <c r="P948" i="3"/>
  <c r="O948" i="3"/>
  <c r="U947" i="3"/>
  <c r="T947" i="3"/>
  <c r="P947" i="3"/>
  <c r="O947" i="3"/>
  <c r="U946" i="3"/>
  <c r="T946" i="3"/>
  <c r="P946" i="3"/>
  <c r="O946" i="3"/>
  <c r="U945" i="3"/>
  <c r="T945" i="3"/>
  <c r="P945" i="3"/>
  <c r="O945" i="3"/>
  <c r="U944" i="3"/>
  <c r="T944" i="3"/>
  <c r="P944" i="3"/>
  <c r="O944" i="3"/>
  <c r="U943" i="3"/>
  <c r="T943" i="3"/>
  <c r="P943" i="3"/>
  <c r="O943" i="3"/>
  <c r="U942" i="3"/>
  <c r="T942" i="3"/>
  <c r="P942" i="3"/>
  <c r="O942" i="3"/>
  <c r="U941" i="3"/>
  <c r="T941" i="3"/>
  <c r="P941" i="3"/>
  <c r="O941" i="3"/>
  <c r="U940" i="3"/>
  <c r="T940" i="3"/>
  <c r="P940" i="3"/>
  <c r="O940" i="3"/>
  <c r="U939" i="3"/>
  <c r="T939" i="3"/>
  <c r="P939" i="3"/>
  <c r="O939" i="3"/>
  <c r="U938" i="3"/>
  <c r="T938" i="3"/>
  <c r="P938" i="3"/>
  <c r="O938" i="3"/>
  <c r="U937" i="3"/>
  <c r="T937" i="3"/>
  <c r="P937" i="3"/>
  <c r="O937" i="3"/>
  <c r="U936" i="3"/>
  <c r="T936" i="3"/>
  <c r="P936" i="3"/>
  <c r="O936" i="3"/>
  <c r="U935" i="3"/>
  <c r="T935" i="3"/>
  <c r="P935" i="3"/>
  <c r="O935" i="3"/>
  <c r="U934" i="3"/>
  <c r="T934" i="3"/>
  <c r="P934" i="3"/>
  <c r="O934" i="3"/>
  <c r="U933" i="3"/>
  <c r="T933" i="3"/>
  <c r="P933" i="3"/>
  <c r="O933" i="3"/>
  <c r="U932" i="3"/>
  <c r="T932" i="3"/>
  <c r="P932" i="3"/>
  <c r="O932" i="3"/>
  <c r="U931" i="3"/>
  <c r="T931" i="3"/>
  <c r="P931" i="3"/>
  <c r="O931" i="3"/>
  <c r="U930" i="3"/>
  <c r="T930" i="3"/>
  <c r="P930" i="3"/>
  <c r="O930" i="3"/>
  <c r="U929" i="3"/>
  <c r="T929" i="3"/>
  <c r="P929" i="3"/>
  <c r="O929" i="3"/>
  <c r="U928" i="3"/>
  <c r="T928" i="3"/>
  <c r="P928" i="3"/>
  <c r="O928" i="3"/>
  <c r="U927" i="3"/>
  <c r="T927" i="3"/>
  <c r="P927" i="3"/>
  <c r="O927" i="3"/>
  <c r="U926" i="3"/>
  <c r="T926" i="3"/>
  <c r="P926" i="3"/>
  <c r="O926" i="3"/>
  <c r="U925" i="3"/>
  <c r="T925" i="3"/>
  <c r="P925" i="3"/>
  <c r="O925" i="3"/>
  <c r="U924" i="3"/>
  <c r="T924" i="3"/>
  <c r="P924" i="3"/>
  <c r="O924" i="3"/>
  <c r="U923" i="3"/>
  <c r="T923" i="3"/>
  <c r="P923" i="3"/>
  <c r="O923" i="3"/>
  <c r="U922" i="3"/>
  <c r="T922" i="3"/>
  <c r="P922" i="3"/>
  <c r="O922" i="3"/>
  <c r="U921" i="3"/>
  <c r="T921" i="3"/>
  <c r="P921" i="3"/>
  <c r="O921" i="3"/>
  <c r="U920" i="3"/>
  <c r="T920" i="3"/>
  <c r="P920" i="3"/>
  <c r="O920" i="3"/>
  <c r="U919" i="3"/>
  <c r="T919" i="3"/>
  <c r="P919" i="3"/>
  <c r="O919" i="3"/>
  <c r="U918" i="3"/>
  <c r="T918" i="3"/>
  <c r="P918" i="3"/>
  <c r="O918" i="3"/>
  <c r="U917" i="3"/>
  <c r="T917" i="3"/>
  <c r="P917" i="3"/>
  <c r="O917" i="3"/>
  <c r="U916" i="3"/>
  <c r="T916" i="3"/>
  <c r="P916" i="3"/>
  <c r="O916" i="3"/>
  <c r="U915" i="3"/>
  <c r="T915" i="3"/>
  <c r="P915" i="3"/>
  <c r="O915" i="3"/>
  <c r="U914" i="3"/>
  <c r="T914" i="3"/>
  <c r="P914" i="3"/>
  <c r="O914" i="3"/>
  <c r="U913" i="3"/>
  <c r="T913" i="3"/>
  <c r="P913" i="3"/>
  <c r="O913" i="3"/>
  <c r="U912" i="3"/>
  <c r="T912" i="3"/>
  <c r="P912" i="3"/>
  <c r="O912" i="3"/>
  <c r="U911" i="3"/>
  <c r="T911" i="3"/>
  <c r="P911" i="3"/>
  <c r="O911" i="3"/>
  <c r="U910" i="3"/>
  <c r="T910" i="3"/>
  <c r="P910" i="3"/>
  <c r="O910" i="3"/>
  <c r="U909" i="3"/>
  <c r="T909" i="3"/>
  <c r="P909" i="3"/>
  <c r="O909" i="3"/>
  <c r="U908" i="3"/>
  <c r="T908" i="3"/>
  <c r="P908" i="3"/>
  <c r="O908" i="3"/>
  <c r="U907" i="3"/>
  <c r="T907" i="3"/>
  <c r="P907" i="3"/>
  <c r="O907" i="3"/>
  <c r="U906" i="3"/>
  <c r="T906" i="3"/>
  <c r="P906" i="3"/>
  <c r="O906" i="3"/>
  <c r="U905" i="3"/>
  <c r="T905" i="3"/>
  <c r="P905" i="3"/>
  <c r="O905" i="3"/>
  <c r="U904" i="3"/>
  <c r="T904" i="3"/>
  <c r="P904" i="3"/>
  <c r="O904" i="3"/>
  <c r="U903" i="3"/>
  <c r="T903" i="3"/>
  <c r="P903" i="3"/>
  <c r="O903" i="3"/>
  <c r="U902" i="3"/>
  <c r="T902" i="3"/>
  <c r="P902" i="3"/>
  <c r="O902" i="3"/>
  <c r="U901" i="3"/>
  <c r="T901" i="3"/>
  <c r="P901" i="3"/>
  <c r="O901" i="3"/>
  <c r="U900" i="3"/>
  <c r="T900" i="3"/>
  <c r="P900" i="3"/>
  <c r="O900" i="3"/>
  <c r="U899" i="3"/>
  <c r="T899" i="3"/>
  <c r="P899" i="3"/>
  <c r="O899" i="3"/>
  <c r="U898" i="3"/>
  <c r="T898" i="3"/>
  <c r="P898" i="3"/>
  <c r="O898" i="3"/>
  <c r="U897" i="3"/>
  <c r="T897" i="3"/>
  <c r="P897" i="3"/>
  <c r="O897" i="3"/>
  <c r="U896" i="3"/>
  <c r="T896" i="3"/>
  <c r="P896" i="3"/>
  <c r="O896" i="3"/>
  <c r="U895" i="3"/>
  <c r="T895" i="3"/>
  <c r="P895" i="3"/>
  <c r="O895" i="3"/>
  <c r="U894" i="3"/>
  <c r="T894" i="3"/>
  <c r="P894" i="3"/>
  <c r="O894" i="3"/>
  <c r="U893" i="3"/>
  <c r="T893" i="3"/>
  <c r="P893" i="3"/>
  <c r="O893" i="3"/>
  <c r="U892" i="3"/>
  <c r="T892" i="3"/>
  <c r="P892" i="3"/>
  <c r="O892" i="3"/>
  <c r="U891" i="3"/>
  <c r="T891" i="3"/>
  <c r="P891" i="3"/>
  <c r="O891" i="3"/>
  <c r="U890" i="3"/>
  <c r="T890" i="3"/>
  <c r="P890" i="3"/>
  <c r="O890" i="3"/>
  <c r="U889" i="3"/>
  <c r="T889" i="3"/>
  <c r="P889" i="3"/>
  <c r="O889" i="3"/>
  <c r="U888" i="3"/>
  <c r="T888" i="3"/>
  <c r="P888" i="3"/>
  <c r="O888" i="3"/>
  <c r="U887" i="3"/>
  <c r="T887" i="3"/>
  <c r="P887" i="3"/>
  <c r="O887" i="3"/>
  <c r="U886" i="3"/>
  <c r="T886" i="3"/>
  <c r="P886" i="3"/>
  <c r="O886" i="3"/>
  <c r="U885" i="3"/>
  <c r="T885" i="3"/>
  <c r="P885" i="3"/>
  <c r="O885" i="3"/>
  <c r="U884" i="3"/>
  <c r="T884" i="3"/>
  <c r="P884" i="3"/>
  <c r="O884" i="3"/>
  <c r="U883" i="3"/>
  <c r="T883" i="3"/>
  <c r="P883" i="3"/>
  <c r="O883" i="3"/>
  <c r="U882" i="3"/>
  <c r="T882" i="3"/>
  <c r="P882" i="3"/>
  <c r="O882" i="3"/>
  <c r="U881" i="3"/>
  <c r="T881" i="3"/>
  <c r="P881" i="3"/>
  <c r="O881" i="3"/>
  <c r="U880" i="3"/>
  <c r="T880" i="3"/>
  <c r="P880" i="3"/>
  <c r="O880" i="3"/>
  <c r="U879" i="3"/>
  <c r="T879" i="3"/>
  <c r="P879" i="3"/>
  <c r="O879" i="3"/>
  <c r="U878" i="3"/>
  <c r="T878" i="3"/>
  <c r="P878" i="3"/>
  <c r="O878" i="3"/>
  <c r="U877" i="3"/>
  <c r="T877" i="3"/>
  <c r="P877" i="3"/>
  <c r="O877" i="3"/>
  <c r="U876" i="3"/>
  <c r="T876" i="3"/>
  <c r="P876" i="3"/>
  <c r="O876" i="3"/>
  <c r="U875" i="3"/>
  <c r="T875" i="3"/>
  <c r="P875" i="3"/>
  <c r="O875" i="3"/>
  <c r="U874" i="3"/>
  <c r="T874" i="3"/>
  <c r="P874" i="3"/>
  <c r="O874" i="3"/>
  <c r="U873" i="3"/>
  <c r="T873" i="3"/>
  <c r="P873" i="3"/>
  <c r="O873" i="3"/>
  <c r="U872" i="3"/>
  <c r="T872" i="3"/>
  <c r="P872" i="3"/>
  <c r="O872" i="3"/>
  <c r="U871" i="3"/>
  <c r="T871" i="3"/>
  <c r="P871" i="3"/>
  <c r="O871" i="3"/>
  <c r="U870" i="3"/>
  <c r="T870" i="3"/>
  <c r="P870" i="3"/>
  <c r="O870" i="3"/>
  <c r="U869" i="3"/>
  <c r="T869" i="3"/>
  <c r="P869" i="3"/>
  <c r="O869" i="3"/>
  <c r="U868" i="3"/>
  <c r="T868" i="3"/>
  <c r="P868" i="3"/>
  <c r="O868" i="3"/>
  <c r="U867" i="3"/>
  <c r="T867" i="3"/>
  <c r="P867" i="3"/>
  <c r="O867" i="3"/>
  <c r="U866" i="3"/>
  <c r="T866" i="3"/>
  <c r="P866" i="3"/>
  <c r="O866" i="3"/>
  <c r="U865" i="3"/>
  <c r="T865" i="3"/>
  <c r="P865" i="3"/>
  <c r="O865" i="3"/>
  <c r="U864" i="3"/>
  <c r="T864" i="3"/>
  <c r="P864" i="3"/>
  <c r="O864" i="3"/>
  <c r="U863" i="3"/>
  <c r="T863" i="3"/>
  <c r="P863" i="3"/>
  <c r="O863" i="3"/>
  <c r="U862" i="3"/>
  <c r="T862" i="3"/>
  <c r="P862" i="3"/>
  <c r="O862" i="3"/>
  <c r="U861" i="3"/>
  <c r="T861" i="3"/>
  <c r="P861" i="3"/>
  <c r="O861" i="3"/>
  <c r="U860" i="3"/>
  <c r="T860" i="3"/>
  <c r="P860" i="3"/>
  <c r="O860" i="3"/>
  <c r="U859" i="3"/>
  <c r="T859" i="3"/>
  <c r="P859" i="3"/>
  <c r="O859" i="3"/>
  <c r="U858" i="3"/>
  <c r="T858" i="3"/>
  <c r="P858" i="3"/>
  <c r="O858" i="3"/>
  <c r="U857" i="3"/>
  <c r="T857" i="3"/>
  <c r="P857" i="3"/>
  <c r="O857" i="3"/>
  <c r="U856" i="3"/>
  <c r="T856" i="3"/>
  <c r="P856" i="3"/>
  <c r="O856" i="3"/>
  <c r="U855" i="3"/>
  <c r="T855" i="3"/>
  <c r="P855" i="3"/>
  <c r="O855" i="3"/>
  <c r="U854" i="3"/>
  <c r="T854" i="3"/>
  <c r="P854" i="3"/>
  <c r="O854" i="3"/>
  <c r="U853" i="3"/>
  <c r="T853" i="3"/>
  <c r="P853" i="3"/>
  <c r="O853" i="3"/>
  <c r="U852" i="3"/>
  <c r="T852" i="3"/>
  <c r="P852" i="3"/>
  <c r="O852" i="3"/>
  <c r="U851" i="3"/>
  <c r="T851" i="3"/>
  <c r="P851" i="3"/>
  <c r="O851" i="3"/>
  <c r="U850" i="3"/>
  <c r="T850" i="3"/>
  <c r="P850" i="3"/>
  <c r="O850" i="3"/>
  <c r="U849" i="3"/>
  <c r="T849" i="3"/>
  <c r="P849" i="3"/>
  <c r="O849" i="3"/>
  <c r="U848" i="3"/>
  <c r="T848" i="3"/>
  <c r="P848" i="3"/>
  <c r="O848" i="3"/>
  <c r="U847" i="3"/>
  <c r="T847" i="3"/>
  <c r="P847" i="3"/>
  <c r="O847" i="3"/>
  <c r="U846" i="3"/>
  <c r="T846" i="3"/>
  <c r="P846" i="3"/>
  <c r="O846" i="3"/>
  <c r="U845" i="3"/>
  <c r="T845" i="3"/>
  <c r="P845" i="3"/>
  <c r="O845" i="3"/>
  <c r="U844" i="3"/>
  <c r="T844" i="3"/>
  <c r="P844" i="3"/>
  <c r="O844" i="3"/>
  <c r="U843" i="3"/>
  <c r="T843" i="3"/>
  <c r="P843" i="3"/>
  <c r="O843" i="3"/>
  <c r="U842" i="3"/>
  <c r="T842" i="3"/>
  <c r="P842" i="3"/>
  <c r="O842" i="3"/>
  <c r="U841" i="3"/>
  <c r="T841" i="3"/>
  <c r="P841" i="3"/>
  <c r="O841" i="3"/>
  <c r="U840" i="3"/>
  <c r="T840" i="3"/>
  <c r="P840" i="3"/>
  <c r="O840" i="3"/>
  <c r="U839" i="3"/>
  <c r="T839" i="3"/>
  <c r="P839" i="3"/>
  <c r="O839" i="3"/>
  <c r="U838" i="3"/>
  <c r="T838" i="3"/>
  <c r="P838" i="3"/>
  <c r="O838" i="3"/>
  <c r="U837" i="3"/>
  <c r="T837" i="3"/>
  <c r="P837" i="3"/>
  <c r="O837" i="3"/>
  <c r="U836" i="3"/>
  <c r="T836" i="3"/>
  <c r="P836" i="3"/>
  <c r="O836" i="3"/>
  <c r="U835" i="3"/>
  <c r="T835" i="3"/>
  <c r="P835" i="3"/>
  <c r="O835" i="3"/>
  <c r="U834" i="3"/>
  <c r="T834" i="3"/>
  <c r="P834" i="3"/>
  <c r="O834" i="3"/>
  <c r="U833" i="3"/>
  <c r="T833" i="3"/>
  <c r="P833" i="3"/>
  <c r="O833" i="3"/>
  <c r="U832" i="3"/>
  <c r="T832" i="3"/>
  <c r="P832" i="3"/>
  <c r="O832" i="3"/>
  <c r="U831" i="3"/>
  <c r="T831" i="3"/>
  <c r="P831" i="3"/>
  <c r="O831" i="3"/>
  <c r="U830" i="3"/>
  <c r="T830" i="3"/>
  <c r="P830" i="3"/>
  <c r="O830" i="3"/>
  <c r="U829" i="3"/>
  <c r="T829" i="3"/>
  <c r="P829" i="3"/>
  <c r="O829" i="3"/>
  <c r="U828" i="3"/>
  <c r="T828" i="3"/>
  <c r="P828" i="3"/>
  <c r="O828" i="3"/>
  <c r="U827" i="3"/>
  <c r="T827" i="3"/>
  <c r="P827" i="3"/>
  <c r="O827" i="3"/>
  <c r="U826" i="3"/>
  <c r="T826" i="3"/>
  <c r="P826" i="3"/>
  <c r="O826" i="3"/>
  <c r="U825" i="3"/>
  <c r="T825" i="3"/>
  <c r="P825" i="3"/>
  <c r="O825" i="3"/>
  <c r="U824" i="3"/>
  <c r="T824" i="3"/>
  <c r="P824" i="3"/>
  <c r="O824" i="3"/>
  <c r="U823" i="3"/>
  <c r="T823" i="3"/>
  <c r="P823" i="3"/>
  <c r="O823" i="3"/>
  <c r="U822" i="3"/>
  <c r="T822" i="3"/>
  <c r="P822" i="3"/>
  <c r="O822" i="3"/>
  <c r="U821" i="3"/>
  <c r="T821" i="3"/>
  <c r="P821" i="3"/>
  <c r="O821" i="3"/>
  <c r="U820" i="3"/>
  <c r="T820" i="3"/>
  <c r="P820" i="3"/>
  <c r="O820" i="3"/>
  <c r="U819" i="3"/>
  <c r="T819" i="3"/>
  <c r="P819" i="3"/>
  <c r="O819" i="3"/>
  <c r="U818" i="3"/>
  <c r="T818" i="3"/>
  <c r="P818" i="3"/>
  <c r="O818" i="3"/>
  <c r="U817" i="3"/>
  <c r="T817" i="3"/>
  <c r="P817" i="3"/>
  <c r="O817" i="3"/>
  <c r="U816" i="3"/>
  <c r="T816" i="3"/>
  <c r="P816" i="3"/>
  <c r="O816" i="3"/>
  <c r="U815" i="3"/>
  <c r="T815" i="3"/>
  <c r="P815" i="3"/>
  <c r="O815" i="3"/>
  <c r="U814" i="3"/>
  <c r="T814" i="3"/>
  <c r="P814" i="3"/>
  <c r="O814" i="3"/>
  <c r="U813" i="3"/>
  <c r="T813" i="3"/>
  <c r="P813" i="3"/>
  <c r="O813" i="3"/>
  <c r="U812" i="3"/>
  <c r="T812" i="3"/>
  <c r="P812" i="3"/>
  <c r="O812" i="3"/>
  <c r="U811" i="3"/>
  <c r="T811" i="3"/>
  <c r="P811" i="3"/>
  <c r="O811" i="3"/>
  <c r="U810" i="3"/>
  <c r="T810" i="3"/>
  <c r="P810" i="3"/>
  <c r="O810" i="3"/>
  <c r="U809" i="3"/>
  <c r="T809" i="3"/>
  <c r="P809" i="3"/>
  <c r="O809" i="3"/>
  <c r="U808" i="3"/>
  <c r="T808" i="3"/>
  <c r="P808" i="3"/>
  <c r="O808" i="3"/>
  <c r="U807" i="3"/>
  <c r="T807" i="3"/>
  <c r="P807" i="3"/>
  <c r="O807" i="3"/>
  <c r="U806" i="3"/>
  <c r="T806" i="3"/>
  <c r="P806" i="3"/>
  <c r="O806" i="3"/>
  <c r="U805" i="3"/>
  <c r="T805" i="3"/>
  <c r="P805" i="3"/>
  <c r="O805" i="3"/>
  <c r="U804" i="3"/>
  <c r="T804" i="3"/>
  <c r="P804" i="3"/>
  <c r="O804" i="3"/>
  <c r="U803" i="3"/>
  <c r="T803" i="3"/>
  <c r="P803" i="3"/>
  <c r="O803" i="3"/>
  <c r="U802" i="3"/>
  <c r="T802" i="3"/>
  <c r="P802" i="3"/>
  <c r="O802" i="3"/>
  <c r="U801" i="3"/>
  <c r="T801" i="3"/>
  <c r="P801" i="3"/>
  <c r="O801" i="3"/>
  <c r="U800" i="3"/>
  <c r="T800" i="3"/>
  <c r="P800" i="3"/>
  <c r="O800" i="3"/>
  <c r="U799" i="3"/>
  <c r="T799" i="3"/>
  <c r="P799" i="3"/>
  <c r="O799" i="3"/>
  <c r="U798" i="3"/>
  <c r="T798" i="3"/>
  <c r="P798" i="3"/>
  <c r="O798" i="3"/>
  <c r="U797" i="3"/>
  <c r="T797" i="3"/>
  <c r="P797" i="3"/>
  <c r="O797" i="3"/>
  <c r="U796" i="3"/>
  <c r="T796" i="3"/>
  <c r="P796" i="3"/>
  <c r="O796" i="3"/>
  <c r="U795" i="3"/>
  <c r="T795" i="3"/>
  <c r="P795" i="3"/>
  <c r="O795" i="3"/>
  <c r="U794" i="3"/>
  <c r="T794" i="3"/>
  <c r="P794" i="3"/>
  <c r="O794" i="3"/>
  <c r="U793" i="3"/>
  <c r="T793" i="3"/>
  <c r="P793" i="3"/>
  <c r="O793" i="3"/>
  <c r="U792" i="3"/>
  <c r="T792" i="3"/>
  <c r="P792" i="3"/>
  <c r="O792" i="3"/>
  <c r="U791" i="3"/>
  <c r="T791" i="3"/>
  <c r="P791" i="3"/>
  <c r="O791" i="3"/>
  <c r="U790" i="3"/>
  <c r="T790" i="3"/>
  <c r="P790" i="3"/>
  <c r="O790" i="3"/>
  <c r="U789" i="3"/>
  <c r="T789" i="3"/>
  <c r="P789" i="3"/>
  <c r="O789" i="3"/>
  <c r="U788" i="3"/>
  <c r="T788" i="3"/>
  <c r="P788" i="3"/>
  <c r="O788" i="3"/>
  <c r="U787" i="3"/>
  <c r="T787" i="3"/>
  <c r="P787" i="3"/>
  <c r="O787" i="3"/>
  <c r="U786" i="3"/>
  <c r="T786" i="3"/>
  <c r="P786" i="3"/>
  <c r="O786" i="3"/>
  <c r="U785" i="3"/>
  <c r="T785" i="3"/>
  <c r="P785" i="3"/>
  <c r="O785" i="3"/>
  <c r="U784" i="3"/>
  <c r="T784" i="3"/>
  <c r="P784" i="3"/>
  <c r="O784" i="3"/>
  <c r="U783" i="3"/>
  <c r="T783" i="3"/>
  <c r="P783" i="3"/>
  <c r="O783" i="3"/>
  <c r="U782" i="3"/>
  <c r="T782" i="3"/>
  <c r="P782" i="3"/>
  <c r="O782" i="3"/>
  <c r="U781" i="3"/>
  <c r="T781" i="3"/>
  <c r="P781" i="3"/>
  <c r="O781" i="3"/>
  <c r="U780" i="3"/>
  <c r="T780" i="3"/>
  <c r="P780" i="3"/>
  <c r="O780" i="3"/>
  <c r="U779" i="3"/>
  <c r="T779" i="3"/>
  <c r="P779" i="3"/>
  <c r="O779" i="3"/>
  <c r="U778" i="3"/>
  <c r="T778" i="3"/>
  <c r="P778" i="3"/>
  <c r="O778" i="3"/>
  <c r="U777" i="3"/>
  <c r="T777" i="3"/>
  <c r="P777" i="3"/>
  <c r="O777" i="3"/>
  <c r="U776" i="3"/>
  <c r="T776" i="3"/>
  <c r="P776" i="3"/>
  <c r="O776" i="3"/>
  <c r="U775" i="3"/>
  <c r="T775" i="3"/>
  <c r="P775" i="3"/>
  <c r="O775" i="3"/>
  <c r="U774" i="3"/>
  <c r="T774" i="3"/>
  <c r="P774" i="3"/>
  <c r="O774" i="3"/>
  <c r="U773" i="3"/>
  <c r="T773" i="3"/>
  <c r="P773" i="3"/>
  <c r="O773" i="3"/>
  <c r="U772" i="3"/>
  <c r="T772" i="3"/>
  <c r="P772" i="3"/>
  <c r="O772" i="3"/>
  <c r="U771" i="3"/>
  <c r="T771" i="3"/>
  <c r="P771" i="3"/>
  <c r="O771" i="3"/>
  <c r="U770" i="3"/>
  <c r="T770" i="3"/>
  <c r="P770" i="3"/>
  <c r="O770" i="3"/>
  <c r="U769" i="3"/>
  <c r="T769" i="3"/>
  <c r="P769" i="3"/>
  <c r="O769" i="3"/>
  <c r="U768" i="3"/>
  <c r="T768" i="3"/>
  <c r="P768" i="3"/>
  <c r="O768" i="3"/>
  <c r="U767" i="3"/>
  <c r="T767" i="3"/>
  <c r="P767" i="3"/>
  <c r="O767" i="3"/>
  <c r="U766" i="3"/>
  <c r="T766" i="3"/>
  <c r="P766" i="3"/>
  <c r="O766" i="3"/>
  <c r="U765" i="3"/>
  <c r="T765" i="3"/>
  <c r="P765" i="3"/>
  <c r="O765" i="3"/>
  <c r="U764" i="3"/>
  <c r="T764" i="3"/>
  <c r="P764" i="3"/>
  <c r="O764" i="3"/>
  <c r="U763" i="3"/>
  <c r="T763" i="3"/>
  <c r="P763" i="3"/>
  <c r="O763" i="3"/>
  <c r="U762" i="3"/>
  <c r="T762" i="3"/>
  <c r="P762" i="3"/>
  <c r="O762" i="3"/>
  <c r="U761" i="3"/>
  <c r="T761" i="3"/>
  <c r="P761" i="3"/>
  <c r="O761" i="3"/>
  <c r="U760" i="3"/>
  <c r="T760" i="3"/>
  <c r="P760" i="3"/>
  <c r="O760" i="3"/>
  <c r="U759" i="3"/>
  <c r="T759" i="3"/>
  <c r="P759" i="3"/>
  <c r="O759" i="3"/>
  <c r="U758" i="3"/>
  <c r="T758" i="3"/>
  <c r="P758" i="3"/>
  <c r="O758" i="3"/>
  <c r="U757" i="3"/>
  <c r="T757" i="3"/>
  <c r="P757" i="3"/>
  <c r="O757" i="3"/>
  <c r="U756" i="3"/>
  <c r="T756" i="3"/>
  <c r="P756" i="3"/>
  <c r="O756" i="3"/>
  <c r="U755" i="3"/>
  <c r="T755" i="3"/>
  <c r="P755" i="3"/>
  <c r="O755" i="3"/>
  <c r="U754" i="3"/>
  <c r="T754" i="3"/>
  <c r="P754" i="3"/>
  <c r="O754" i="3"/>
  <c r="U753" i="3"/>
  <c r="T753" i="3"/>
  <c r="P753" i="3"/>
  <c r="O753" i="3"/>
  <c r="U752" i="3"/>
  <c r="T752" i="3"/>
  <c r="P752" i="3"/>
  <c r="O752" i="3"/>
  <c r="U751" i="3"/>
  <c r="T751" i="3"/>
  <c r="P751" i="3"/>
  <c r="O751" i="3"/>
  <c r="U750" i="3"/>
  <c r="T750" i="3"/>
  <c r="P750" i="3"/>
  <c r="O750" i="3"/>
  <c r="U749" i="3"/>
  <c r="T749" i="3"/>
  <c r="P749" i="3"/>
  <c r="O749" i="3"/>
  <c r="U748" i="3"/>
  <c r="T748" i="3"/>
  <c r="P748" i="3"/>
  <c r="O748" i="3"/>
  <c r="U747" i="3"/>
  <c r="T747" i="3"/>
  <c r="P747" i="3"/>
  <c r="O747" i="3"/>
  <c r="U746" i="3"/>
  <c r="T746" i="3"/>
  <c r="P746" i="3"/>
  <c r="O746" i="3"/>
  <c r="U745" i="3"/>
  <c r="T745" i="3"/>
  <c r="P745" i="3"/>
  <c r="O745" i="3"/>
  <c r="U744" i="3"/>
  <c r="T744" i="3"/>
  <c r="P744" i="3"/>
  <c r="O744" i="3"/>
  <c r="U743" i="3"/>
  <c r="T743" i="3"/>
  <c r="P743" i="3"/>
  <c r="O743" i="3"/>
  <c r="U742" i="3"/>
  <c r="T742" i="3"/>
  <c r="P742" i="3"/>
  <c r="O742" i="3"/>
  <c r="U741" i="3"/>
  <c r="T741" i="3"/>
  <c r="P741" i="3"/>
  <c r="O741" i="3"/>
  <c r="U740" i="3"/>
  <c r="T740" i="3"/>
  <c r="P740" i="3"/>
  <c r="O740" i="3"/>
  <c r="U739" i="3"/>
  <c r="T739" i="3"/>
  <c r="P739" i="3"/>
  <c r="O739" i="3"/>
  <c r="U738" i="3"/>
  <c r="T738" i="3"/>
  <c r="P738" i="3"/>
  <c r="O738" i="3"/>
  <c r="U737" i="3"/>
  <c r="T737" i="3"/>
  <c r="P737" i="3"/>
  <c r="O737" i="3"/>
  <c r="U736" i="3"/>
  <c r="T736" i="3"/>
  <c r="P736" i="3"/>
  <c r="O736" i="3"/>
  <c r="U735" i="3"/>
  <c r="T735" i="3"/>
  <c r="P735" i="3"/>
  <c r="O735" i="3"/>
  <c r="U734" i="3"/>
  <c r="T734" i="3"/>
  <c r="P734" i="3"/>
  <c r="O734" i="3"/>
  <c r="U733" i="3"/>
  <c r="T733" i="3"/>
  <c r="P733" i="3"/>
  <c r="O733" i="3"/>
  <c r="U732" i="3"/>
  <c r="T732" i="3"/>
  <c r="P732" i="3"/>
  <c r="O732" i="3"/>
  <c r="U731" i="3"/>
  <c r="T731" i="3"/>
  <c r="P731" i="3"/>
  <c r="O731" i="3"/>
  <c r="U730" i="3"/>
  <c r="T730" i="3"/>
  <c r="P730" i="3"/>
  <c r="O730" i="3"/>
  <c r="U729" i="3"/>
  <c r="T729" i="3"/>
  <c r="P729" i="3"/>
  <c r="O729" i="3"/>
  <c r="U728" i="3"/>
  <c r="T728" i="3"/>
  <c r="P728" i="3"/>
  <c r="O728" i="3"/>
  <c r="U727" i="3"/>
  <c r="T727" i="3"/>
  <c r="P727" i="3"/>
  <c r="O727" i="3"/>
  <c r="U726" i="3"/>
  <c r="T726" i="3"/>
  <c r="P726" i="3"/>
  <c r="O726" i="3"/>
  <c r="U725" i="3"/>
  <c r="T725" i="3"/>
  <c r="P725" i="3"/>
  <c r="O725" i="3"/>
  <c r="U724" i="3"/>
  <c r="T724" i="3"/>
  <c r="P724" i="3"/>
  <c r="O724" i="3"/>
  <c r="U723" i="3"/>
  <c r="T723" i="3"/>
  <c r="P723" i="3"/>
  <c r="O723" i="3"/>
  <c r="U722" i="3"/>
  <c r="T722" i="3"/>
  <c r="P722" i="3"/>
  <c r="O722" i="3"/>
  <c r="U721" i="3"/>
  <c r="T721" i="3"/>
  <c r="P721" i="3"/>
  <c r="O721" i="3"/>
  <c r="U720" i="3"/>
  <c r="T720" i="3"/>
  <c r="P720" i="3"/>
  <c r="O720" i="3"/>
  <c r="U719" i="3"/>
  <c r="T719" i="3"/>
  <c r="P719" i="3"/>
  <c r="O719" i="3"/>
  <c r="U718" i="3"/>
  <c r="T718" i="3"/>
  <c r="P718" i="3"/>
  <c r="O718" i="3"/>
  <c r="U717" i="3"/>
  <c r="T717" i="3"/>
  <c r="P717" i="3"/>
  <c r="O717" i="3"/>
  <c r="U716" i="3"/>
  <c r="T716" i="3"/>
  <c r="P716" i="3"/>
  <c r="O716" i="3"/>
  <c r="U715" i="3"/>
  <c r="T715" i="3"/>
  <c r="P715" i="3"/>
  <c r="O715" i="3"/>
  <c r="U714" i="3"/>
  <c r="T714" i="3"/>
  <c r="P714" i="3"/>
  <c r="O714" i="3"/>
  <c r="U713" i="3"/>
  <c r="T713" i="3"/>
  <c r="P713" i="3"/>
  <c r="O713" i="3"/>
  <c r="U712" i="3"/>
  <c r="T712" i="3"/>
  <c r="P712" i="3"/>
  <c r="O712" i="3"/>
  <c r="U711" i="3"/>
  <c r="T711" i="3"/>
  <c r="P711" i="3"/>
  <c r="O711" i="3"/>
  <c r="U710" i="3"/>
  <c r="T710" i="3"/>
  <c r="P710" i="3"/>
  <c r="O710" i="3"/>
  <c r="U709" i="3"/>
  <c r="T709" i="3"/>
  <c r="P709" i="3"/>
  <c r="O709" i="3"/>
  <c r="U708" i="3"/>
  <c r="T708" i="3"/>
  <c r="P708" i="3"/>
  <c r="O708" i="3"/>
  <c r="U707" i="3"/>
  <c r="T707" i="3"/>
  <c r="P707" i="3"/>
  <c r="O707" i="3"/>
  <c r="U706" i="3"/>
  <c r="T706" i="3"/>
  <c r="P706" i="3"/>
  <c r="O706" i="3"/>
  <c r="U705" i="3"/>
  <c r="T705" i="3"/>
  <c r="P705" i="3"/>
  <c r="O705" i="3"/>
  <c r="U704" i="3"/>
  <c r="T704" i="3"/>
  <c r="P704" i="3"/>
  <c r="O704" i="3"/>
  <c r="U703" i="3"/>
  <c r="T703" i="3"/>
  <c r="P703" i="3"/>
  <c r="O703" i="3"/>
  <c r="U702" i="3"/>
  <c r="T702" i="3"/>
  <c r="P702" i="3"/>
  <c r="O702" i="3"/>
  <c r="U701" i="3"/>
  <c r="T701" i="3"/>
  <c r="P701" i="3"/>
  <c r="O701" i="3"/>
  <c r="U700" i="3"/>
  <c r="T700" i="3"/>
  <c r="P700" i="3"/>
  <c r="O700" i="3"/>
  <c r="U699" i="3"/>
  <c r="T699" i="3"/>
  <c r="P699" i="3"/>
  <c r="O699" i="3"/>
  <c r="U698" i="3"/>
  <c r="T698" i="3"/>
  <c r="P698" i="3"/>
  <c r="O698" i="3"/>
  <c r="U697" i="3"/>
  <c r="T697" i="3"/>
  <c r="P697" i="3"/>
  <c r="O697" i="3"/>
  <c r="U696" i="3"/>
  <c r="T696" i="3"/>
  <c r="P696" i="3"/>
  <c r="O696" i="3"/>
  <c r="U695" i="3"/>
  <c r="T695" i="3"/>
  <c r="P695" i="3"/>
  <c r="O695" i="3"/>
  <c r="U694" i="3"/>
  <c r="T694" i="3"/>
  <c r="P694" i="3"/>
  <c r="O694" i="3"/>
  <c r="U693" i="3"/>
  <c r="T693" i="3"/>
  <c r="P693" i="3"/>
  <c r="O693" i="3"/>
  <c r="U692" i="3"/>
  <c r="T692" i="3"/>
  <c r="P692" i="3"/>
  <c r="O692" i="3"/>
  <c r="U691" i="3"/>
  <c r="T691" i="3"/>
  <c r="P691" i="3"/>
  <c r="O691" i="3"/>
  <c r="U690" i="3"/>
  <c r="T690" i="3"/>
  <c r="P690" i="3"/>
  <c r="O690" i="3"/>
  <c r="U689" i="3"/>
  <c r="T689" i="3"/>
  <c r="P689" i="3"/>
  <c r="O689" i="3"/>
  <c r="U688" i="3"/>
  <c r="T688" i="3"/>
  <c r="P688" i="3"/>
  <c r="O688" i="3"/>
  <c r="U687" i="3"/>
  <c r="T687" i="3"/>
  <c r="P687" i="3"/>
  <c r="O687" i="3"/>
  <c r="U686" i="3"/>
  <c r="T686" i="3"/>
  <c r="P686" i="3"/>
  <c r="O686" i="3"/>
  <c r="U685" i="3"/>
  <c r="T685" i="3"/>
  <c r="P685" i="3"/>
  <c r="O685" i="3"/>
  <c r="U684" i="3"/>
  <c r="T684" i="3"/>
  <c r="P684" i="3"/>
  <c r="O684" i="3"/>
  <c r="U683" i="3"/>
  <c r="T683" i="3"/>
  <c r="P683" i="3"/>
  <c r="O683" i="3"/>
  <c r="U682" i="3"/>
  <c r="T682" i="3"/>
  <c r="P682" i="3"/>
  <c r="O682" i="3"/>
  <c r="U681" i="3"/>
  <c r="T681" i="3"/>
  <c r="P681" i="3"/>
  <c r="O681" i="3"/>
  <c r="U680" i="3"/>
  <c r="T680" i="3"/>
  <c r="P680" i="3"/>
  <c r="O680" i="3"/>
  <c r="U679" i="3"/>
  <c r="T679" i="3"/>
  <c r="P679" i="3"/>
  <c r="O679" i="3"/>
  <c r="U678" i="3"/>
  <c r="T678" i="3"/>
  <c r="P678" i="3"/>
  <c r="O678" i="3"/>
  <c r="U677" i="3"/>
  <c r="T677" i="3"/>
  <c r="P677" i="3"/>
  <c r="O677" i="3"/>
  <c r="U676" i="3"/>
  <c r="T676" i="3"/>
  <c r="P676" i="3"/>
  <c r="O676" i="3"/>
  <c r="U675" i="3"/>
  <c r="T675" i="3"/>
  <c r="P675" i="3"/>
  <c r="O675" i="3"/>
  <c r="U674" i="3"/>
  <c r="T674" i="3"/>
  <c r="P674" i="3"/>
  <c r="O674" i="3"/>
  <c r="U673" i="3"/>
  <c r="T673" i="3"/>
  <c r="P673" i="3"/>
  <c r="O673" i="3"/>
  <c r="U672" i="3"/>
  <c r="T672" i="3"/>
  <c r="P672" i="3"/>
  <c r="O672" i="3"/>
  <c r="U671" i="3"/>
  <c r="T671" i="3"/>
  <c r="P671" i="3"/>
  <c r="O671" i="3"/>
  <c r="U670" i="3"/>
  <c r="T670" i="3"/>
  <c r="P670" i="3"/>
  <c r="O670" i="3"/>
  <c r="U669" i="3"/>
  <c r="T669" i="3"/>
  <c r="P669" i="3"/>
  <c r="O669" i="3"/>
  <c r="U668" i="3"/>
  <c r="T668" i="3"/>
  <c r="P668" i="3"/>
  <c r="O668" i="3"/>
  <c r="U667" i="3"/>
  <c r="T667" i="3"/>
  <c r="P667" i="3"/>
  <c r="O667" i="3"/>
  <c r="U666" i="3"/>
  <c r="T666" i="3"/>
  <c r="P666" i="3"/>
  <c r="O666" i="3"/>
  <c r="U665" i="3"/>
  <c r="T665" i="3"/>
  <c r="P665" i="3"/>
  <c r="O665" i="3"/>
  <c r="U664" i="3"/>
  <c r="T664" i="3"/>
  <c r="P664" i="3"/>
  <c r="O664" i="3"/>
  <c r="U663" i="3"/>
  <c r="T663" i="3"/>
  <c r="P663" i="3"/>
  <c r="O663" i="3"/>
  <c r="U662" i="3"/>
  <c r="T662" i="3"/>
  <c r="P662" i="3"/>
  <c r="O662" i="3"/>
  <c r="U661" i="3"/>
  <c r="T661" i="3"/>
  <c r="P661" i="3"/>
  <c r="O661" i="3"/>
  <c r="U660" i="3"/>
  <c r="T660" i="3"/>
  <c r="P660" i="3"/>
  <c r="O660" i="3"/>
  <c r="U659" i="3"/>
  <c r="T659" i="3"/>
  <c r="P659" i="3"/>
  <c r="O659" i="3"/>
  <c r="U658" i="3"/>
  <c r="T658" i="3"/>
  <c r="P658" i="3"/>
  <c r="O658" i="3"/>
  <c r="U657" i="3"/>
  <c r="T657" i="3"/>
  <c r="P657" i="3"/>
  <c r="O657" i="3"/>
  <c r="U656" i="3"/>
  <c r="T656" i="3"/>
  <c r="P656" i="3"/>
  <c r="O656" i="3"/>
  <c r="U655" i="3"/>
  <c r="T655" i="3"/>
  <c r="P655" i="3"/>
  <c r="O655" i="3"/>
  <c r="U654" i="3"/>
  <c r="T654" i="3"/>
  <c r="P654" i="3"/>
  <c r="O654" i="3"/>
  <c r="U653" i="3"/>
  <c r="T653" i="3"/>
  <c r="P653" i="3"/>
  <c r="O653" i="3"/>
  <c r="U652" i="3"/>
  <c r="T652" i="3"/>
  <c r="P652" i="3"/>
  <c r="O652" i="3"/>
  <c r="U651" i="3"/>
  <c r="T651" i="3"/>
  <c r="P651" i="3"/>
  <c r="O651" i="3"/>
  <c r="U650" i="3"/>
  <c r="T650" i="3"/>
  <c r="P650" i="3"/>
  <c r="O650" i="3"/>
  <c r="U649" i="3"/>
  <c r="T649" i="3"/>
  <c r="P649" i="3"/>
  <c r="O649" i="3"/>
  <c r="U648" i="3"/>
  <c r="T648" i="3"/>
  <c r="P648" i="3"/>
  <c r="O648" i="3"/>
  <c r="U647" i="3"/>
  <c r="T647" i="3"/>
  <c r="P647" i="3"/>
  <c r="O647" i="3"/>
  <c r="U646" i="3"/>
  <c r="T646" i="3"/>
  <c r="P646" i="3"/>
  <c r="O646" i="3"/>
  <c r="U645" i="3"/>
  <c r="T645" i="3"/>
  <c r="P645" i="3"/>
  <c r="O645" i="3"/>
  <c r="U644" i="3"/>
  <c r="T644" i="3"/>
  <c r="P644" i="3"/>
  <c r="O644" i="3"/>
  <c r="U643" i="3"/>
  <c r="T643" i="3"/>
  <c r="P643" i="3"/>
  <c r="O643" i="3"/>
  <c r="U642" i="3"/>
  <c r="T642" i="3"/>
  <c r="P642" i="3"/>
  <c r="O642" i="3"/>
  <c r="U641" i="3"/>
  <c r="T641" i="3"/>
  <c r="P641" i="3"/>
  <c r="O641" i="3"/>
  <c r="U640" i="3"/>
  <c r="T640" i="3"/>
  <c r="P640" i="3"/>
  <c r="O640" i="3"/>
  <c r="U639" i="3"/>
  <c r="T639" i="3"/>
  <c r="P639" i="3"/>
  <c r="O639" i="3"/>
  <c r="U638" i="3"/>
  <c r="T638" i="3"/>
  <c r="P638" i="3"/>
  <c r="O638" i="3"/>
  <c r="U637" i="3"/>
  <c r="T637" i="3"/>
  <c r="P637" i="3"/>
  <c r="O637" i="3"/>
  <c r="U636" i="3"/>
  <c r="T636" i="3"/>
  <c r="P636" i="3"/>
  <c r="O636" i="3"/>
  <c r="U635" i="3"/>
  <c r="T635" i="3"/>
  <c r="P635" i="3"/>
  <c r="O635" i="3"/>
  <c r="U634" i="3"/>
  <c r="T634" i="3"/>
  <c r="P634" i="3"/>
  <c r="O634" i="3"/>
  <c r="U633" i="3"/>
  <c r="T633" i="3"/>
  <c r="P633" i="3"/>
  <c r="O633" i="3"/>
  <c r="U632" i="3"/>
  <c r="T632" i="3"/>
  <c r="P632" i="3"/>
  <c r="O632" i="3"/>
  <c r="U631" i="3"/>
  <c r="T631" i="3"/>
  <c r="P631" i="3"/>
  <c r="O631" i="3"/>
  <c r="U630" i="3"/>
  <c r="T630" i="3"/>
  <c r="P630" i="3"/>
  <c r="O630" i="3"/>
  <c r="U629" i="3"/>
  <c r="T629" i="3"/>
  <c r="P629" i="3"/>
  <c r="O629" i="3"/>
  <c r="U628" i="3"/>
  <c r="T628" i="3"/>
  <c r="P628" i="3"/>
  <c r="O628" i="3"/>
  <c r="U627" i="3"/>
  <c r="T627" i="3"/>
  <c r="P627" i="3"/>
  <c r="O627" i="3"/>
  <c r="U626" i="3"/>
  <c r="T626" i="3"/>
  <c r="P626" i="3"/>
  <c r="O626" i="3"/>
  <c r="U625" i="3"/>
  <c r="T625" i="3"/>
  <c r="P625" i="3"/>
  <c r="O625" i="3"/>
  <c r="U624" i="3"/>
  <c r="T624" i="3"/>
  <c r="P624" i="3"/>
  <c r="O624" i="3"/>
  <c r="U623" i="3"/>
  <c r="T623" i="3"/>
  <c r="P623" i="3"/>
  <c r="O623" i="3"/>
  <c r="U622" i="3"/>
  <c r="T622" i="3"/>
  <c r="P622" i="3"/>
  <c r="O622" i="3"/>
  <c r="U621" i="3"/>
  <c r="T621" i="3"/>
  <c r="P621" i="3"/>
  <c r="O621" i="3"/>
  <c r="U620" i="3"/>
  <c r="T620" i="3"/>
  <c r="P620" i="3"/>
  <c r="O620" i="3"/>
  <c r="U619" i="3"/>
  <c r="T619" i="3"/>
  <c r="P619" i="3"/>
  <c r="O619" i="3"/>
  <c r="U618" i="3"/>
  <c r="T618" i="3"/>
  <c r="P618" i="3"/>
  <c r="O618" i="3"/>
  <c r="U617" i="3"/>
  <c r="T617" i="3"/>
  <c r="P617" i="3"/>
  <c r="O617" i="3"/>
  <c r="U616" i="3"/>
  <c r="T616" i="3"/>
  <c r="P616" i="3"/>
  <c r="O616" i="3"/>
  <c r="U615" i="3"/>
  <c r="T615" i="3"/>
  <c r="P615" i="3"/>
  <c r="O615" i="3"/>
  <c r="U614" i="3"/>
  <c r="T614" i="3"/>
  <c r="P614" i="3"/>
  <c r="O614" i="3"/>
  <c r="U613" i="3"/>
  <c r="T613" i="3"/>
  <c r="P613" i="3"/>
  <c r="O613" i="3"/>
  <c r="U612" i="3"/>
  <c r="T612" i="3"/>
  <c r="P612" i="3"/>
  <c r="O612" i="3"/>
  <c r="U611" i="3"/>
  <c r="T611" i="3"/>
  <c r="P611" i="3"/>
  <c r="O611" i="3"/>
  <c r="U610" i="3"/>
  <c r="T610" i="3"/>
  <c r="P610" i="3"/>
  <c r="O610" i="3"/>
  <c r="U609" i="3"/>
  <c r="T609" i="3"/>
  <c r="P609" i="3"/>
  <c r="O609" i="3"/>
  <c r="U608" i="3"/>
  <c r="T608" i="3"/>
  <c r="P608" i="3"/>
  <c r="O608" i="3"/>
  <c r="U607" i="3"/>
  <c r="T607" i="3"/>
  <c r="P607" i="3"/>
  <c r="O607" i="3"/>
  <c r="U606" i="3"/>
  <c r="T606" i="3"/>
  <c r="P606" i="3"/>
  <c r="O606" i="3"/>
  <c r="U605" i="3"/>
  <c r="T605" i="3"/>
  <c r="P605" i="3"/>
  <c r="O605" i="3"/>
  <c r="U604" i="3"/>
  <c r="T604" i="3"/>
  <c r="P604" i="3"/>
  <c r="O604" i="3"/>
  <c r="U603" i="3"/>
  <c r="T603" i="3"/>
  <c r="P603" i="3"/>
  <c r="O603" i="3"/>
  <c r="U602" i="3"/>
  <c r="T602" i="3"/>
  <c r="P602" i="3"/>
  <c r="O602" i="3"/>
  <c r="U601" i="3"/>
  <c r="T601" i="3"/>
  <c r="P601" i="3"/>
  <c r="O601" i="3"/>
  <c r="U600" i="3"/>
  <c r="T600" i="3"/>
  <c r="P600" i="3"/>
  <c r="O600" i="3"/>
  <c r="U599" i="3"/>
  <c r="T599" i="3"/>
  <c r="P599" i="3"/>
  <c r="O599" i="3"/>
  <c r="U598" i="3"/>
  <c r="T598" i="3"/>
  <c r="P598" i="3"/>
  <c r="O598" i="3"/>
  <c r="U597" i="3"/>
  <c r="T597" i="3"/>
  <c r="P597" i="3"/>
  <c r="O597" i="3"/>
  <c r="U596" i="3"/>
  <c r="T596" i="3"/>
  <c r="P596" i="3"/>
  <c r="O596" i="3"/>
  <c r="U595" i="3"/>
  <c r="T595" i="3"/>
  <c r="P595" i="3"/>
  <c r="O595" i="3"/>
  <c r="U594" i="3"/>
  <c r="T594" i="3"/>
  <c r="P594" i="3"/>
  <c r="O594" i="3"/>
  <c r="U593" i="3"/>
  <c r="T593" i="3"/>
  <c r="P593" i="3"/>
  <c r="O593" i="3"/>
  <c r="U592" i="3"/>
  <c r="T592" i="3"/>
  <c r="P592" i="3"/>
  <c r="O592" i="3"/>
  <c r="U591" i="3"/>
  <c r="T591" i="3"/>
  <c r="P591" i="3"/>
  <c r="O591" i="3"/>
  <c r="U590" i="3"/>
  <c r="T590" i="3"/>
  <c r="P590" i="3"/>
  <c r="O590" i="3"/>
  <c r="U589" i="3"/>
  <c r="T589" i="3"/>
  <c r="P589" i="3"/>
  <c r="O589" i="3"/>
  <c r="U588" i="3"/>
  <c r="T588" i="3"/>
  <c r="P588" i="3"/>
  <c r="O588" i="3"/>
  <c r="U587" i="3"/>
  <c r="T587" i="3"/>
  <c r="P587" i="3"/>
  <c r="O587" i="3"/>
  <c r="U586" i="3"/>
  <c r="T586" i="3"/>
  <c r="P586" i="3"/>
  <c r="O586" i="3"/>
  <c r="U585" i="3"/>
  <c r="T585" i="3"/>
  <c r="P585" i="3"/>
  <c r="O585" i="3"/>
  <c r="U584" i="3"/>
  <c r="T584" i="3"/>
  <c r="P584" i="3"/>
  <c r="O584" i="3"/>
  <c r="U583" i="3"/>
  <c r="T583" i="3"/>
  <c r="P583" i="3"/>
  <c r="O583" i="3"/>
  <c r="U582" i="3"/>
  <c r="T582" i="3"/>
  <c r="P582" i="3"/>
  <c r="O582" i="3"/>
  <c r="U581" i="3"/>
  <c r="T581" i="3"/>
  <c r="P581" i="3"/>
  <c r="O581" i="3"/>
  <c r="U580" i="3"/>
  <c r="T580" i="3"/>
  <c r="P580" i="3"/>
  <c r="O580" i="3"/>
  <c r="U579" i="3"/>
  <c r="T579" i="3"/>
  <c r="P579" i="3"/>
  <c r="O579" i="3"/>
  <c r="U578" i="3"/>
  <c r="T578" i="3"/>
  <c r="P578" i="3"/>
  <c r="O578" i="3"/>
  <c r="U577" i="3"/>
  <c r="T577" i="3"/>
  <c r="P577" i="3"/>
  <c r="O577" i="3"/>
  <c r="U576" i="3"/>
  <c r="T576" i="3"/>
  <c r="P576" i="3"/>
  <c r="O576" i="3"/>
  <c r="U575" i="3"/>
  <c r="T575" i="3"/>
  <c r="P575" i="3"/>
  <c r="O575" i="3"/>
  <c r="U574" i="3"/>
  <c r="T574" i="3"/>
  <c r="P574" i="3"/>
  <c r="O574" i="3"/>
  <c r="U573" i="3"/>
  <c r="T573" i="3"/>
  <c r="P573" i="3"/>
  <c r="O573" i="3"/>
  <c r="U572" i="3"/>
  <c r="T572" i="3"/>
  <c r="P572" i="3"/>
  <c r="O572" i="3"/>
  <c r="U571" i="3"/>
  <c r="T571" i="3"/>
  <c r="P571" i="3"/>
  <c r="O571" i="3"/>
  <c r="U570" i="3"/>
  <c r="T570" i="3"/>
  <c r="P570" i="3"/>
  <c r="O570" i="3"/>
  <c r="U569" i="3"/>
  <c r="T569" i="3"/>
  <c r="P569" i="3"/>
  <c r="O569" i="3"/>
  <c r="U568" i="3"/>
  <c r="T568" i="3"/>
  <c r="P568" i="3"/>
  <c r="O568" i="3"/>
  <c r="U567" i="3"/>
  <c r="T567" i="3"/>
  <c r="P567" i="3"/>
  <c r="O567" i="3"/>
  <c r="U566" i="3"/>
  <c r="T566" i="3"/>
  <c r="P566" i="3"/>
  <c r="O566" i="3"/>
  <c r="U565" i="3"/>
  <c r="T565" i="3"/>
  <c r="P565" i="3"/>
  <c r="O565" i="3"/>
  <c r="U564" i="3"/>
  <c r="T564" i="3"/>
  <c r="P564" i="3"/>
  <c r="O564" i="3"/>
  <c r="U563" i="3"/>
  <c r="T563" i="3"/>
  <c r="P563" i="3"/>
  <c r="O563" i="3"/>
  <c r="U562" i="3"/>
  <c r="T562" i="3"/>
  <c r="P562" i="3"/>
  <c r="O562" i="3"/>
  <c r="U561" i="3"/>
  <c r="T561" i="3"/>
  <c r="P561" i="3"/>
  <c r="O561" i="3"/>
  <c r="U560" i="3"/>
  <c r="T560" i="3"/>
  <c r="P560" i="3"/>
  <c r="O560" i="3"/>
  <c r="U559" i="3"/>
  <c r="T559" i="3"/>
  <c r="P559" i="3"/>
  <c r="O559" i="3"/>
  <c r="U558" i="3"/>
  <c r="T558" i="3"/>
  <c r="P558" i="3"/>
  <c r="O558" i="3"/>
  <c r="U557" i="3"/>
  <c r="T557" i="3"/>
  <c r="P557" i="3"/>
  <c r="O557" i="3"/>
  <c r="U556" i="3"/>
  <c r="T556" i="3"/>
  <c r="P556" i="3"/>
  <c r="O556" i="3"/>
  <c r="U555" i="3"/>
  <c r="T555" i="3"/>
  <c r="P555" i="3"/>
  <c r="O555" i="3"/>
  <c r="U554" i="3"/>
  <c r="T554" i="3"/>
  <c r="P554" i="3"/>
  <c r="O554" i="3"/>
  <c r="U553" i="3"/>
  <c r="T553" i="3"/>
  <c r="P553" i="3"/>
  <c r="O553" i="3"/>
  <c r="U552" i="3"/>
  <c r="T552" i="3"/>
  <c r="P552" i="3"/>
  <c r="O552" i="3"/>
  <c r="U551" i="3"/>
  <c r="T551" i="3"/>
  <c r="P551" i="3"/>
  <c r="O551" i="3"/>
  <c r="U550" i="3"/>
  <c r="T550" i="3"/>
  <c r="P550" i="3"/>
  <c r="O550" i="3"/>
  <c r="U549" i="3"/>
  <c r="T549" i="3"/>
  <c r="P549" i="3"/>
  <c r="O549" i="3"/>
  <c r="U548" i="3"/>
  <c r="T548" i="3"/>
  <c r="P548" i="3"/>
  <c r="O548" i="3"/>
  <c r="U547" i="3"/>
  <c r="T547" i="3"/>
  <c r="P547" i="3"/>
  <c r="O547" i="3"/>
  <c r="U546" i="3"/>
  <c r="T546" i="3"/>
  <c r="P546" i="3"/>
  <c r="O546" i="3"/>
  <c r="U545" i="3"/>
  <c r="T545" i="3"/>
  <c r="P545" i="3"/>
  <c r="O545" i="3"/>
  <c r="U544" i="3"/>
  <c r="T544" i="3"/>
  <c r="P544" i="3"/>
  <c r="O544" i="3"/>
  <c r="U543" i="3"/>
  <c r="T543" i="3"/>
  <c r="P543" i="3"/>
  <c r="O543" i="3"/>
  <c r="U542" i="3"/>
  <c r="T542" i="3"/>
  <c r="P542" i="3"/>
  <c r="O542" i="3"/>
  <c r="U541" i="3"/>
  <c r="T541" i="3"/>
  <c r="P541" i="3"/>
  <c r="O541" i="3"/>
  <c r="U540" i="3"/>
  <c r="T540" i="3"/>
  <c r="P540" i="3"/>
  <c r="O540" i="3"/>
  <c r="U539" i="3"/>
  <c r="T539" i="3"/>
  <c r="P539" i="3"/>
  <c r="O539" i="3"/>
  <c r="U538" i="3"/>
  <c r="T538" i="3"/>
  <c r="P538" i="3"/>
  <c r="O538" i="3"/>
  <c r="U537" i="3"/>
  <c r="T537" i="3"/>
  <c r="P537" i="3"/>
  <c r="O537" i="3"/>
  <c r="U536" i="3"/>
  <c r="T536" i="3"/>
  <c r="P536" i="3"/>
  <c r="O536" i="3"/>
  <c r="U535" i="3"/>
  <c r="T535" i="3"/>
  <c r="P535" i="3"/>
  <c r="O535" i="3"/>
  <c r="U534" i="3"/>
  <c r="T534" i="3"/>
  <c r="P534" i="3"/>
  <c r="O534" i="3"/>
  <c r="U533" i="3"/>
  <c r="T533" i="3"/>
  <c r="P533" i="3"/>
  <c r="O533" i="3"/>
  <c r="U532" i="3"/>
  <c r="T532" i="3"/>
  <c r="P532" i="3"/>
  <c r="O532" i="3"/>
  <c r="U531" i="3"/>
  <c r="T531" i="3"/>
  <c r="P531" i="3"/>
  <c r="O531" i="3"/>
  <c r="U530" i="3"/>
  <c r="T530" i="3"/>
  <c r="P530" i="3"/>
  <c r="O530" i="3"/>
  <c r="U529" i="3"/>
  <c r="T529" i="3"/>
  <c r="P529" i="3"/>
  <c r="O529" i="3"/>
  <c r="U528" i="3"/>
  <c r="T528" i="3"/>
  <c r="P528" i="3"/>
  <c r="O528" i="3"/>
  <c r="U527" i="3"/>
  <c r="T527" i="3"/>
  <c r="P527" i="3"/>
  <c r="O527" i="3"/>
  <c r="U526" i="3"/>
  <c r="T526" i="3"/>
  <c r="P526" i="3"/>
  <c r="O526" i="3"/>
  <c r="U525" i="3"/>
  <c r="T525" i="3"/>
  <c r="P525" i="3"/>
  <c r="O525" i="3"/>
  <c r="U524" i="3"/>
  <c r="T524" i="3"/>
  <c r="P524" i="3"/>
  <c r="O524" i="3"/>
  <c r="U523" i="3"/>
  <c r="T523" i="3"/>
  <c r="P523" i="3"/>
  <c r="O523" i="3"/>
  <c r="U522" i="3"/>
  <c r="T522" i="3"/>
  <c r="P522" i="3"/>
  <c r="O522" i="3"/>
  <c r="U521" i="3"/>
  <c r="T521" i="3"/>
  <c r="P521" i="3"/>
  <c r="O521" i="3"/>
  <c r="U520" i="3"/>
  <c r="T520" i="3"/>
  <c r="P520" i="3"/>
  <c r="O520" i="3"/>
  <c r="U519" i="3"/>
  <c r="T519" i="3"/>
  <c r="P519" i="3"/>
  <c r="O519" i="3"/>
  <c r="U518" i="3"/>
  <c r="T518" i="3"/>
  <c r="P518" i="3"/>
  <c r="O518" i="3"/>
  <c r="U517" i="3"/>
  <c r="T517" i="3"/>
  <c r="P517" i="3"/>
  <c r="O517" i="3"/>
  <c r="U516" i="3"/>
  <c r="T516" i="3"/>
  <c r="P516" i="3"/>
  <c r="O516" i="3"/>
  <c r="U515" i="3"/>
  <c r="T515" i="3"/>
  <c r="P515" i="3"/>
  <c r="O515" i="3"/>
  <c r="U514" i="3"/>
  <c r="T514" i="3"/>
  <c r="P514" i="3"/>
  <c r="O514" i="3"/>
  <c r="U513" i="3"/>
  <c r="T513" i="3"/>
  <c r="P513" i="3"/>
  <c r="O513" i="3"/>
  <c r="U512" i="3"/>
  <c r="T512" i="3"/>
  <c r="P512" i="3"/>
  <c r="O512" i="3"/>
  <c r="U511" i="3"/>
  <c r="T511" i="3"/>
  <c r="P511" i="3"/>
  <c r="O511" i="3"/>
  <c r="U510" i="3"/>
  <c r="T510" i="3"/>
  <c r="P510" i="3"/>
  <c r="O510" i="3"/>
  <c r="U509" i="3"/>
  <c r="T509" i="3"/>
  <c r="P509" i="3"/>
  <c r="O509" i="3"/>
  <c r="U508" i="3"/>
  <c r="T508" i="3"/>
  <c r="P508" i="3"/>
  <c r="O508" i="3"/>
  <c r="U507" i="3"/>
  <c r="T507" i="3"/>
  <c r="P507" i="3"/>
  <c r="O507" i="3"/>
  <c r="U506" i="3"/>
  <c r="T506" i="3"/>
  <c r="P506" i="3"/>
  <c r="O506" i="3"/>
  <c r="U505" i="3"/>
  <c r="T505" i="3"/>
  <c r="P505" i="3"/>
  <c r="O505" i="3"/>
  <c r="U504" i="3"/>
  <c r="T504" i="3"/>
  <c r="P504" i="3"/>
  <c r="O504" i="3"/>
  <c r="U503" i="3"/>
  <c r="T503" i="3"/>
  <c r="P503" i="3"/>
  <c r="O503" i="3"/>
  <c r="U502" i="3"/>
  <c r="T502" i="3"/>
  <c r="P502" i="3"/>
  <c r="O502" i="3"/>
  <c r="U501" i="3"/>
  <c r="T501" i="3"/>
  <c r="P501" i="3"/>
  <c r="O501" i="3"/>
  <c r="U500" i="3"/>
  <c r="T500" i="3"/>
  <c r="P500" i="3"/>
  <c r="O500" i="3"/>
  <c r="U499" i="3"/>
  <c r="T499" i="3"/>
  <c r="P499" i="3"/>
  <c r="O499" i="3"/>
  <c r="U498" i="3"/>
  <c r="T498" i="3"/>
  <c r="P498" i="3"/>
  <c r="O498" i="3"/>
  <c r="U497" i="3"/>
  <c r="T497" i="3"/>
  <c r="P497" i="3"/>
  <c r="O497" i="3"/>
  <c r="U496" i="3"/>
  <c r="T496" i="3"/>
  <c r="P496" i="3"/>
  <c r="O496" i="3"/>
  <c r="U495" i="3"/>
  <c r="T495" i="3"/>
  <c r="P495" i="3"/>
  <c r="O495" i="3"/>
  <c r="U494" i="3"/>
  <c r="T494" i="3"/>
  <c r="P494" i="3"/>
  <c r="O494" i="3"/>
  <c r="U493" i="3"/>
  <c r="T493" i="3"/>
  <c r="P493" i="3"/>
  <c r="O493" i="3"/>
  <c r="U492" i="3"/>
  <c r="T492" i="3"/>
  <c r="P492" i="3"/>
  <c r="O492" i="3"/>
  <c r="U491" i="3"/>
  <c r="T491" i="3"/>
  <c r="P491" i="3"/>
  <c r="O491" i="3"/>
  <c r="U490" i="3"/>
  <c r="T490" i="3"/>
  <c r="P490" i="3"/>
  <c r="O490" i="3"/>
  <c r="U489" i="3"/>
  <c r="T489" i="3"/>
  <c r="P489" i="3"/>
  <c r="O489" i="3"/>
  <c r="U488" i="3"/>
  <c r="T488" i="3"/>
  <c r="P488" i="3"/>
  <c r="O488" i="3"/>
  <c r="U487" i="3"/>
  <c r="T487" i="3"/>
  <c r="P487" i="3"/>
  <c r="O487" i="3"/>
  <c r="U486" i="3"/>
  <c r="T486" i="3"/>
  <c r="P486" i="3"/>
  <c r="O486" i="3"/>
  <c r="U485" i="3"/>
  <c r="T485" i="3"/>
  <c r="P485" i="3"/>
  <c r="O485" i="3"/>
  <c r="U484" i="3"/>
  <c r="T484" i="3"/>
  <c r="P484" i="3"/>
  <c r="O484" i="3"/>
  <c r="U483" i="3"/>
  <c r="T483" i="3"/>
  <c r="P483" i="3"/>
  <c r="O483" i="3"/>
  <c r="U482" i="3"/>
  <c r="T482" i="3"/>
  <c r="P482" i="3"/>
  <c r="O482" i="3"/>
  <c r="U481" i="3"/>
  <c r="T481" i="3"/>
  <c r="P481" i="3"/>
  <c r="O481" i="3"/>
  <c r="U480" i="3"/>
  <c r="T480" i="3"/>
  <c r="P480" i="3"/>
  <c r="O480" i="3"/>
  <c r="U479" i="3"/>
  <c r="T479" i="3"/>
  <c r="P479" i="3"/>
  <c r="O479" i="3"/>
  <c r="U478" i="3"/>
  <c r="T478" i="3"/>
  <c r="P478" i="3"/>
  <c r="O478" i="3"/>
  <c r="U477" i="3"/>
  <c r="T477" i="3"/>
  <c r="P477" i="3"/>
  <c r="O477" i="3"/>
  <c r="U476" i="3"/>
  <c r="T476" i="3"/>
  <c r="P476" i="3"/>
  <c r="O476" i="3"/>
  <c r="U475" i="3"/>
  <c r="T475" i="3"/>
  <c r="P475" i="3"/>
  <c r="O475" i="3"/>
  <c r="U474" i="3"/>
  <c r="T474" i="3"/>
  <c r="P474" i="3"/>
  <c r="O474" i="3"/>
  <c r="U473" i="3"/>
  <c r="T473" i="3"/>
  <c r="P473" i="3"/>
  <c r="O473" i="3"/>
  <c r="U472" i="3"/>
  <c r="T472" i="3"/>
  <c r="P472" i="3"/>
  <c r="O472" i="3"/>
  <c r="U471" i="3"/>
  <c r="T471" i="3"/>
  <c r="P471" i="3"/>
  <c r="O471" i="3"/>
  <c r="U470" i="3"/>
  <c r="T470" i="3"/>
  <c r="P470" i="3"/>
  <c r="O470" i="3"/>
  <c r="U469" i="3"/>
  <c r="T469" i="3"/>
  <c r="P469" i="3"/>
  <c r="O469" i="3"/>
  <c r="U468" i="3"/>
  <c r="T468" i="3"/>
  <c r="P468" i="3"/>
  <c r="O468" i="3"/>
  <c r="U467" i="3"/>
  <c r="T467" i="3"/>
  <c r="P467" i="3"/>
  <c r="O467" i="3"/>
  <c r="U466" i="3"/>
  <c r="T466" i="3"/>
  <c r="P466" i="3"/>
  <c r="O466" i="3"/>
  <c r="U465" i="3"/>
  <c r="T465" i="3"/>
  <c r="P465" i="3"/>
  <c r="O465" i="3"/>
  <c r="U464" i="3"/>
  <c r="T464" i="3"/>
  <c r="P464" i="3"/>
  <c r="O464" i="3"/>
  <c r="U463" i="3"/>
  <c r="T463" i="3"/>
  <c r="P463" i="3"/>
  <c r="O463" i="3"/>
  <c r="U462" i="3"/>
  <c r="T462" i="3"/>
  <c r="P462" i="3"/>
  <c r="O462" i="3"/>
  <c r="U461" i="3"/>
  <c r="T461" i="3"/>
  <c r="P461" i="3"/>
  <c r="O461" i="3"/>
  <c r="U460" i="3"/>
  <c r="T460" i="3"/>
  <c r="P460" i="3"/>
  <c r="O460" i="3"/>
  <c r="U459" i="3"/>
  <c r="T459" i="3"/>
  <c r="P459" i="3"/>
  <c r="O459" i="3"/>
  <c r="U458" i="3"/>
  <c r="T458" i="3"/>
  <c r="P458" i="3"/>
  <c r="O458" i="3"/>
  <c r="U457" i="3"/>
  <c r="T457" i="3"/>
  <c r="P457" i="3"/>
  <c r="O457" i="3"/>
  <c r="U456" i="3"/>
  <c r="T456" i="3"/>
  <c r="P456" i="3"/>
  <c r="O456" i="3"/>
  <c r="U455" i="3"/>
  <c r="T455" i="3"/>
  <c r="P455" i="3"/>
  <c r="O455" i="3"/>
  <c r="U454" i="3"/>
  <c r="T454" i="3"/>
  <c r="P454" i="3"/>
  <c r="O454" i="3"/>
  <c r="U453" i="3"/>
  <c r="T453" i="3"/>
  <c r="P453" i="3"/>
  <c r="O453" i="3"/>
  <c r="U452" i="3"/>
  <c r="T452" i="3"/>
  <c r="P452" i="3"/>
  <c r="O452" i="3"/>
  <c r="U451" i="3"/>
  <c r="T451" i="3"/>
  <c r="P451" i="3"/>
  <c r="O451" i="3"/>
  <c r="U450" i="3"/>
  <c r="T450" i="3"/>
  <c r="P450" i="3"/>
  <c r="O450" i="3"/>
  <c r="U449" i="3"/>
  <c r="T449" i="3"/>
  <c r="P449" i="3"/>
  <c r="O449" i="3"/>
  <c r="U448" i="3"/>
  <c r="T448" i="3"/>
  <c r="P448" i="3"/>
  <c r="O448" i="3"/>
  <c r="U447" i="3"/>
  <c r="T447" i="3"/>
  <c r="P447" i="3"/>
  <c r="O447" i="3"/>
  <c r="U446" i="3"/>
  <c r="T446" i="3"/>
  <c r="P446" i="3"/>
  <c r="O446" i="3"/>
  <c r="U445" i="3"/>
  <c r="T445" i="3"/>
  <c r="P445" i="3"/>
  <c r="O445" i="3"/>
  <c r="U444" i="3"/>
  <c r="T444" i="3"/>
  <c r="P444" i="3"/>
  <c r="O444" i="3"/>
  <c r="U443" i="3"/>
  <c r="T443" i="3"/>
  <c r="P443" i="3"/>
  <c r="O443" i="3"/>
  <c r="U442" i="3"/>
  <c r="T442" i="3"/>
  <c r="P442" i="3"/>
  <c r="O442" i="3"/>
  <c r="U441" i="3"/>
  <c r="T441" i="3"/>
  <c r="P441" i="3"/>
  <c r="O441" i="3"/>
  <c r="U440" i="3"/>
  <c r="T440" i="3"/>
  <c r="P440" i="3"/>
  <c r="O440" i="3"/>
  <c r="U439" i="3"/>
  <c r="T439" i="3"/>
  <c r="P439" i="3"/>
  <c r="O439" i="3"/>
  <c r="U438" i="3"/>
  <c r="T438" i="3"/>
  <c r="P438" i="3"/>
  <c r="O438" i="3"/>
  <c r="U437" i="3"/>
  <c r="T437" i="3"/>
  <c r="P437" i="3"/>
  <c r="O437" i="3"/>
  <c r="U436" i="3"/>
  <c r="T436" i="3"/>
  <c r="P436" i="3"/>
  <c r="O436" i="3"/>
  <c r="U435" i="3"/>
  <c r="T435" i="3"/>
  <c r="P435" i="3"/>
  <c r="O435" i="3"/>
  <c r="U434" i="3"/>
  <c r="T434" i="3"/>
  <c r="P434" i="3"/>
  <c r="O434" i="3"/>
  <c r="U433" i="3"/>
  <c r="T433" i="3"/>
  <c r="P433" i="3"/>
  <c r="O433" i="3"/>
  <c r="U432" i="3"/>
  <c r="T432" i="3"/>
  <c r="P432" i="3"/>
  <c r="O432" i="3"/>
  <c r="U431" i="3"/>
  <c r="T431" i="3"/>
  <c r="P431" i="3"/>
  <c r="O431" i="3"/>
  <c r="U430" i="3"/>
  <c r="T430" i="3"/>
  <c r="P430" i="3"/>
  <c r="O430" i="3"/>
  <c r="U429" i="3"/>
  <c r="T429" i="3"/>
  <c r="P429" i="3"/>
  <c r="O429" i="3"/>
  <c r="U428" i="3"/>
  <c r="T428" i="3"/>
  <c r="P428" i="3"/>
  <c r="O428" i="3"/>
  <c r="U427" i="3"/>
  <c r="T427" i="3"/>
  <c r="P427" i="3"/>
  <c r="O427" i="3"/>
  <c r="U426" i="3"/>
  <c r="T426" i="3"/>
  <c r="P426" i="3"/>
  <c r="O426" i="3"/>
  <c r="U425" i="3"/>
  <c r="T425" i="3"/>
  <c r="P425" i="3"/>
  <c r="O425" i="3"/>
  <c r="U424" i="3"/>
  <c r="T424" i="3"/>
  <c r="P424" i="3"/>
  <c r="O424" i="3"/>
  <c r="U423" i="3"/>
  <c r="T423" i="3"/>
  <c r="P423" i="3"/>
  <c r="O423" i="3"/>
  <c r="U422" i="3"/>
  <c r="T422" i="3"/>
  <c r="P422" i="3"/>
  <c r="O422" i="3"/>
  <c r="U421" i="3"/>
  <c r="T421" i="3"/>
  <c r="P421" i="3"/>
  <c r="O421" i="3"/>
  <c r="U420" i="3"/>
  <c r="T420" i="3"/>
  <c r="P420" i="3"/>
  <c r="O420" i="3"/>
  <c r="U419" i="3"/>
  <c r="T419" i="3"/>
  <c r="P419" i="3"/>
  <c r="O419" i="3"/>
  <c r="U418" i="3"/>
  <c r="T418" i="3"/>
  <c r="P418" i="3"/>
  <c r="O418" i="3"/>
  <c r="U417" i="3"/>
  <c r="T417" i="3"/>
  <c r="P417" i="3"/>
  <c r="O417" i="3"/>
  <c r="U416" i="3"/>
  <c r="T416" i="3"/>
  <c r="P416" i="3"/>
  <c r="O416" i="3"/>
  <c r="U415" i="3"/>
  <c r="T415" i="3"/>
  <c r="P415" i="3"/>
  <c r="O415" i="3"/>
  <c r="U414" i="3"/>
  <c r="T414" i="3"/>
  <c r="P414" i="3"/>
  <c r="O414" i="3"/>
  <c r="U413" i="3"/>
  <c r="T413" i="3"/>
  <c r="P413" i="3"/>
  <c r="O413" i="3"/>
  <c r="U412" i="3"/>
  <c r="T412" i="3"/>
  <c r="P412" i="3"/>
  <c r="O412" i="3"/>
  <c r="U411" i="3"/>
  <c r="T411" i="3"/>
  <c r="P411" i="3"/>
  <c r="O411" i="3"/>
  <c r="U410" i="3"/>
  <c r="T410" i="3"/>
  <c r="P410" i="3"/>
  <c r="O410" i="3"/>
  <c r="U409" i="3"/>
  <c r="T409" i="3"/>
  <c r="P409" i="3"/>
  <c r="O409" i="3"/>
  <c r="U408" i="3"/>
  <c r="T408" i="3"/>
  <c r="P408" i="3"/>
  <c r="O408" i="3"/>
  <c r="U407" i="3"/>
  <c r="T407" i="3"/>
  <c r="P407" i="3"/>
  <c r="O407" i="3"/>
  <c r="U406" i="3"/>
  <c r="T406" i="3"/>
  <c r="P406" i="3"/>
  <c r="O406" i="3"/>
  <c r="U405" i="3"/>
  <c r="T405" i="3"/>
  <c r="P405" i="3"/>
  <c r="O405" i="3"/>
  <c r="U404" i="3"/>
  <c r="T404" i="3"/>
  <c r="P404" i="3"/>
  <c r="O404" i="3"/>
  <c r="U403" i="3"/>
  <c r="T403" i="3"/>
  <c r="P403" i="3"/>
  <c r="O403" i="3"/>
  <c r="U402" i="3"/>
  <c r="T402" i="3"/>
  <c r="P402" i="3"/>
  <c r="O402" i="3"/>
  <c r="U401" i="3"/>
  <c r="T401" i="3"/>
  <c r="P401" i="3"/>
  <c r="O401" i="3"/>
  <c r="U400" i="3"/>
  <c r="T400" i="3"/>
  <c r="P400" i="3"/>
  <c r="O400" i="3"/>
  <c r="U399" i="3"/>
  <c r="T399" i="3"/>
  <c r="P399" i="3"/>
  <c r="O399" i="3"/>
  <c r="U398" i="3"/>
  <c r="T398" i="3"/>
  <c r="P398" i="3"/>
  <c r="O398" i="3"/>
  <c r="U397" i="3"/>
  <c r="T397" i="3"/>
  <c r="P397" i="3"/>
  <c r="O397" i="3"/>
  <c r="U396" i="3"/>
  <c r="T396" i="3"/>
  <c r="P396" i="3"/>
  <c r="O396" i="3"/>
  <c r="U395" i="3"/>
  <c r="T395" i="3"/>
  <c r="P395" i="3"/>
  <c r="O395" i="3"/>
  <c r="U394" i="3"/>
  <c r="T394" i="3"/>
  <c r="P394" i="3"/>
  <c r="O394" i="3"/>
  <c r="U393" i="3"/>
  <c r="T393" i="3"/>
  <c r="P393" i="3"/>
  <c r="O393" i="3"/>
  <c r="U392" i="3"/>
  <c r="T392" i="3"/>
  <c r="P392" i="3"/>
  <c r="O392" i="3"/>
  <c r="U391" i="3"/>
  <c r="T391" i="3"/>
  <c r="P391" i="3"/>
  <c r="O391" i="3"/>
  <c r="U390" i="3"/>
  <c r="T390" i="3"/>
  <c r="P390" i="3"/>
  <c r="O390" i="3"/>
  <c r="U389" i="3"/>
  <c r="T389" i="3"/>
  <c r="P389" i="3"/>
  <c r="O389" i="3"/>
  <c r="U388" i="3"/>
  <c r="T388" i="3"/>
  <c r="P388" i="3"/>
  <c r="O388" i="3"/>
  <c r="U387" i="3"/>
  <c r="T387" i="3"/>
  <c r="P387" i="3"/>
  <c r="O387" i="3"/>
  <c r="U386" i="3"/>
  <c r="T386" i="3"/>
  <c r="P386" i="3"/>
  <c r="O386" i="3"/>
  <c r="U385" i="3"/>
  <c r="T385" i="3"/>
  <c r="P385" i="3"/>
  <c r="O385" i="3"/>
  <c r="U384" i="3"/>
  <c r="T384" i="3"/>
  <c r="P384" i="3"/>
  <c r="O384" i="3"/>
  <c r="U383" i="3"/>
  <c r="T383" i="3"/>
  <c r="P383" i="3"/>
  <c r="O383" i="3"/>
  <c r="U382" i="3"/>
  <c r="T382" i="3"/>
  <c r="P382" i="3"/>
  <c r="O382" i="3"/>
  <c r="U381" i="3"/>
  <c r="T381" i="3"/>
  <c r="P381" i="3"/>
  <c r="O381" i="3"/>
  <c r="U380" i="3"/>
  <c r="T380" i="3"/>
  <c r="P380" i="3"/>
  <c r="O380" i="3"/>
  <c r="U379" i="3"/>
  <c r="T379" i="3"/>
  <c r="P379" i="3"/>
  <c r="O379" i="3"/>
  <c r="U378" i="3"/>
  <c r="T378" i="3"/>
  <c r="P378" i="3"/>
  <c r="O378" i="3"/>
  <c r="U377" i="3"/>
  <c r="T377" i="3"/>
  <c r="P377" i="3"/>
  <c r="O377" i="3"/>
  <c r="U376" i="3"/>
  <c r="T376" i="3"/>
  <c r="P376" i="3"/>
  <c r="O376" i="3"/>
  <c r="U375" i="3"/>
  <c r="T375" i="3"/>
  <c r="P375" i="3"/>
  <c r="O375" i="3"/>
  <c r="U374" i="3"/>
  <c r="T374" i="3"/>
  <c r="P374" i="3"/>
  <c r="O374" i="3"/>
  <c r="U373" i="3"/>
  <c r="T373" i="3"/>
  <c r="P373" i="3"/>
  <c r="O373" i="3"/>
  <c r="U372" i="3"/>
  <c r="T372" i="3"/>
  <c r="P372" i="3"/>
  <c r="O372" i="3"/>
  <c r="U371" i="3"/>
  <c r="T371" i="3"/>
  <c r="P371" i="3"/>
  <c r="O371" i="3"/>
  <c r="U370" i="3"/>
  <c r="T370" i="3"/>
  <c r="P370" i="3"/>
  <c r="O370" i="3"/>
  <c r="U369" i="3"/>
  <c r="T369" i="3"/>
  <c r="P369" i="3"/>
  <c r="O369" i="3"/>
  <c r="U368" i="3"/>
  <c r="T368" i="3"/>
  <c r="P368" i="3"/>
  <c r="O368" i="3"/>
  <c r="U367" i="3"/>
  <c r="T367" i="3"/>
  <c r="P367" i="3"/>
  <c r="O367" i="3"/>
  <c r="U366" i="3"/>
  <c r="T366" i="3"/>
  <c r="P366" i="3"/>
  <c r="O366" i="3"/>
  <c r="U365" i="3"/>
  <c r="T365" i="3"/>
  <c r="P365" i="3"/>
  <c r="O365" i="3"/>
  <c r="U364" i="3"/>
  <c r="T364" i="3"/>
  <c r="P364" i="3"/>
  <c r="O364" i="3"/>
  <c r="U363" i="3"/>
  <c r="T363" i="3"/>
  <c r="P363" i="3"/>
  <c r="O363" i="3"/>
  <c r="U362" i="3"/>
  <c r="T362" i="3"/>
  <c r="P362" i="3"/>
  <c r="O362" i="3"/>
  <c r="U361" i="3"/>
  <c r="T361" i="3"/>
  <c r="P361" i="3"/>
  <c r="O361" i="3"/>
  <c r="U360" i="3"/>
  <c r="T360" i="3"/>
  <c r="P360" i="3"/>
  <c r="O360" i="3"/>
  <c r="U359" i="3"/>
  <c r="T359" i="3"/>
  <c r="P359" i="3"/>
  <c r="O359" i="3"/>
  <c r="U358" i="3"/>
  <c r="T358" i="3"/>
  <c r="P358" i="3"/>
  <c r="O358" i="3"/>
  <c r="U357" i="3"/>
  <c r="T357" i="3"/>
  <c r="P357" i="3"/>
  <c r="O357" i="3"/>
  <c r="U356" i="3"/>
  <c r="T356" i="3"/>
  <c r="P356" i="3"/>
  <c r="O356" i="3"/>
  <c r="U355" i="3"/>
  <c r="T355" i="3"/>
  <c r="P355" i="3"/>
  <c r="O355" i="3"/>
  <c r="U354" i="3"/>
  <c r="T354" i="3"/>
  <c r="P354" i="3"/>
  <c r="O354" i="3"/>
  <c r="U353" i="3"/>
  <c r="T353" i="3"/>
  <c r="P353" i="3"/>
  <c r="O353" i="3"/>
  <c r="U352" i="3"/>
  <c r="T352" i="3"/>
  <c r="P352" i="3"/>
  <c r="O352" i="3"/>
  <c r="U351" i="3"/>
  <c r="T351" i="3"/>
  <c r="P351" i="3"/>
  <c r="O351" i="3"/>
  <c r="U350" i="3"/>
  <c r="T350" i="3"/>
  <c r="P350" i="3"/>
  <c r="O350" i="3"/>
  <c r="U349" i="3"/>
  <c r="T349" i="3"/>
  <c r="P349" i="3"/>
  <c r="O349" i="3"/>
  <c r="U348" i="3"/>
  <c r="T348" i="3"/>
  <c r="P348" i="3"/>
  <c r="O348" i="3"/>
  <c r="U347" i="3"/>
  <c r="T347" i="3"/>
  <c r="P347" i="3"/>
  <c r="O347" i="3"/>
  <c r="U346" i="3"/>
  <c r="T346" i="3"/>
  <c r="P346" i="3"/>
  <c r="O346" i="3"/>
  <c r="U345" i="3"/>
  <c r="T345" i="3"/>
  <c r="P345" i="3"/>
  <c r="O345" i="3"/>
  <c r="U344" i="3"/>
  <c r="T344" i="3"/>
  <c r="P344" i="3"/>
  <c r="O344" i="3"/>
  <c r="U343" i="3"/>
  <c r="T343" i="3"/>
  <c r="P343" i="3"/>
  <c r="O343" i="3"/>
  <c r="U342" i="3"/>
  <c r="T342" i="3"/>
  <c r="P342" i="3"/>
  <c r="O342" i="3"/>
  <c r="U341" i="3"/>
  <c r="T341" i="3"/>
  <c r="P341" i="3"/>
  <c r="O341" i="3"/>
  <c r="U340" i="3"/>
  <c r="T340" i="3"/>
  <c r="P340" i="3"/>
  <c r="O340" i="3"/>
  <c r="U339" i="3"/>
  <c r="T339" i="3"/>
  <c r="P339" i="3"/>
  <c r="O339" i="3"/>
  <c r="U338" i="3"/>
  <c r="T338" i="3"/>
  <c r="P338" i="3"/>
  <c r="O338" i="3"/>
  <c r="U337" i="3"/>
  <c r="T337" i="3"/>
  <c r="P337" i="3"/>
  <c r="O337" i="3"/>
  <c r="U336" i="3"/>
  <c r="T336" i="3"/>
  <c r="P336" i="3"/>
  <c r="O336" i="3"/>
  <c r="U335" i="3"/>
  <c r="T335" i="3"/>
  <c r="P335" i="3"/>
  <c r="O335" i="3"/>
  <c r="U334" i="3"/>
  <c r="T334" i="3"/>
  <c r="P334" i="3"/>
  <c r="O334" i="3"/>
  <c r="U333" i="3"/>
  <c r="T333" i="3"/>
  <c r="P333" i="3"/>
  <c r="O333" i="3"/>
  <c r="U332" i="3"/>
  <c r="T332" i="3"/>
  <c r="P332" i="3"/>
  <c r="O332" i="3"/>
  <c r="U331" i="3"/>
  <c r="T331" i="3"/>
  <c r="P331" i="3"/>
  <c r="O331" i="3"/>
  <c r="U330" i="3"/>
  <c r="T330" i="3"/>
  <c r="P330" i="3"/>
  <c r="O330" i="3"/>
  <c r="U329" i="3"/>
  <c r="T329" i="3"/>
  <c r="P329" i="3"/>
  <c r="O329" i="3"/>
  <c r="U328" i="3"/>
  <c r="T328" i="3"/>
  <c r="P328" i="3"/>
  <c r="O328" i="3"/>
  <c r="U327" i="3"/>
  <c r="T327" i="3"/>
  <c r="P327" i="3"/>
  <c r="O327" i="3"/>
  <c r="U326" i="3"/>
  <c r="T326" i="3"/>
  <c r="P326" i="3"/>
  <c r="O326" i="3"/>
  <c r="U325" i="3"/>
  <c r="T325" i="3"/>
  <c r="P325" i="3"/>
  <c r="O325" i="3"/>
  <c r="U324" i="3"/>
  <c r="T324" i="3"/>
  <c r="P324" i="3"/>
  <c r="O324" i="3"/>
  <c r="U323" i="3"/>
  <c r="T323" i="3"/>
  <c r="P323" i="3"/>
  <c r="O323" i="3"/>
  <c r="U322" i="3"/>
  <c r="T322" i="3"/>
  <c r="P322" i="3"/>
  <c r="O322" i="3"/>
  <c r="U321" i="3"/>
  <c r="T321" i="3"/>
  <c r="P321" i="3"/>
  <c r="O321" i="3"/>
  <c r="U320" i="3"/>
  <c r="T320" i="3"/>
  <c r="P320" i="3"/>
  <c r="O320" i="3"/>
  <c r="U319" i="3"/>
  <c r="T319" i="3"/>
  <c r="P319" i="3"/>
  <c r="O319" i="3"/>
  <c r="U318" i="3"/>
  <c r="T318" i="3"/>
  <c r="P318" i="3"/>
  <c r="O318" i="3"/>
  <c r="U317" i="3"/>
  <c r="T317" i="3"/>
  <c r="P317" i="3"/>
  <c r="O317" i="3"/>
  <c r="U316" i="3"/>
  <c r="T316" i="3"/>
  <c r="P316" i="3"/>
  <c r="O316" i="3"/>
  <c r="U315" i="3"/>
  <c r="T315" i="3"/>
  <c r="P315" i="3"/>
  <c r="O315" i="3"/>
  <c r="U314" i="3"/>
  <c r="T314" i="3"/>
  <c r="P314" i="3"/>
  <c r="O314" i="3"/>
  <c r="U313" i="3"/>
  <c r="T313" i="3"/>
  <c r="P313" i="3"/>
  <c r="O313" i="3"/>
  <c r="U312" i="3"/>
  <c r="T312" i="3"/>
  <c r="P312" i="3"/>
  <c r="O312" i="3"/>
  <c r="U311" i="3"/>
  <c r="T311" i="3"/>
  <c r="P311" i="3"/>
  <c r="O311" i="3"/>
  <c r="U310" i="3"/>
  <c r="T310" i="3"/>
  <c r="P310" i="3"/>
  <c r="O310" i="3"/>
  <c r="U309" i="3"/>
  <c r="T309" i="3"/>
  <c r="P309" i="3"/>
  <c r="O309" i="3"/>
  <c r="U308" i="3"/>
  <c r="T308" i="3"/>
  <c r="P308" i="3"/>
  <c r="O308" i="3"/>
  <c r="U307" i="3"/>
  <c r="T307" i="3"/>
  <c r="P307" i="3"/>
  <c r="O307" i="3"/>
  <c r="U306" i="3"/>
  <c r="T306" i="3"/>
  <c r="P306" i="3"/>
  <c r="O306" i="3"/>
  <c r="U305" i="3"/>
  <c r="T305" i="3"/>
  <c r="P305" i="3"/>
  <c r="O305" i="3"/>
  <c r="U304" i="3"/>
  <c r="T304" i="3"/>
  <c r="P304" i="3"/>
  <c r="O304" i="3"/>
  <c r="U303" i="3"/>
  <c r="T303" i="3"/>
  <c r="P303" i="3"/>
  <c r="O303" i="3"/>
  <c r="U302" i="3"/>
  <c r="T302" i="3"/>
  <c r="P302" i="3"/>
  <c r="O302" i="3"/>
  <c r="U301" i="3"/>
  <c r="T301" i="3"/>
  <c r="P301" i="3"/>
  <c r="O301" i="3"/>
  <c r="U300" i="3"/>
  <c r="T300" i="3"/>
  <c r="P300" i="3"/>
  <c r="O300" i="3"/>
  <c r="U299" i="3"/>
  <c r="T299" i="3"/>
  <c r="P299" i="3"/>
  <c r="O299" i="3"/>
  <c r="U298" i="3"/>
  <c r="T298" i="3"/>
  <c r="P298" i="3"/>
  <c r="O298" i="3"/>
  <c r="U297" i="3"/>
  <c r="T297" i="3"/>
  <c r="P297" i="3"/>
  <c r="O297" i="3"/>
  <c r="U296" i="3"/>
  <c r="T296" i="3"/>
  <c r="P296" i="3"/>
  <c r="O296" i="3"/>
  <c r="U295" i="3"/>
  <c r="T295" i="3"/>
  <c r="P295" i="3"/>
  <c r="O295" i="3"/>
  <c r="U294" i="3"/>
  <c r="T294" i="3"/>
  <c r="P294" i="3"/>
  <c r="O294" i="3"/>
  <c r="U293" i="3"/>
  <c r="T293" i="3"/>
  <c r="P293" i="3"/>
  <c r="O293" i="3"/>
  <c r="U292" i="3"/>
  <c r="T292" i="3"/>
  <c r="P292" i="3"/>
  <c r="O292" i="3"/>
  <c r="U291" i="3"/>
  <c r="T291" i="3"/>
  <c r="P291" i="3"/>
  <c r="O291" i="3"/>
  <c r="U290" i="3"/>
  <c r="T290" i="3"/>
  <c r="P290" i="3"/>
  <c r="O290" i="3"/>
  <c r="U289" i="3"/>
  <c r="T289" i="3"/>
  <c r="P289" i="3"/>
  <c r="O289" i="3"/>
  <c r="U288" i="3"/>
  <c r="T288" i="3"/>
  <c r="P288" i="3"/>
  <c r="O288" i="3"/>
  <c r="U287" i="3"/>
  <c r="T287" i="3"/>
  <c r="P287" i="3"/>
  <c r="O287" i="3"/>
  <c r="U286" i="3"/>
  <c r="T286" i="3"/>
  <c r="P286" i="3"/>
  <c r="O286" i="3"/>
  <c r="U285" i="3"/>
  <c r="T285" i="3"/>
  <c r="P285" i="3"/>
  <c r="O285" i="3"/>
  <c r="U284" i="3"/>
  <c r="T284" i="3"/>
  <c r="P284" i="3"/>
  <c r="O284" i="3"/>
  <c r="U283" i="3"/>
  <c r="T283" i="3"/>
  <c r="P283" i="3"/>
  <c r="O283" i="3"/>
  <c r="U282" i="3"/>
  <c r="T282" i="3"/>
  <c r="P282" i="3"/>
  <c r="O282" i="3"/>
  <c r="U281" i="3"/>
  <c r="T281" i="3"/>
  <c r="P281" i="3"/>
  <c r="O281" i="3"/>
  <c r="U280" i="3"/>
  <c r="T280" i="3"/>
  <c r="P280" i="3"/>
  <c r="O280" i="3"/>
  <c r="U279" i="3"/>
  <c r="T279" i="3"/>
  <c r="P279" i="3"/>
  <c r="O279" i="3"/>
  <c r="U278" i="3"/>
  <c r="T278" i="3"/>
  <c r="P278" i="3"/>
  <c r="O278" i="3"/>
  <c r="U277" i="3"/>
  <c r="T277" i="3"/>
  <c r="P277" i="3"/>
  <c r="O277" i="3"/>
  <c r="U276" i="3"/>
  <c r="T276" i="3"/>
  <c r="P276" i="3"/>
  <c r="O276" i="3"/>
  <c r="U275" i="3"/>
  <c r="T275" i="3"/>
  <c r="P275" i="3"/>
  <c r="O275" i="3"/>
  <c r="U274" i="3"/>
  <c r="T274" i="3"/>
  <c r="P274" i="3"/>
  <c r="O274" i="3"/>
  <c r="U273" i="3"/>
  <c r="T273" i="3"/>
  <c r="P273" i="3"/>
  <c r="O273" i="3"/>
  <c r="U272" i="3"/>
  <c r="T272" i="3"/>
  <c r="P272" i="3"/>
  <c r="O272" i="3"/>
  <c r="U271" i="3"/>
  <c r="T271" i="3"/>
  <c r="P271" i="3"/>
  <c r="O271" i="3"/>
  <c r="U270" i="3"/>
  <c r="T270" i="3"/>
  <c r="P270" i="3"/>
  <c r="O270" i="3"/>
  <c r="U269" i="3"/>
  <c r="T269" i="3"/>
  <c r="P269" i="3"/>
  <c r="O269" i="3"/>
  <c r="U268" i="3"/>
  <c r="T268" i="3"/>
  <c r="P268" i="3"/>
  <c r="O268" i="3"/>
  <c r="U267" i="3"/>
  <c r="T267" i="3"/>
  <c r="P267" i="3"/>
  <c r="O267" i="3"/>
  <c r="U266" i="3"/>
  <c r="T266" i="3"/>
  <c r="P266" i="3"/>
  <c r="O266" i="3"/>
  <c r="U265" i="3"/>
  <c r="T265" i="3"/>
  <c r="P265" i="3"/>
  <c r="O265" i="3"/>
  <c r="U264" i="3"/>
  <c r="T264" i="3"/>
  <c r="P264" i="3"/>
  <c r="O264" i="3"/>
  <c r="U263" i="3"/>
  <c r="T263" i="3"/>
  <c r="P263" i="3"/>
  <c r="O263" i="3"/>
  <c r="U262" i="3"/>
  <c r="T262" i="3"/>
  <c r="P262" i="3"/>
  <c r="O262" i="3"/>
  <c r="U261" i="3"/>
  <c r="T261" i="3"/>
  <c r="P261" i="3"/>
  <c r="O261" i="3"/>
  <c r="U260" i="3"/>
  <c r="T260" i="3"/>
  <c r="P260" i="3"/>
  <c r="O260" i="3"/>
  <c r="U259" i="3"/>
  <c r="T259" i="3"/>
  <c r="P259" i="3"/>
  <c r="O259" i="3"/>
  <c r="U258" i="3"/>
  <c r="T258" i="3"/>
  <c r="P258" i="3"/>
  <c r="O258" i="3"/>
  <c r="U257" i="3"/>
  <c r="T257" i="3"/>
  <c r="P257" i="3"/>
  <c r="O257" i="3"/>
  <c r="U256" i="3"/>
  <c r="T256" i="3"/>
  <c r="P256" i="3"/>
  <c r="O256" i="3"/>
  <c r="U255" i="3"/>
  <c r="T255" i="3"/>
  <c r="P255" i="3"/>
  <c r="O255" i="3"/>
  <c r="U254" i="3"/>
  <c r="T254" i="3"/>
  <c r="P254" i="3"/>
  <c r="O254" i="3"/>
  <c r="U253" i="3"/>
  <c r="T253" i="3"/>
  <c r="P253" i="3"/>
  <c r="O253" i="3"/>
  <c r="U252" i="3"/>
  <c r="T252" i="3"/>
  <c r="P252" i="3"/>
  <c r="O252" i="3"/>
  <c r="U251" i="3"/>
  <c r="T251" i="3"/>
  <c r="P251" i="3"/>
  <c r="O251" i="3"/>
  <c r="U250" i="3"/>
  <c r="T250" i="3"/>
  <c r="P250" i="3"/>
  <c r="O250" i="3"/>
  <c r="U249" i="3"/>
  <c r="T249" i="3"/>
  <c r="P249" i="3"/>
  <c r="O249" i="3"/>
  <c r="U248" i="3"/>
  <c r="T248" i="3"/>
  <c r="P248" i="3"/>
  <c r="O248" i="3"/>
  <c r="U247" i="3"/>
  <c r="T247" i="3"/>
  <c r="P247" i="3"/>
  <c r="O247" i="3"/>
  <c r="U246" i="3"/>
  <c r="T246" i="3"/>
  <c r="P246" i="3"/>
  <c r="O246" i="3"/>
  <c r="U245" i="3"/>
  <c r="T245" i="3"/>
  <c r="P245" i="3"/>
  <c r="O245" i="3"/>
  <c r="U244" i="3"/>
  <c r="T244" i="3"/>
  <c r="P244" i="3"/>
  <c r="O244" i="3"/>
  <c r="U243" i="3"/>
  <c r="T243" i="3"/>
  <c r="P243" i="3"/>
  <c r="O243" i="3"/>
  <c r="U242" i="3"/>
  <c r="T242" i="3"/>
  <c r="P242" i="3"/>
  <c r="O242" i="3"/>
  <c r="U241" i="3"/>
  <c r="T241" i="3"/>
  <c r="P241" i="3"/>
  <c r="O241" i="3"/>
  <c r="U240" i="3"/>
  <c r="T240" i="3"/>
  <c r="P240" i="3"/>
  <c r="O240" i="3"/>
  <c r="U239" i="3"/>
  <c r="T239" i="3"/>
  <c r="P239" i="3"/>
  <c r="O239" i="3"/>
  <c r="U238" i="3"/>
  <c r="T238" i="3"/>
  <c r="P238" i="3"/>
  <c r="O238" i="3"/>
  <c r="U237" i="3"/>
  <c r="T237" i="3"/>
  <c r="P237" i="3"/>
  <c r="O237" i="3"/>
  <c r="U236" i="3"/>
  <c r="T236" i="3"/>
  <c r="P236" i="3"/>
  <c r="O236" i="3"/>
  <c r="U235" i="3"/>
  <c r="T235" i="3"/>
  <c r="P235" i="3"/>
  <c r="O235" i="3"/>
  <c r="U234" i="3"/>
  <c r="T234" i="3"/>
  <c r="P234" i="3"/>
  <c r="O234" i="3"/>
  <c r="U233" i="3"/>
  <c r="T233" i="3"/>
  <c r="P233" i="3"/>
  <c r="O233" i="3"/>
  <c r="U232" i="3"/>
  <c r="T232" i="3"/>
  <c r="P232" i="3"/>
  <c r="O232" i="3"/>
  <c r="U231" i="3"/>
  <c r="T231" i="3"/>
  <c r="P231" i="3"/>
  <c r="O231" i="3"/>
  <c r="U230" i="3"/>
  <c r="T230" i="3"/>
  <c r="P230" i="3"/>
  <c r="O230" i="3"/>
  <c r="U229" i="3"/>
  <c r="T229" i="3"/>
  <c r="P229" i="3"/>
  <c r="O229" i="3"/>
  <c r="U228" i="3"/>
  <c r="T228" i="3"/>
  <c r="P228" i="3"/>
  <c r="O228" i="3"/>
  <c r="U227" i="3"/>
  <c r="T227" i="3"/>
  <c r="P227" i="3"/>
  <c r="O227" i="3"/>
  <c r="U226" i="3"/>
  <c r="T226" i="3"/>
  <c r="P226" i="3"/>
  <c r="O226" i="3"/>
  <c r="U225" i="3"/>
  <c r="T225" i="3"/>
  <c r="P225" i="3"/>
  <c r="O225" i="3"/>
  <c r="U224" i="3"/>
  <c r="T224" i="3"/>
  <c r="P224" i="3"/>
  <c r="O224" i="3"/>
  <c r="U223" i="3"/>
  <c r="T223" i="3"/>
  <c r="P223" i="3"/>
  <c r="O223" i="3"/>
  <c r="U222" i="3"/>
  <c r="T222" i="3"/>
  <c r="P222" i="3"/>
  <c r="O222" i="3"/>
  <c r="U221" i="3"/>
  <c r="T221" i="3"/>
  <c r="P221" i="3"/>
  <c r="O221" i="3"/>
  <c r="U220" i="3"/>
  <c r="T220" i="3"/>
  <c r="P220" i="3"/>
  <c r="O220" i="3"/>
  <c r="U219" i="3"/>
  <c r="T219" i="3"/>
  <c r="P219" i="3"/>
  <c r="O219" i="3"/>
  <c r="U218" i="3"/>
  <c r="T218" i="3"/>
  <c r="P218" i="3"/>
  <c r="O218" i="3"/>
  <c r="U217" i="3"/>
  <c r="T217" i="3"/>
  <c r="P217" i="3"/>
  <c r="O217" i="3"/>
  <c r="U216" i="3"/>
  <c r="T216" i="3"/>
  <c r="P216" i="3"/>
  <c r="O216" i="3"/>
  <c r="U215" i="3"/>
  <c r="T215" i="3"/>
  <c r="P215" i="3"/>
  <c r="O215" i="3"/>
  <c r="U214" i="3"/>
  <c r="T214" i="3"/>
  <c r="P214" i="3"/>
  <c r="O214" i="3"/>
  <c r="U213" i="3"/>
  <c r="T213" i="3"/>
  <c r="P213" i="3"/>
  <c r="O213" i="3"/>
  <c r="U212" i="3"/>
  <c r="T212" i="3"/>
  <c r="P212" i="3"/>
  <c r="O212" i="3"/>
  <c r="U211" i="3"/>
  <c r="T211" i="3"/>
  <c r="P211" i="3"/>
  <c r="O211" i="3"/>
  <c r="U210" i="3"/>
  <c r="T210" i="3"/>
  <c r="P210" i="3"/>
  <c r="O210" i="3"/>
  <c r="U209" i="3"/>
  <c r="T209" i="3"/>
  <c r="P209" i="3"/>
  <c r="O209" i="3"/>
  <c r="U208" i="3"/>
  <c r="T208" i="3"/>
  <c r="P208" i="3"/>
  <c r="O208" i="3"/>
  <c r="U207" i="3"/>
  <c r="T207" i="3"/>
  <c r="P207" i="3"/>
  <c r="O207" i="3"/>
  <c r="U206" i="3"/>
  <c r="T206" i="3"/>
  <c r="P206" i="3"/>
  <c r="O206" i="3"/>
  <c r="U205" i="3"/>
  <c r="T205" i="3"/>
  <c r="P205" i="3"/>
  <c r="O205" i="3"/>
  <c r="U204" i="3"/>
  <c r="T204" i="3"/>
  <c r="P204" i="3"/>
  <c r="O204" i="3"/>
  <c r="U203" i="3"/>
  <c r="T203" i="3"/>
  <c r="P203" i="3"/>
  <c r="O203" i="3"/>
  <c r="U202" i="3"/>
  <c r="T202" i="3"/>
  <c r="P202" i="3"/>
  <c r="O202" i="3"/>
  <c r="U201" i="3"/>
  <c r="T201" i="3"/>
  <c r="P201" i="3"/>
  <c r="O201" i="3"/>
  <c r="U200" i="3"/>
  <c r="T200" i="3"/>
  <c r="P200" i="3"/>
  <c r="O200" i="3"/>
  <c r="U199" i="3"/>
  <c r="T199" i="3"/>
  <c r="P199" i="3"/>
  <c r="O199" i="3"/>
  <c r="U198" i="3"/>
  <c r="T198" i="3"/>
  <c r="P198" i="3"/>
  <c r="O198" i="3"/>
  <c r="U197" i="3"/>
  <c r="T197" i="3"/>
  <c r="P197" i="3"/>
  <c r="O197" i="3"/>
  <c r="U196" i="3"/>
  <c r="T196" i="3"/>
  <c r="P196" i="3"/>
  <c r="O196" i="3"/>
  <c r="U195" i="3"/>
  <c r="T195" i="3"/>
  <c r="P195" i="3"/>
  <c r="O195" i="3"/>
  <c r="U194" i="3"/>
  <c r="T194" i="3"/>
  <c r="P194" i="3"/>
  <c r="O194" i="3"/>
  <c r="U193" i="3"/>
  <c r="T193" i="3"/>
  <c r="P193" i="3"/>
  <c r="O193" i="3"/>
  <c r="U192" i="3"/>
  <c r="T192" i="3"/>
  <c r="P192" i="3"/>
  <c r="O192" i="3"/>
  <c r="U191" i="3"/>
  <c r="T191" i="3"/>
  <c r="P191" i="3"/>
  <c r="O191" i="3"/>
  <c r="U190" i="3"/>
  <c r="T190" i="3"/>
  <c r="P190" i="3"/>
  <c r="O190" i="3"/>
  <c r="U189" i="3"/>
  <c r="T189" i="3"/>
  <c r="P189" i="3"/>
  <c r="O189" i="3"/>
  <c r="U188" i="3"/>
  <c r="T188" i="3"/>
  <c r="P188" i="3"/>
  <c r="O188" i="3"/>
  <c r="U187" i="3"/>
  <c r="T187" i="3"/>
  <c r="P187" i="3"/>
  <c r="O187" i="3"/>
  <c r="U186" i="3"/>
  <c r="T186" i="3"/>
  <c r="P186" i="3"/>
  <c r="O186" i="3"/>
  <c r="U185" i="3"/>
  <c r="T185" i="3"/>
  <c r="P185" i="3"/>
  <c r="O185" i="3"/>
  <c r="U184" i="3"/>
  <c r="T184" i="3"/>
  <c r="P184" i="3"/>
  <c r="O184" i="3"/>
  <c r="U183" i="3"/>
  <c r="T183" i="3"/>
  <c r="P183" i="3"/>
  <c r="O183" i="3"/>
  <c r="U182" i="3"/>
  <c r="T182" i="3"/>
  <c r="P182" i="3"/>
  <c r="O182" i="3"/>
  <c r="U181" i="3"/>
  <c r="T181" i="3"/>
  <c r="P181" i="3"/>
  <c r="O181" i="3"/>
  <c r="U180" i="3"/>
  <c r="T180" i="3"/>
  <c r="P180" i="3"/>
  <c r="O180" i="3"/>
  <c r="U179" i="3"/>
  <c r="T179" i="3"/>
  <c r="P179" i="3"/>
  <c r="O179" i="3"/>
  <c r="U178" i="3"/>
  <c r="T178" i="3"/>
  <c r="P178" i="3"/>
  <c r="O178" i="3"/>
  <c r="U177" i="3"/>
  <c r="T177" i="3"/>
  <c r="P177" i="3"/>
  <c r="O177" i="3"/>
  <c r="U176" i="3"/>
  <c r="T176" i="3"/>
  <c r="P176" i="3"/>
  <c r="O176" i="3"/>
  <c r="U175" i="3"/>
  <c r="T175" i="3"/>
  <c r="P175" i="3"/>
  <c r="O175" i="3"/>
  <c r="U174" i="3"/>
  <c r="T174" i="3"/>
  <c r="P174" i="3"/>
  <c r="O174" i="3"/>
  <c r="U173" i="3"/>
  <c r="T173" i="3"/>
  <c r="P173" i="3"/>
  <c r="O173" i="3"/>
  <c r="U172" i="3"/>
  <c r="T172" i="3"/>
  <c r="P172" i="3"/>
  <c r="O172" i="3"/>
  <c r="U171" i="3"/>
  <c r="T171" i="3"/>
  <c r="P171" i="3"/>
  <c r="O171" i="3"/>
  <c r="U170" i="3"/>
  <c r="T170" i="3"/>
  <c r="P170" i="3"/>
  <c r="O170" i="3"/>
  <c r="U169" i="3"/>
  <c r="T169" i="3"/>
  <c r="P169" i="3"/>
  <c r="O169" i="3"/>
  <c r="U168" i="3"/>
  <c r="T168" i="3"/>
  <c r="P168" i="3"/>
  <c r="O168" i="3"/>
  <c r="U167" i="3"/>
  <c r="T167" i="3"/>
  <c r="P167" i="3"/>
  <c r="O167" i="3"/>
  <c r="U166" i="3"/>
  <c r="T166" i="3"/>
  <c r="P166" i="3"/>
  <c r="O166" i="3"/>
  <c r="U165" i="3"/>
  <c r="T165" i="3"/>
  <c r="P165" i="3"/>
  <c r="O165" i="3"/>
  <c r="U164" i="3"/>
  <c r="T164" i="3"/>
  <c r="P164" i="3"/>
  <c r="O164" i="3"/>
  <c r="U163" i="3"/>
  <c r="T163" i="3"/>
  <c r="P163" i="3"/>
  <c r="O163" i="3"/>
  <c r="U162" i="3"/>
  <c r="T162" i="3"/>
  <c r="P162" i="3"/>
  <c r="O162" i="3"/>
  <c r="U161" i="3"/>
  <c r="T161" i="3"/>
  <c r="P161" i="3"/>
  <c r="O161" i="3"/>
  <c r="U160" i="3"/>
  <c r="T160" i="3"/>
  <c r="P160" i="3"/>
  <c r="O160" i="3"/>
  <c r="U159" i="3"/>
  <c r="T159" i="3"/>
  <c r="P159" i="3"/>
  <c r="O159" i="3"/>
  <c r="U158" i="3"/>
  <c r="T158" i="3"/>
  <c r="P158" i="3"/>
  <c r="O158" i="3"/>
  <c r="U157" i="3"/>
  <c r="T157" i="3"/>
  <c r="P157" i="3"/>
  <c r="O157" i="3"/>
  <c r="U156" i="3"/>
  <c r="T156" i="3"/>
  <c r="P156" i="3"/>
  <c r="O156" i="3"/>
  <c r="U155" i="3"/>
  <c r="T155" i="3"/>
  <c r="P155" i="3"/>
  <c r="O155" i="3"/>
  <c r="U154" i="3"/>
  <c r="T154" i="3"/>
  <c r="P154" i="3"/>
  <c r="O154" i="3"/>
  <c r="U153" i="3"/>
  <c r="T153" i="3"/>
  <c r="P153" i="3"/>
  <c r="O153" i="3"/>
  <c r="U152" i="3"/>
  <c r="T152" i="3"/>
  <c r="P152" i="3"/>
  <c r="O152" i="3"/>
  <c r="U151" i="3"/>
  <c r="T151" i="3"/>
  <c r="P151" i="3"/>
  <c r="O151" i="3"/>
  <c r="U150" i="3"/>
  <c r="T150" i="3"/>
  <c r="P150" i="3"/>
  <c r="O150" i="3"/>
  <c r="U149" i="3"/>
  <c r="T149" i="3"/>
  <c r="P149" i="3"/>
  <c r="O149" i="3"/>
  <c r="U148" i="3"/>
  <c r="T148" i="3"/>
  <c r="P148" i="3"/>
  <c r="O148" i="3"/>
  <c r="U147" i="3"/>
  <c r="T147" i="3"/>
  <c r="P147" i="3"/>
  <c r="O147" i="3"/>
  <c r="U146" i="3"/>
  <c r="T146" i="3"/>
  <c r="P146" i="3"/>
  <c r="O146" i="3"/>
  <c r="U145" i="3"/>
  <c r="T145" i="3"/>
  <c r="P145" i="3"/>
  <c r="O145" i="3"/>
  <c r="U144" i="3"/>
  <c r="T144" i="3"/>
  <c r="P144" i="3"/>
  <c r="O144" i="3"/>
  <c r="U143" i="3"/>
  <c r="T143" i="3"/>
  <c r="P143" i="3"/>
  <c r="O143" i="3"/>
  <c r="U142" i="3"/>
  <c r="T142" i="3"/>
  <c r="P142" i="3"/>
  <c r="O142" i="3"/>
  <c r="U141" i="3"/>
  <c r="T141" i="3"/>
  <c r="P141" i="3"/>
  <c r="O141" i="3"/>
  <c r="U140" i="3"/>
  <c r="T140" i="3"/>
  <c r="P140" i="3"/>
  <c r="O140" i="3"/>
  <c r="U139" i="3"/>
  <c r="T139" i="3"/>
  <c r="P139" i="3"/>
  <c r="O139" i="3"/>
  <c r="U138" i="3"/>
  <c r="T138" i="3"/>
  <c r="P138" i="3"/>
  <c r="O138" i="3"/>
  <c r="U137" i="3"/>
  <c r="T137" i="3"/>
  <c r="P137" i="3"/>
  <c r="O137" i="3"/>
  <c r="U136" i="3"/>
  <c r="T136" i="3"/>
  <c r="P136" i="3"/>
  <c r="O136" i="3"/>
  <c r="U135" i="3"/>
  <c r="T135" i="3"/>
  <c r="P135" i="3"/>
  <c r="O135" i="3"/>
  <c r="U134" i="3"/>
  <c r="T134" i="3"/>
  <c r="P134" i="3"/>
  <c r="O134" i="3"/>
  <c r="U133" i="3"/>
  <c r="T133" i="3"/>
  <c r="P133" i="3"/>
  <c r="O133" i="3"/>
  <c r="U132" i="3"/>
  <c r="T132" i="3"/>
  <c r="P132" i="3"/>
  <c r="O132" i="3"/>
  <c r="U131" i="3"/>
  <c r="T131" i="3"/>
  <c r="P131" i="3"/>
  <c r="O131" i="3"/>
  <c r="U130" i="3"/>
  <c r="T130" i="3"/>
  <c r="P130" i="3"/>
  <c r="O130" i="3"/>
  <c r="U129" i="3"/>
  <c r="T129" i="3"/>
  <c r="P129" i="3"/>
  <c r="O129" i="3"/>
  <c r="U128" i="3"/>
  <c r="T128" i="3"/>
  <c r="P128" i="3"/>
  <c r="O128" i="3"/>
  <c r="U127" i="3"/>
  <c r="T127" i="3"/>
  <c r="P127" i="3"/>
  <c r="O127" i="3"/>
  <c r="U126" i="3"/>
  <c r="T126" i="3"/>
  <c r="P126" i="3"/>
  <c r="O126" i="3"/>
  <c r="U125" i="3"/>
  <c r="T125" i="3"/>
  <c r="P125" i="3"/>
  <c r="O125" i="3"/>
  <c r="U124" i="3"/>
  <c r="T124" i="3"/>
  <c r="P124" i="3"/>
  <c r="O124" i="3"/>
  <c r="U123" i="3"/>
  <c r="T123" i="3"/>
  <c r="P123" i="3"/>
  <c r="O123" i="3"/>
  <c r="U122" i="3"/>
  <c r="T122" i="3"/>
  <c r="P122" i="3"/>
  <c r="O122" i="3"/>
  <c r="U121" i="3"/>
  <c r="T121" i="3"/>
  <c r="P121" i="3"/>
  <c r="O121" i="3"/>
  <c r="U120" i="3"/>
  <c r="T120" i="3"/>
  <c r="P120" i="3"/>
  <c r="O120" i="3"/>
  <c r="U119" i="3"/>
  <c r="T119" i="3"/>
  <c r="P119" i="3"/>
  <c r="O119" i="3"/>
  <c r="U118" i="3"/>
  <c r="T118" i="3"/>
  <c r="P118" i="3"/>
  <c r="O118" i="3"/>
  <c r="U117" i="3"/>
  <c r="T117" i="3"/>
  <c r="P117" i="3"/>
  <c r="O117" i="3"/>
  <c r="U116" i="3"/>
  <c r="T116" i="3"/>
  <c r="P116" i="3"/>
  <c r="O116" i="3"/>
  <c r="U115" i="3"/>
  <c r="T115" i="3"/>
  <c r="P115" i="3"/>
  <c r="O115" i="3"/>
  <c r="U114" i="3"/>
  <c r="T114" i="3"/>
  <c r="P114" i="3"/>
  <c r="O114" i="3"/>
  <c r="U113" i="3"/>
  <c r="T113" i="3"/>
  <c r="P113" i="3"/>
  <c r="O113" i="3"/>
  <c r="U112" i="3"/>
  <c r="T112" i="3"/>
  <c r="P112" i="3"/>
  <c r="O112" i="3"/>
  <c r="U111" i="3"/>
  <c r="T111" i="3"/>
  <c r="P111" i="3"/>
  <c r="O111" i="3"/>
  <c r="U110" i="3"/>
  <c r="T110" i="3"/>
  <c r="P110" i="3"/>
  <c r="O110" i="3"/>
  <c r="U109" i="3"/>
  <c r="T109" i="3"/>
  <c r="P109" i="3"/>
  <c r="O109" i="3"/>
  <c r="U108" i="3"/>
  <c r="T108" i="3"/>
  <c r="P108" i="3"/>
  <c r="O108" i="3"/>
  <c r="U107" i="3"/>
  <c r="T107" i="3"/>
  <c r="P107" i="3"/>
  <c r="O107" i="3"/>
  <c r="U106" i="3"/>
  <c r="T106" i="3"/>
  <c r="P106" i="3"/>
  <c r="O106" i="3"/>
  <c r="U105" i="3"/>
  <c r="T105" i="3"/>
  <c r="P105" i="3"/>
  <c r="O105" i="3"/>
  <c r="U104" i="3"/>
  <c r="T104" i="3"/>
  <c r="P104" i="3"/>
  <c r="O104" i="3"/>
  <c r="U103" i="3"/>
  <c r="T103" i="3"/>
  <c r="P103" i="3"/>
  <c r="O103" i="3"/>
  <c r="U102" i="3"/>
  <c r="T102" i="3"/>
  <c r="P102" i="3"/>
  <c r="O102" i="3"/>
  <c r="U101" i="3"/>
  <c r="T101" i="3"/>
  <c r="P101" i="3"/>
  <c r="O101" i="3"/>
  <c r="U100" i="3"/>
  <c r="T100" i="3"/>
  <c r="P100" i="3"/>
  <c r="O100" i="3"/>
  <c r="U99" i="3"/>
  <c r="T99" i="3"/>
  <c r="P99" i="3"/>
  <c r="O99" i="3"/>
  <c r="U98" i="3"/>
  <c r="T98" i="3"/>
  <c r="P98" i="3"/>
  <c r="O98" i="3"/>
  <c r="U97" i="3"/>
  <c r="T97" i="3"/>
  <c r="P97" i="3"/>
  <c r="O97" i="3"/>
  <c r="U96" i="3"/>
  <c r="T96" i="3"/>
  <c r="P96" i="3"/>
  <c r="O96" i="3"/>
  <c r="U95" i="3"/>
  <c r="T95" i="3"/>
  <c r="P95" i="3"/>
  <c r="O95" i="3"/>
  <c r="U94" i="3"/>
  <c r="T94" i="3"/>
  <c r="P94" i="3"/>
  <c r="O94" i="3"/>
  <c r="U93" i="3"/>
  <c r="T93" i="3"/>
  <c r="P93" i="3"/>
  <c r="O93" i="3"/>
  <c r="U92" i="3"/>
  <c r="T92" i="3"/>
  <c r="P92" i="3"/>
  <c r="O92" i="3"/>
  <c r="U91" i="3"/>
  <c r="T91" i="3"/>
  <c r="P91" i="3"/>
  <c r="O91" i="3"/>
  <c r="U90" i="3"/>
  <c r="T90" i="3"/>
  <c r="P90" i="3"/>
  <c r="O90" i="3"/>
  <c r="U89" i="3"/>
  <c r="T89" i="3"/>
  <c r="P89" i="3"/>
  <c r="O89" i="3"/>
  <c r="U88" i="3"/>
  <c r="T88" i="3"/>
  <c r="P88" i="3"/>
  <c r="O88" i="3"/>
  <c r="U87" i="3"/>
  <c r="T87" i="3"/>
  <c r="P87" i="3"/>
  <c r="O87" i="3"/>
  <c r="U86" i="3"/>
  <c r="T86" i="3"/>
  <c r="P86" i="3"/>
  <c r="O86" i="3"/>
  <c r="U85" i="3"/>
  <c r="T85" i="3"/>
  <c r="P85" i="3"/>
  <c r="O85" i="3"/>
  <c r="U84" i="3"/>
  <c r="T84" i="3"/>
  <c r="P84" i="3"/>
  <c r="O84" i="3"/>
  <c r="U83" i="3"/>
  <c r="T83" i="3"/>
  <c r="P83" i="3"/>
  <c r="O83" i="3"/>
  <c r="U82" i="3"/>
  <c r="T82" i="3"/>
  <c r="P82" i="3"/>
  <c r="O82" i="3"/>
  <c r="U81" i="3"/>
  <c r="T81" i="3"/>
  <c r="P81" i="3"/>
  <c r="O81" i="3"/>
  <c r="U80" i="3"/>
  <c r="T80" i="3"/>
  <c r="P80" i="3"/>
  <c r="O80" i="3"/>
  <c r="U79" i="3"/>
  <c r="T79" i="3"/>
  <c r="P79" i="3"/>
  <c r="O79" i="3"/>
  <c r="U78" i="3"/>
  <c r="T78" i="3"/>
  <c r="P78" i="3"/>
  <c r="O78" i="3"/>
  <c r="U77" i="3"/>
  <c r="T77" i="3"/>
  <c r="P77" i="3"/>
  <c r="O77" i="3"/>
  <c r="U76" i="3"/>
  <c r="T76" i="3"/>
  <c r="P76" i="3"/>
  <c r="O76" i="3"/>
  <c r="U75" i="3"/>
  <c r="T75" i="3"/>
  <c r="P75" i="3"/>
  <c r="O75" i="3"/>
  <c r="U74" i="3"/>
  <c r="T74" i="3"/>
  <c r="P74" i="3"/>
  <c r="O74" i="3"/>
  <c r="U73" i="3"/>
  <c r="T73" i="3"/>
  <c r="P73" i="3"/>
  <c r="O73" i="3"/>
  <c r="U72" i="3"/>
  <c r="T72" i="3"/>
  <c r="P72" i="3"/>
  <c r="O72" i="3"/>
  <c r="U71" i="3"/>
  <c r="T71" i="3"/>
  <c r="P71" i="3"/>
  <c r="O71" i="3"/>
  <c r="U70" i="3"/>
  <c r="T70" i="3"/>
  <c r="P70" i="3"/>
  <c r="O70" i="3"/>
  <c r="U69" i="3"/>
  <c r="T69" i="3"/>
  <c r="P69" i="3"/>
  <c r="O69" i="3"/>
  <c r="U68" i="3"/>
  <c r="T68" i="3"/>
  <c r="P68" i="3"/>
  <c r="O68" i="3"/>
  <c r="U67" i="3"/>
  <c r="T67" i="3"/>
  <c r="P67" i="3"/>
  <c r="O67" i="3"/>
  <c r="U66" i="3"/>
  <c r="T66" i="3"/>
  <c r="P66" i="3"/>
  <c r="O66" i="3"/>
  <c r="U65" i="3"/>
  <c r="T65" i="3"/>
  <c r="P65" i="3"/>
  <c r="O65" i="3"/>
  <c r="U64" i="3"/>
  <c r="T64" i="3"/>
  <c r="P64" i="3"/>
  <c r="O64" i="3"/>
  <c r="U63" i="3"/>
  <c r="T63" i="3"/>
  <c r="P63" i="3"/>
  <c r="O63" i="3"/>
  <c r="U62" i="3"/>
  <c r="T62" i="3"/>
  <c r="P62" i="3"/>
  <c r="O62" i="3"/>
  <c r="U61" i="3"/>
  <c r="T61" i="3"/>
  <c r="P61" i="3"/>
  <c r="O61" i="3"/>
  <c r="U60" i="3"/>
  <c r="T60" i="3"/>
  <c r="P60" i="3"/>
  <c r="O60" i="3"/>
  <c r="U59" i="3"/>
  <c r="T59" i="3"/>
  <c r="P59" i="3"/>
  <c r="O59" i="3"/>
  <c r="U58" i="3"/>
  <c r="T58" i="3"/>
  <c r="P58" i="3"/>
  <c r="O58" i="3"/>
  <c r="U57" i="3"/>
  <c r="T57" i="3"/>
  <c r="P57" i="3"/>
  <c r="O57" i="3"/>
  <c r="U56" i="3"/>
  <c r="T56" i="3"/>
  <c r="P56" i="3"/>
  <c r="O56" i="3"/>
  <c r="U55" i="3"/>
  <c r="T55" i="3"/>
  <c r="P55" i="3"/>
  <c r="O55" i="3"/>
  <c r="U54" i="3"/>
  <c r="T54" i="3"/>
  <c r="P54" i="3"/>
  <c r="O54" i="3"/>
  <c r="U53" i="3"/>
  <c r="T53" i="3"/>
  <c r="P53" i="3"/>
  <c r="O53" i="3"/>
  <c r="U52" i="3"/>
  <c r="T52" i="3"/>
  <c r="P52" i="3"/>
  <c r="O52" i="3"/>
  <c r="U51" i="3"/>
  <c r="T51" i="3"/>
  <c r="P51" i="3"/>
  <c r="O51" i="3"/>
  <c r="U50" i="3"/>
  <c r="T50" i="3"/>
  <c r="P50" i="3"/>
  <c r="O50" i="3"/>
  <c r="U49" i="3"/>
  <c r="T49" i="3"/>
  <c r="P49" i="3"/>
  <c r="O49" i="3"/>
  <c r="U48" i="3"/>
  <c r="T48" i="3"/>
  <c r="P48" i="3"/>
  <c r="O48" i="3"/>
  <c r="U47" i="3"/>
  <c r="T47" i="3"/>
  <c r="P47" i="3"/>
  <c r="O47" i="3"/>
  <c r="U46" i="3"/>
  <c r="T46" i="3"/>
  <c r="P46" i="3"/>
  <c r="O46" i="3"/>
  <c r="U45" i="3"/>
  <c r="T45" i="3"/>
  <c r="P45" i="3"/>
  <c r="O45" i="3"/>
  <c r="U44" i="3"/>
  <c r="T44" i="3"/>
  <c r="P44" i="3"/>
  <c r="O44" i="3"/>
  <c r="U43" i="3"/>
  <c r="T43" i="3"/>
  <c r="P43" i="3"/>
  <c r="O43" i="3"/>
  <c r="U42" i="3"/>
  <c r="T42" i="3"/>
  <c r="P42" i="3"/>
  <c r="O42" i="3"/>
  <c r="U41" i="3"/>
  <c r="T41" i="3"/>
  <c r="P41" i="3"/>
  <c r="O41" i="3"/>
  <c r="U40" i="3"/>
  <c r="T40" i="3"/>
  <c r="P40" i="3"/>
  <c r="O40" i="3"/>
  <c r="U39" i="3"/>
  <c r="T39" i="3"/>
  <c r="P39" i="3"/>
  <c r="O39" i="3"/>
  <c r="U38" i="3"/>
  <c r="T38" i="3"/>
  <c r="P38" i="3"/>
  <c r="O38" i="3"/>
  <c r="U37" i="3"/>
  <c r="T37" i="3"/>
  <c r="P37" i="3"/>
  <c r="O37" i="3"/>
  <c r="U36" i="3"/>
  <c r="T36" i="3"/>
  <c r="P36" i="3"/>
  <c r="O36" i="3"/>
  <c r="U35" i="3"/>
  <c r="T35" i="3"/>
  <c r="P35" i="3"/>
  <c r="O35" i="3"/>
  <c r="U34" i="3"/>
  <c r="T34" i="3"/>
  <c r="P34" i="3"/>
  <c r="O34" i="3"/>
  <c r="U33" i="3"/>
  <c r="T33" i="3"/>
  <c r="P33" i="3"/>
  <c r="O33" i="3"/>
  <c r="U32" i="3"/>
  <c r="T32" i="3"/>
  <c r="P32" i="3"/>
  <c r="O32" i="3"/>
  <c r="U31" i="3"/>
  <c r="T31" i="3"/>
  <c r="P31" i="3"/>
  <c r="O31" i="3"/>
  <c r="U30" i="3"/>
  <c r="T30" i="3"/>
  <c r="P30" i="3"/>
  <c r="O30" i="3"/>
  <c r="U29" i="3"/>
  <c r="T29" i="3"/>
  <c r="P29" i="3"/>
  <c r="O29" i="3"/>
  <c r="U28" i="3"/>
  <c r="T28" i="3"/>
  <c r="P28" i="3"/>
  <c r="O28" i="3"/>
  <c r="U27" i="3"/>
  <c r="T27" i="3"/>
  <c r="P27" i="3"/>
  <c r="O27" i="3"/>
  <c r="U26" i="3"/>
  <c r="T26" i="3"/>
  <c r="P26" i="3"/>
  <c r="O26" i="3"/>
  <c r="U25" i="3"/>
  <c r="T25" i="3"/>
  <c r="P25" i="3"/>
  <c r="O25" i="3"/>
  <c r="U24" i="3"/>
  <c r="T24" i="3"/>
  <c r="P24" i="3"/>
  <c r="O24" i="3"/>
  <c r="U23" i="3"/>
  <c r="T23" i="3"/>
  <c r="P23" i="3"/>
  <c r="O23" i="3"/>
  <c r="U22" i="3"/>
  <c r="T22" i="3"/>
  <c r="P22" i="3"/>
  <c r="O22" i="3"/>
  <c r="U21" i="3"/>
  <c r="T21" i="3"/>
  <c r="P21" i="3"/>
  <c r="O21" i="3"/>
  <c r="U20" i="3"/>
  <c r="T20" i="3"/>
  <c r="P20" i="3"/>
  <c r="O20" i="3"/>
  <c r="U19" i="3"/>
  <c r="T19" i="3"/>
  <c r="P19" i="3"/>
  <c r="O19" i="3"/>
  <c r="U18" i="3"/>
  <c r="T18" i="3"/>
  <c r="P18" i="3"/>
  <c r="O18" i="3"/>
  <c r="U17" i="3"/>
  <c r="T17" i="3"/>
  <c r="P17" i="3"/>
  <c r="O17" i="3"/>
  <c r="U16" i="3"/>
  <c r="T16" i="3"/>
  <c r="P16" i="3"/>
  <c r="O16" i="3"/>
  <c r="U15" i="3"/>
  <c r="T15" i="3"/>
  <c r="P15" i="3"/>
  <c r="O15" i="3"/>
  <c r="U14" i="3"/>
  <c r="T14" i="3"/>
  <c r="P14" i="3"/>
  <c r="O14" i="3"/>
  <c r="U13" i="3"/>
  <c r="T13" i="3"/>
  <c r="P13" i="3"/>
  <c r="O13" i="3"/>
  <c r="U12" i="3"/>
  <c r="T12" i="3"/>
  <c r="P12" i="3"/>
  <c r="O12" i="3"/>
  <c r="U11" i="3"/>
  <c r="T11" i="3"/>
  <c r="P11" i="3"/>
  <c r="O11" i="3"/>
  <c r="U10" i="3"/>
  <c r="T10" i="3"/>
  <c r="P10" i="3"/>
  <c r="O10" i="3"/>
  <c r="U9" i="3"/>
  <c r="T9" i="3"/>
  <c r="P9" i="3"/>
  <c r="O9" i="3"/>
  <c r="U8" i="3"/>
  <c r="T8" i="3"/>
  <c r="P8" i="3"/>
  <c r="O8" i="3"/>
  <c r="U7" i="3"/>
  <c r="T7" i="3"/>
  <c r="P7" i="3"/>
  <c r="O7" i="3"/>
  <c r="U6" i="3"/>
  <c r="T6" i="3"/>
  <c r="P6" i="3"/>
  <c r="O6" i="3"/>
  <c r="U5" i="3"/>
  <c r="T5" i="3"/>
  <c r="P5" i="3"/>
  <c r="O5" i="3"/>
  <c r="U4" i="3"/>
  <c r="T4" i="3"/>
  <c r="P4" i="3"/>
  <c r="O4" i="3"/>
  <c r="G16" i="2" l="1"/>
  <c r="F16" i="2"/>
  <c r="H16" i="2" s="1"/>
  <c r="D16" i="2"/>
  <c r="C16" i="2"/>
  <c r="E16" i="2" s="1"/>
  <c r="H7" i="2"/>
  <c r="E7" i="2"/>
  <c r="H6" i="2"/>
  <c r="E6" i="2"/>
  <c r="H5" i="2"/>
  <c r="E5" i="2"/>
  <c r="H4" i="2"/>
  <c r="E4" i="2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4" i="1"/>
  <c r="E4" i="1"/>
  <c r="F4" i="1"/>
  <c r="G4" i="1" s="1"/>
  <c r="J4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G4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5" i="1"/>
  <c r="E6" i="1"/>
  <c r="G6" i="1" s="1"/>
  <c r="E7" i="1"/>
  <c r="E8" i="1"/>
  <c r="E9" i="1"/>
  <c r="E10" i="1"/>
  <c r="E11" i="1"/>
  <c r="E12" i="1"/>
  <c r="G12" i="1" s="1"/>
  <c r="K12" i="1" s="1"/>
  <c r="E13" i="1"/>
  <c r="G13" i="1" s="1"/>
  <c r="E14" i="1"/>
  <c r="G14" i="1" s="1"/>
  <c r="E15" i="1"/>
  <c r="E16" i="1"/>
  <c r="E17" i="1"/>
  <c r="E18" i="1"/>
  <c r="E19" i="1"/>
  <c r="E20" i="1"/>
  <c r="G20" i="1" s="1"/>
  <c r="E21" i="1"/>
  <c r="G21" i="1" s="1"/>
  <c r="E22" i="1"/>
  <c r="G22" i="1" s="1"/>
  <c r="E23" i="1"/>
  <c r="E24" i="1"/>
  <c r="E25" i="1"/>
  <c r="E26" i="1"/>
  <c r="E27" i="1"/>
  <c r="E28" i="1"/>
  <c r="G28" i="1" s="1"/>
  <c r="E29" i="1"/>
  <c r="G29" i="1" s="1"/>
  <c r="E30" i="1"/>
  <c r="G30" i="1" s="1"/>
  <c r="E31" i="1"/>
  <c r="E32" i="1"/>
  <c r="E33" i="1"/>
  <c r="E34" i="1"/>
  <c r="E35" i="1"/>
  <c r="E36" i="1"/>
  <c r="G36" i="1" s="1"/>
  <c r="E37" i="1"/>
  <c r="G37" i="1" s="1"/>
  <c r="E38" i="1"/>
  <c r="G38" i="1" s="1"/>
  <c r="E39" i="1"/>
  <c r="E40" i="1"/>
  <c r="E41" i="1"/>
  <c r="E42" i="1"/>
  <c r="E43" i="1"/>
  <c r="E44" i="1"/>
  <c r="E45" i="1"/>
  <c r="G45" i="1" s="1"/>
  <c r="E46" i="1"/>
  <c r="G46" i="1" s="1"/>
  <c r="E47" i="1"/>
  <c r="E48" i="1"/>
  <c r="E49" i="1"/>
  <c r="E50" i="1"/>
  <c r="E51" i="1"/>
  <c r="E52" i="1"/>
  <c r="G52" i="1" s="1"/>
  <c r="E53" i="1"/>
  <c r="G53" i="1" s="1"/>
  <c r="E54" i="1"/>
  <c r="G54" i="1" s="1"/>
  <c r="E55" i="1"/>
  <c r="E56" i="1"/>
  <c r="E57" i="1"/>
  <c r="E58" i="1"/>
  <c r="E59" i="1"/>
  <c r="E60" i="1"/>
  <c r="G60" i="1" s="1"/>
  <c r="E61" i="1"/>
  <c r="G61" i="1" s="1"/>
  <c r="E62" i="1"/>
  <c r="G62" i="1" s="1"/>
  <c r="E63" i="1"/>
  <c r="E64" i="1"/>
  <c r="E65" i="1"/>
  <c r="E66" i="1"/>
  <c r="E67" i="1"/>
  <c r="E68" i="1"/>
  <c r="G68" i="1" s="1"/>
  <c r="E69" i="1"/>
  <c r="G69" i="1" s="1"/>
  <c r="E70" i="1"/>
  <c r="G70" i="1" s="1"/>
  <c r="E71" i="1"/>
  <c r="E72" i="1"/>
  <c r="E73" i="1"/>
  <c r="E74" i="1"/>
  <c r="E75" i="1"/>
  <c r="E76" i="1"/>
  <c r="G76" i="1" s="1"/>
  <c r="K76" i="1" s="1"/>
  <c r="E77" i="1"/>
  <c r="G77" i="1" s="1"/>
  <c r="E78" i="1"/>
  <c r="G78" i="1" s="1"/>
  <c r="E79" i="1"/>
  <c r="E80" i="1"/>
  <c r="E81" i="1"/>
  <c r="E82" i="1"/>
  <c r="E83" i="1"/>
  <c r="E84" i="1"/>
  <c r="G84" i="1" s="1"/>
  <c r="E85" i="1"/>
  <c r="G85" i="1" s="1"/>
  <c r="E86" i="1"/>
  <c r="G86" i="1" s="1"/>
  <c r="E87" i="1"/>
  <c r="E88" i="1"/>
  <c r="E89" i="1"/>
  <c r="E90" i="1"/>
  <c r="E91" i="1"/>
  <c r="E92" i="1"/>
  <c r="G92" i="1" s="1"/>
  <c r="E93" i="1"/>
  <c r="G93" i="1" s="1"/>
  <c r="E94" i="1"/>
  <c r="G94" i="1" s="1"/>
  <c r="E95" i="1"/>
  <c r="E96" i="1"/>
  <c r="E97" i="1"/>
  <c r="E98" i="1"/>
  <c r="E99" i="1"/>
  <c r="E100" i="1"/>
  <c r="G100" i="1" s="1"/>
  <c r="E101" i="1"/>
  <c r="G101" i="1" s="1"/>
  <c r="E102" i="1"/>
  <c r="G102" i="1" s="1"/>
  <c r="E103" i="1"/>
  <c r="E104" i="1"/>
  <c r="E105" i="1"/>
  <c r="E106" i="1"/>
  <c r="E107" i="1"/>
  <c r="E108" i="1"/>
  <c r="G108" i="1" s="1"/>
  <c r="K108" i="1" s="1"/>
  <c r="E109" i="1"/>
  <c r="G109" i="1" s="1"/>
  <c r="E110" i="1"/>
  <c r="G110" i="1" s="1"/>
  <c r="E111" i="1"/>
  <c r="E112" i="1"/>
  <c r="E113" i="1"/>
  <c r="E114" i="1"/>
  <c r="E115" i="1"/>
  <c r="E116" i="1"/>
  <c r="G116" i="1" s="1"/>
  <c r="E117" i="1"/>
  <c r="G117" i="1" s="1"/>
  <c r="E118" i="1"/>
  <c r="G118" i="1" s="1"/>
  <c r="E119" i="1"/>
  <c r="E120" i="1"/>
  <c r="E121" i="1"/>
  <c r="E122" i="1"/>
  <c r="E123" i="1"/>
  <c r="E124" i="1"/>
  <c r="G124" i="1" s="1"/>
  <c r="E125" i="1"/>
  <c r="G125" i="1" s="1"/>
  <c r="E126" i="1"/>
  <c r="G126" i="1" s="1"/>
  <c r="E5" i="1"/>
  <c r="P10" i="1"/>
  <c r="K102" i="1" l="1"/>
  <c r="K54" i="1"/>
  <c r="K22" i="1"/>
  <c r="K85" i="1"/>
  <c r="K37" i="1"/>
  <c r="K94" i="1"/>
  <c r="K46" i="1"/>
  <c r="K93" i="1"/>
  <c r="K77" i="1"/>
  <c r="K45" i="1"/>
  <c r="K100" i="1"/>
  <c r="K84" i="1"/>
  <c r="K68" i="1"/>
  <c r="K60" i="1"/>
  <c r="K52" i="1"/>
  <c r="K36" i="1"/>
  <c r="K28" i="1"/>
  <c r="K86" i="1"/>
  <c r="K30" i="1"/>
  <c r="K101" i="1"/>
  <c r="K69" i="1"/>
  <c r="K53" i="1"/>
  <c r="K13" i="1"/>
  <c r="K124" i="1"/>
  <c r="K92" i="1"/>
  <c r="K126" i="1"/>
  <c r="K78" i="1"/>
  <c r="K38" i="1"/>
  <c r="K109" i="1"/>
  <c r="K61" i="1"/>
  <c r="K29" i="1"/>
  <c r="K110" i="1"/>
  <c r="K62" i="1"/>
  <c r="K6" i="1"/>
  <c r="K117" i="1"/>
  <c r="G113" i="1"/>
  <c r="K113" i="1" s="1"/>
  <c r="G97" i="1"/>
  <c r="K97" i="1" s="1"/>
  <c r="G81" i="1"/>
  <c r="K81" i="1" s="1"/>
  <c r="G57" i="1"/>
  <c r="K57" i="1" s="1"/>
  <c r="G41" i="1"/>
  <c r="K41" i="1" s="1"/>
  <c r="G25" i="1"/>
  <c r="K25" i="1" s="1"/>
  <c r="G9" i="1"/>
  <c r="K9" i="1" s="1"/>
  <c r="K44" i="1"/>
  <c r="K118" i="1"/>
  <c r="K70" i="1"/>
  <c r="K14" i="1"/>
  <c r="K125" i="1"/>
  <c r="G121" i="1"/>
  <c r="K121" i="1" s="1"/>
  <c r="G105" i="1"/>
  <c r="K105" i="1" s="1"/>
  <c r="G89" i="1"/>
  <c r="K89" i="1" s="1"/>
  <c r="G73" i="1"/>
  <c r="K73" i="1" s="1"/>
  <c r="G65" i="1"/>
  <c r="K65" i="1" s="1"/>
  <c r="G49" i="1"/>
  <c r="K49" i="1" s="1"/>
  <c r="G33" i="1"/>
  <c r="K33" i="1" s="1"/>
  <c r="G17" i="1"/>
  <c r="K17" i="1" s="1"/>
  <c r="G123" i="1"/>
  <c r="K123" i="1" s="1"/>
  <c r="G115" i="1"/>
  <c r="K115" i="1" s="1"/>
  <c r="G107" i="1"/>
  <c r="K107" i="1" s="1"/>
  <c r="G99" i="1"/>
  <c r="K99" i="1" s="1"/>
  <c r="G91" i="1"/>
  <c r="K91" i="1" s="1"/>
  <c r="G83" i="1"/>
  <c r="K83" i="1" s="1"/>
  <c r="G75" i="1"/>
  <c r="K75" i="1" s="1"/>
  <c r="G67" i="1"/>
  <c r="K67" i="1" s="1"/>
  <c r="G59" i="1"/>
  <c r="K59" i="1" s="1"/>
  <c r="G51" i="1"/>
  <c r="K51" i="1" s="1"/>
  <c r="G43" i="1"/>
  <c r="K43" i="1" s="1"/>
  <c r="G35" i="1"/>
  <c r="K35" i="1" s="1"/>
  <c r="G27" i="1"/>
  <c r="K27" i="1" s="1"/>
  <c r="G19" i="1"/>
  <c r="K19" i="1" s="1"/>
  <c r="G11" i="1"/>
  <c r="G120" i="1"/>
  <c r="K120" i="1" s="1"/>
  <c r="G112" i="1"/>
  <c r="K112" i="1" s="1"/>
  <c r="G104" i="1"/>
  <c r="K104" i="1" s="1"/>
  <c r="G96" i="1"/>
  <c r="K96" i="1" s="1"/>
  <c r="G88" i="1"/>
  <c r="K88" i="1" s="1"/>
  <c r="G80" i="1"/>
  <c r="K80" i="1" s="1"/>
  <c r="G72" i="1"/>
  <c r="K72" i="1" s="1"/>
  <c r="G64" i="1"/>
  <c r="K64" i="1" s="1"/>
  <c r="G56" i="1"/>
  <c r="K56" i="1" s="1"/>
  <c r="G48" i="1"/>
  <c r="K48" i="1" s="1"/>
  <c r="G40" i="1"/>
  <c r="K40" i="1" s="1"/>
  <c r="G32" i="1"/>
  <c r="K32" i="1" s="1"/>
  <c r="G24" i="1"/>
  <c r="K24" i="1" s="1"/>
  <c r="G16" i="1"/>
  <c r="K16" i="1" s="1"/>
  <c r="G8" i="1"/>
  <c r="K8" i="1" s="1"/>
  <c r="G122" i="1"/>
  <c r="K122" i="1" s="1"/>
  <c r="G114" i="1"/>
  <c r="K114" i="1" s="1"/>
  <c r="G106" i="1"/>
  <c r="K106" i="1" s="1"/>
  <c r="G98" i="1"/>
  <c r="K98" i="1" s="1"/>
  <c r="G90" i="1"/>
  <c r="K90" i="1" s="1"/>
  <c r="G82" i="1"/>
  <c r="K82" i="1" s="1"/>
  <c r="G74" i="1"/>
  <c r="K74" i="1" s="1"/>
  <c r="G66" i="1"/>
  <c r="K66" i="1" s="1"/>
  <c r="G58" i="1"/>
  <c r="K58" i="1" s="1"/>
  <c r="G50" i="1"/>
  <c r="K50" i="1" s="1"/>
  <c r="G42" i="1"/>
  <c r="K42" i="1" s="1"/>
  <c r="G34" i="1"/>
  <c r="K34" i="1" s="1"/>
  <c r="G26" i="1"/>
  <c r="K26" i="1" s="1"/>
  <c r="G18" i="1"/>
  <c r="K18" i="1" s="1"/>
  <c r="G10" i="1"/>
  <c r="K10" i="1" s="1"/>
  <c r="G5" i="1"/>
  <c r="K5" i="1" s="1"/>
  <c r="G119" i="1"/>
  <c r="K119" i="1" s="1"/>
  <c r="G111" i="1"/>
  <c r="K111" i="1" s="1"/>
  <c r="G103" i="1"/>
  <c r="K103" i="1" s="1"/>
  <c r="G95" i="1"/>
  <c r="K95" i="1" s="1"/>
  <c r="G87" i="1"/>
  <c r="K87" i="1" s="1"/>
  <c r="G79" i="1"/>
  <c r="K79" i="1" s="1"/>
  <c r="G71" i="1"/>
  <c r="K71" i="1" s="1"/>
  <c r="G63" i="1"/>
  <c r="K63" i="1" s="1"/>
  <c r="G55" i="1"/>
  <c r="K55" i="1" s="1"/>
  <c r="G47" i="1"/>
  <c r="K47" i="1" s="1"/>
  <c r="G39" i="1"/>
  <c r="K39" i="1" s="1"/>
  <c r="G31" i="1"/>
  <c r="K31" i="1" s="1"/>
  <c r="G23" i="1"/>
  <c r="K23" i="1" s="1"/>
  <c r="G15" i="1"/>
  <c r="K15" i="1" s="1"/>
  <c r="G7" i="1"/>
  <c r="K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Mohamed AbdelSbour</author>
  </authors>
  <commentList>
    <comment ref="A20" authorId="0" shapeId="0" xr:uid="{EFBA05FB-1CE7-4897-A602-AD799969491F}">
      <text>
        <r>
          <rPr>
            <b/>
            <sz val="9"/>
            <color indexed="81"/>
            <rFont val="Tahoma"/>
            <family val="2"/>
          </rPr>
          <t>Mohamed AbdelSbour:</t>
        </r>
        <r>
          <rPr>
            <sz val="9"/>
            <color indexed="81"/>
            <rFont val="Tahoma"/>
            <family val="2"/>
          </rPr>
          <t xml:space="preserve">
Eid </t>
        </r>
      </text>
    </comment>
  </commentList>
</comments>
</file>

<file path=xl/sharedStrings.xml><?xml version="1.0" encoding="utf-8"?>
<sst xmlns="http://schemas.openxmlformats.org/spreadsheetml/2006/main" count="12403" uniqueCount="1936">
  <si>
    <t>Month</t>
  </si>
  <si>
    <t xml:space="preserve">Spent </t>
  </si>
  <si>
    <t xml:space="preserve">Spent/Ton </t>
  </si>
  <si>
    <t>May</t>
  </si>
  <si>
    <t>YTD</t>
  </si>
  <si>
    <t>Date</t>
  </si>
  <si>
    <t xml:space="preserve">Month </t>
  </si>
  <si>
    <t>K7</t>
  </si>
  <si>
    <t>K19</t>
  </si>
  <si>
    <t>K7 Cons</t>
  </si>
  <si>
    <t>K19 Cons</t>
  </si>
  <si>
    <t>KW</t>
  </si>
  <si>
    <t xml:space="preserve">Vessel </t>
  </si>
  <si>
    <t xml:space="preserve">Loadout </t>
  </si>
  <si>
    <t xml:space="preserve">Handling </t>
  </si>
  <si>
    <t xml:space="preserve">KW/Ton </t>
  </si>
  <si>
    <t xml:space="preserve">June </t>
  </si>
  <si>
    <t>July</t>
  </si>
  <si>
    <t xml:space="preserve">August </t>
  </si>
  <si>
    <t xml:space="preserve">September </t>
  </si>
  <si>
    <t>September</t>
  </si>
  <si>
    <t xml:space="preserve">M&amp;R Spent </t>
  </si>
  <si>
    <t>Fiscal year</t>
  </si>
  <si>
    <t xml:space="preserve">Trucks EDT </t>
  </si>
  <si>
    <t xml:space="preserve">Trucks SDT </t>
  </si>
  <si>
    <t xml:space="preserve">Truck Availability </t>
  </si>
  <si>
    <t xml:space="preserve">Vessel EDT </t>
  </si>
  <si>
    <t>Vessel SDT</t>
  </si>
  <si>
    <t xml:space="preserve">Vessel Avilability </t>
  </si>
  <si>
    <t>FY24-25</t>
  </si>
  <si>
    <t xml:space="preserve"> </t>
  </si>
  <si>
    <t>FY21-22</t>
  </si>
  <si>
    <t>Truck Loading 1 Unplanned Loss</t>
  </si>
  <si>
    <t>00:00:34:30</t>
  </si>
  <si>
    <t>Downtime</t>
  </si>
  <si>
    <t>\Alexandria\TRUCK_LOADING_L1\Emergency Loss (EL)\LOADING\TRUCK_LOADING\BE1</t>
  </si>
  <si>
    <t>Mechanical</t>
  </si>
  <si>
    <t>BE</t>
  </si>
  <si>
    <t>BE1</t>
  </si>
  <si>
    <t>توقف BE1 اكثر من مره بدون عطل</t>
  </si>
  <si>
    <t>00:00:46:50</t>
  </si>
  <si>
    <t>Truck Loading 2 Unplanned Loss</t>
  </si>
  <si>
    <t>00:00:10:20</t>
  </si>
  <si>
    <t>\Alexandria\TRUCK_LOADING_L2\Emergency Loss (EL)\LOADING\TRUCK_LOADING\BE2\Mechanical</t>
  </si>
  <si>
    <t>BE2</t>
  </si>
  <si>
    <t>HIGH AMP M5</t>
  </si>
  <si>
    <t>00:00:12:50</t>
  </si>
  <si>
    <t>BE2 STOPED M-5 R.O.C ( 51 )</t>
  </si>
  <si>
    <t>00:00:03:20</t>
  </si>
  <si>
    <t>BE2 M-5 ROC</t>
  </si>
  <si>
    <t>00:00:05:30</t>
  </si>
  <si>
    <t> </t>
  </si>
  <si>
    <t>00:01:35:40</t>
  </si>
  <si>
    <t>\Alexandria\TRUCK_LOADING_L1\Emergency Loss (EL)\LOADING\TRUCK_LOADING\BL3 Unwin Cabinet\Automation</t>
  </si>
  <si>
    <t>Electrical</t>
  </si>
  <si>
    <t>BL</t>
  </si>
  <si>
    <t>BL3</t>
  </si>
  <si>
    <t>عطل في باركود بلك 3&amp;4&amp;5</t>
  </si>
  <si>
    <t>(01) ZHOUSHAN ISLAND</t>
  </si>
  <si>
    <t>Vessel Unloading 1 Unplanned Loss</t>
  </si>
  <si>
    <t>00:02:10:54</t>
  </si>
  <si>
    <t>00:00:37:38</t>
  </si>
  <si>
    <t>Slowdown</t>
  </si>
  <si>
    <t>\Alexandria\VESSEL_RECEIVING_L1\Emergency Loss (EL)\RECEIVING\VESSEL_RECEIVING\SU1 HU1\Automation</t>
  </si>
  <si>
    <t>SU</t>
  </si>
  <si>
    <t>SU1</t>
  </si>
  <si>
    <t>عطل فى SU1</t>
  </si>
  <si>
    <t>00:00:07:40</t>
  </si>
  <si>
    <t>BE2 M-8 ROC</t>
  </si>
  <si>
    <t>Vessel Unloading 2 Unplanned Loss</t>
  </si>
  <si>
    <t>00:01:00:57</t>
  </si>
  <si>
    <t>00:00:52:36</t>
  </si>
  <si>
    <t>\Alexandria\VESSEL_RECEIVING_L2\Emergency Loss (EL)\RECEIVING\VESSEL_RECEIVING\SU2 WINCH\Mechanical</t>
  </si>
  <si>
    <t>SU2</t>
  </si>
  <si>
    <t>faiker</t>
  </si>
  <si>
    <t>00:00:43:41</t>
  </si>
  <si>
    <t>00:00:15:10</t>
  </si>
  <si>
    <t>\Alexandria\VESSEL_RECEIVING_L1\Emergency Loss (EL)\RECEIVING\VESSEL_RECEIVING\SU1-DC-BOOM\Operationalal</t>
  </si>
  <si>
    <t>Operational</t>
  </si>
  <si>
    <t>SU1 FULL LEVEL</t>
  </si>
  <si>
    <t>00:00:07:33</t>
  </si>
  <si>
    <t>00:00:06:27</t>
  </si>
  <si>
    <t>\Alexandria\VESSEL_RECEIVING_L2\Emergency Loss (EL)\RECEIVING\VESSEL_RECEIVING\RECEIVING SCALE RS2\Instrumentation</t>
  </si>
  <si>
    <t>RS</t>
  </si>
  <si>
    <t>RS2</t>
  </si>
  <si>
    <t>RC-2 HI LEVEL (FEED GATE ERR.)</t>
  </si>
  <si>
    <t>00:04:58:28</t>
  </si>
  <si>
    <t>\Alexandria\VESSEL_RECEIVING_L1\Emergency Loss (EL)\RECEIVING\VESSEL_RECEIVING\SU1 HU1\Mechanical</t>
  </si>
  <si>
    <t>DAMAGED HYDRAULIC OIL FILTER</t>
  </si>
  <si>
    <t>00:01:23:20</t>
  </si>
  <si>
    <t>00:01:11:45</t>
  </si>
  <si>
    <t>\Alexandria\VESSEL_RECEIVING_L2\Emergency Loss (EL)\RECEIVING\VESSEL_RECEIVING\SU2-HU1\Mechanical</t>
  </si>
  <si>
    <t>oil leakage and O-ring failure</t>
  </si>
  <si>
    <t>00:00:15:03</t>
  </si>
  <si>
    <t>00:00:12:58</t>
  </si>
  <si>
    <t>\Alexandria\VESSEL_RECEIVING_L2\Emergency Loss (EL)\RECEIVING\VESSEL_RECEIVING\SU2-DC-BOOM\Mechanical</t>
  </si>
  <si>
    <t>CHAIN FAULT SU2</t>
  </si>
  <si>
    <t>00:00:10:22</t>
  </si>
  <si>
    <t>00:00:09:00</t>
  </si>
  <si>
    <t>00:00:21:20</t>
  </si>
  <si>
    <t>00:00:07:12</t>
  </si>
  <si>
    <t>OIL FILTER MALFUNCTION</t>
  </si>
  <si>
    <t>00:00:16:28</t>
  </si>
  <si>
    <t>00:00:04:37</t>
  </si>
  <si>
    <t>BOOM FULL</t>
  </si>
  <si>
    <t>00:00:03:59</t>
  </si>
  <si>
    <t>00:00:03:25</t>
  </si>
  <si>
    <t>00:00:25:20</t>
  </si>
  <si>
    <t>\Alexandria\TRUCK_LOADING_L1\Emergency Loss (EL)\LOADING\TRUCK_LOADING\BL3 Motor</t>
  </si>
  <si>
    <t xml:space="preserve"> New scale failure -توقفد ليمت سويتش غير ثابت بمكانة جيدا  </t>
  </si>
  <si>
    <t>00:00:09:50</t>
  </si>
  <si>
    <t>00:00:02:00</t>
  </si>
  <si>
    <t>(02) LOWLANDS ISLAND</t>
  </si>
  <si>
    <t>00:00:20:03</t>
  </si>
  <si>
    <t>\Alexandria\VESSEL_RECEIVING_L2\Emergency Loss (EL)\RECEIVING\VESSEL_RECEIVING</t>
  </si>
  <si>
    <t>DIRECT LOADING ON DC-33 (THE CHAIN WAS CUT)</t>
  </si>
  <si>
    <t>00:00:15:21</t>
  </si>
  <si>
    <t>00:00:13:03</t>
  </si>
  <si>
    <t>00:00:07:10</t>
  </si>
  <si>
    <t>\Alexandria\TRUCK_LOADING_L1\Emergency Loss (EL)\LOADING\TRUCK_LOADING\BE1\Mechanical</t>
  </si>
  <si>
    <t>BE2 MIS ALGINING.</t>
  </si>
  <si>
    <t>00:02:23:18</t>
  </si>
  <si>
    <t xml:space="preserve">HP FAULT Failure in oil ring </t>
  </si>
  <si>
    <t>00:00:18:09</t>
  </si>
  <si>
    <t>00:00:15:19</t>
  </si>
  <si>
    <t>\Alexandria\VESSEL_RECEIVING_L2\Emergency Loss (EL)\RECEIVING\VESSEL_RECEIVING\SU2-DC-BOOM\Operationalal</t>
  </si>
  <si>
    <t>SU2 MARINE LEG (FULL LEVEL)</t>
  </si>
  <si>
    <t>00:00:20:41</t>
  </si>
  <si>
    <t>00:00:06:33</t>
  </si>
  <si>
    <t>FULL LEVEL</t>
  </si>
  <si>
    <t>00:00:06:29</t>
  </si>
  <si>
    <t>00:00:01:49</t>
  </si>
  <si>
    <t>00:00:08:17</t>
  </si>
  <si>
    <t>00:00:02:10</t>
  </si>
  <si>
    <t>\Alexandria\VESSEL_RECEIVING_L1\Emergency Loss (EL)\RECEIVING\VESSEL_RECEIVING\RECEIVING SCALE RS1\Design</t>
  </si>
  <si>
    <t xml:space="preserve">Design </t>
  </si>
  <si>
    <t>RS1</t>
  </si>
  <si>
    <t>00:00:23:54</t>
  </si>
  <si>
    <t>00:00:07:22</t>
  </si>
  <si>
    <t>00:00:14:09</t>
  </si>
  <si>
    <t>00:00:04:18</t>
  </si>
  <si>
    <t>00:00:09:44</t>
  </si>
  <si>
    <t>00:00:02:57</t>
  </si>
  <si>
    <t>00:00:10:44</t>
  </si>
  <si>
    <t>00:00:03:06</t>
  </si>
  <si>
    <t>00:00:15:41</t>
  </si>
  <si>
    <t>00:00:04:25</t>
  </si>
  <si>
    <t>00:00:28:24</t>
  </si>
  <si>
    <t>00:00:08:39</t>
  </si>
  <si>
    <t>00:00:19:12</t>
  </si>
  <si>
    <t>00:00:04:23</t>
  </si>
  <si>
    <t>(03) HONEY ISLAND</t>
  </si>
  <si>
    <t>00:00:04:14</t>
  </si>
  <si>
    <t>00:00:03:33</t>
  </si>
  <si>
    <t>00:00:03:29</t>
  </si>
  <si>
    <t>00:00:02:54</t>
  </si>
  <si>
    <t>00:00:05:17</t>
  </si>
  <si>
    <t>00:00:04:26</t>
  </si>
  <si>
    <t>00:00:02:59</t>
  </si>
  <si>
    <t>00:00:02:29</t>
  </si>
  <si>
    <t>00:00:26:53</t>
  </si>
  <si>
    <t>00:00:06:25</t>
  </si>
  <si>
    <t>\Alexandria\VESSEL_RECEIVING_L1\Emergency Loss (EL)\RECEIVING\VESSEL_RECEIVING\SU1 HU1\Electrical</t>
  </si>
  <si>
    <t>OIL ALRM SU1</t>
  </si>
  <si>
    <t>00:00:14:43</t>
  </si>
  <si>
    <t>00:00:12:30</t>
  </si>
  <si>
    <t>\Alexandria\VESSEL_RECEIVING_L2\Emergency Loss (EL)\RECEIVING\VESSEL_RECEIVING\SU2-HU1\Electrical</t>
  </si>
  <si>
    <t>SU2 فصل هيدروليك</t>
  </si>
  <si>
    <t>00:00:02:21</t>
  </si>
  <si>
    <t>00:00:01:57</t>
  </si>
  <si>
    <t>BOOM BLOCKAGE</t>
  </si>
  <si>
    <t>(04) YASA EMIRHAN</t>
  </si>
  <si>
    <t>00:00:19:59</t>
  </si>
  <si>
    <t>00:00:05:24</t>
  </si>
  <si>
    <t>HL interlock (unknown cause)</t>
  </si>
  <si>
    <t>00:00:13:37</t>
  </si>
  <si>
    <t>00:00:03:57</t>
  </si>
  <si>
    <t>00:00:09:13</t>
  </si>
  <si>
    <t>\Alexandria\VESSEL_RECEIVING_L1\Emergency Loss (EL)\RECEIVING\VESSEL_RECEIVING\DC -5\Operationalal</t>
  </si>
  <si>
    <t>DC</t>
  </si>
  <si>
    <t>DC5</t>
  </si>
  <si>
    <t>DC-5 HEAD HATCH</t>
  </si>
  <si>
    <t>00:00:04:17</t>
  </si>
  <si>
    <t>00:00:12:17</t>
  </si>
  <si>
    <t>00:00:11:09</t>
  </si>
  <si>
    <t>00:00:20:01</t>
  </si>
  <si>
    <t>00:00:17:04</t>
  </si>
  <si>
    <t>\Alexandria\VESSEL_RECEIVING_L2\Emergency Loss (EL)\RECEIVING\VESSEL_RECEIVING\BC8\Mechanical</t>
  </si>
  <si>
    <t>BC</t>
  </si>
  <si>
    <t>BC8</t>
  </si>
  <si>
    <t>PRODUCT LEAKAGE</t>
  </si>
  <si>
    <t>00:00:09:03</t>
  </si>
  <si>
    <t>00:00:07:37</t>
  </si>
  <si>
    <t>00:00:13:05</t>
  </si>
  <si>
    <t>\Alexandria\VESSEL_RECEIVING_L1\Emergency Loss (EL)\RECEIVING\VESSEL_RECEIVING\DC-51</t>
  </si>
  <si>
    <t>DC51</t>
  </si>
  <si>
    <t>human error (emergency press button)</t>
  </si>
  <si>
    <t>00:00:36:54</t>
  </si>
  <si>
    <t>00:00:08:40</t>
  </si>
  <si>
    <t>00:00:15:12</t>
  </si>
  <si>
    <t>00:00:04:15</t>
  </si>
  <si>
    <t>RC-1 HL &amp; DC-51 FLUID COUP</t>
  </si>
  <si>
    <t>00:00:05:10</t>
  </si>
  <si>
    <t>STOPPAGE</t>
  </si>
  <si>
    <t>(05) BELFUJI</t>
  </si>
  <si>
    <t>00:00:05:29</t>
  </si>
  <si>
    <t>00:00:07:01</t>
  </si>
  <si>
    <t>00:00:05:59</t>
  </si>
  <si>
    <t>BOOM SLOWDOWN + CHAIN TIGHTNESS</t>
  </si>
  <si>
    <t>00:00:04:53</t>
  </si>
  <si>
    <t>00:00:03:52</t>
  </si>
  <si>
    <t>00:00:02:15</t>
  </si>
  <si>
    <t>00:00:01:47</t>
  </si>
  <si>
    <t>00:00:04:48</t>
  </si>
  <si>
    <t>00:00:04:01</t>
  </si>
  <si>
    <t>00:00:04:44</t>
  </si>
  <si>
    <t>00:00:03:55</t>
  </si>
  <si>
    <t>Full level</t>
  </si>
  <si>
    <t>00:00:05:50</t>
  </si>
  <si>
    <t>00:00:04:50</t>
  </si>
  <si>
    <t>00:00:06:05</t>
  </si>
  <si>
    <t>00:00:05:04</t>
  </si>
  <si>
    <t>\Alexandria\VESSEL_RECEIVING_L1\Emergency Loss (EL)\RECEIVING\VESSEL_RECEIVING\BC12\Operationalal</t>
  </si>
  <si>
    <t>BC12</t>
  </si>
  <si>
    <t>BC12 TRIP (HK)</t>
  </si>
  <si>
    <t>00:00:06:07</t>
  </si>
  <si>
    <t>00:00:05:12</t>
  </si>
  <si>
    <t>00:00:17:56</t>
  </si>
  <si>
    <t>00:00:15:22</t>
  </si>
  <si>
    <t>00:00:11:40</t>
  </si>
  <si>
    <t>00:00:09:58</t>
  </si>
  <si>
    <t>00:00:13:50</t>
  </si>
  <si>
    <t>00:00:11:52</t>
  </si>
  <si>
    <t>00:00:08:26</t>
  </si>
  <si>
    <t>00:00:06:55</t>
  </si>
  <si>
    <t>00:00:04:04</t>
  </si>
  <si>
    <t>00:00:03:22</t>
  </si>
  <si>
    <t>00:00:24:13</t>
  </si>
  <si>
    <t>00:00:07:47</t>
  </si>
  <si>
    <t>\Alexandria\VESSEL_RECEIVING_L1\Emergency Loss (EL)\RECEIVING\VESSEL_RECEIVING\BC - 3\Mechanical</t>
  </si>
  <si>
    <t>BC3</t>
  </si>
  <si>
    <t>BC3 MIS-ALIGN</t>
  </si>
  <si>
    <t>00:00:44:33</t>
  </si>
  <si>
    <t>00:00:12:39</t>
  </si>
  <si>
    <t>\Alexandria\VESSEL_RECEIVING_L1\Emergency Loss (EL)\RECEIVING\VESSEL_RECEIVING\SU1-DC-BRIDGE\Electrical</t>
  </si>
  <si>
    <t>GANTRY HATCH</t>
  </si>
  <si>
    <t>00:00:02:53</t>
  </si>
  <si>
    <t>00:00:02:25</t>
  </si>
  <si>
    <t>\Alexandria\VESSEL_RECEIVING_L2\Emergency Loss (EL)</t>
  </si>
  <si>
    <t>00:00:27:26</t>
  </si>
  <si>
    <t>00:00:23:09</t>
  </si>
  <si>
    <t>\Alexandria\VESSEL_RECEIVING_L2\Emergency Loss (EL)\RECEIVING\VESSEL_RECEIVING\SPT-SU2 Boom DC-Gate 3\Electrical</t>
  </si>
  <si>
    <t>SU2 GATE 3+4 CLOSED</t>
  </si>
  <si>
    <t>00:00:15:00</t>
  </si>
  <si>
    <t>BE2 MINTENANCE (MECH.)</t>
  </si>
  <si>
    <t>(06) GLOBE TRINCO</t>
  </si>
  <si>
    <t>00:00:35:40</t>
  </si>
  <si>
    <t>\Alexandria\VESSEL_RECEIVING_L2\Emergency Loss (EL)\RECEIVING\VESSEL_RECEIVING\SU2-DC-LEG\Mechanical</t>
  </si>
  <si>
    <t>Gab closure: Wearied side layer replacement.</t>
  </si>
  <si>
    <t>00:00:10:30</t>
  </si>
  <si>
    <t>00:00:08:58</t>
  </si>
  <si>
    <t>\Alexandria\VESSEL_RECEIVING_L2\Emergency Loss (EL)\RECEIVING\VESSEL_RECEIVING\DC-6\Mechanical</t>
  </si>
  <si>
    <t>DC6</t>
  </si>
  <si>
    <t>ثقب فى جرار 6</t>
  </si>
  <si>
    <t>00:00:13:31</t>
  </si>
  <si>
    <t>00:00:11:34</t>
  </si>
  <si>
    <t>\Alexandria\VESSEL_RECEIVING_L2\Emergency Loss (EL)\RECEIVING\VESSEL_RECEIVING\SU2-DC-LEG\Operationalal</t>
  </si>
  <si>
    <t>Full Level interlock</t>
  </si>
  <si>
    <t>00:00:11:11</t>
  </si>
  <si>
    <t>00:00:09:31</t>
  </si>
  <si>
    <t>00:00:09:06</t>
  </si>
  <si>
    <t>00:00:07:45</t>
  </si>
  <si>
    <t>00:00:07:29</t>
  </si>
  <si>
    <t>00:00:06:13</t>
  </si>
  <si>
    <t>00:00:07:03</t>
  </si>
  <si>
    <t>00:00:06:04</t>
  </si>
  <si>
    <t>Gab closure: Weared side layer replacement.</t>
  </si>
  <si>
    <t>00:00:06:45</t>
  </si>
  <si>
    <t>00:00:05:49</t>
  </si>
  <si>
    <t>00:00:05:03</t>
  </si>
  <si>
    <t>00:00:05:14</t>
  </si>
  <si>
    <t>00:00:04:27</t>
  </si>
  <si>
    <t>Boom blockage</t>
  </si>
  <si>
    <t>00:00:05:02</t>
  </si>
  <si>
    <t>00:00:04:21</t>
  </si>
  <si>
    <t>00:00:03:39</t>
  </si>
  <si>
    <t>00:00:04:12</t>
  </si>
  <si>
    <t>00:00:03:32</t>
  </si>
  <si>
    <t>00:00:03:45</t>
  </si>
  <si>
    <t>00:00:03:10</t>
  </si>
  <si>
    <t>00:00:03:43</t>
  </si>
  <si>
    <t>00:00:03:09</t>
  </si>
  <si>
    <t>00:00:03:01</t>
  </si>
  <si>
    <t>00:00:02:48</t>
  </si>
  <si>
    <t>00:00:03:08</t>
  </si>
  <si>
    <t>00:00:02:37</t>
  </si>
  <si>
    <t>00:00:03:02</t>
  </si>
  <si>
    <t>00:00:02:34</t>
  </si>
  <si>
    <t>00:00:02:17</t>
  </si>
  <si>
    <t>00:00:02:50</t>
  </si>
  <si>
    <t>00:00:02:24</t>
  </si>
  <si>
    <t>00:00:02:47</t>
  </si>
  <si>
    <t>00:00:02:45</t>
  </si>
  <si>
    <t>00:00:02:20</t>
  </si>
  <si>
    <t>00:00:02:42</t>
  </si>
  <si>
    <t>00:00:02:18</t>
  </si>
  <si>
    <t>00:00:02:27</t>
  </si>
  <si>
    <t>00:00:02:03</t>
  </si>
  <si>
    <t>00:00:02:23</t>
  </si>
  <si>
    <t>00:00:02:16</t>
  </si>
  <si>
    <t>00:00:01:55</t>
  </si>
  <si>
    <t>00:00:02:12</t>
  </si>
  <si>
    <t>00:00:02:11</t>
  </si>
  <si>
    <t>00:00:02:09</t>
  </si>
  <si>
    <t>00:00:02:05</t>
  </si>
  <si>
    <t>00:00:01:45</t>
  </si>
  <si>
    <t>00:00:01:37</t>
  </si>
  <si>
    <t>00:00:01:54</t>
  </si>
  <si>
    <t>00:00:01:33</t>
  </si>
  <si>
    <t>00:00:30:38</t>
  </si>
  <si>
    <t>00:00:26:25</t>
  </si>
  <si>
    <t>Boot Sweeper replacement</t>
  </si>
  <si>
    <t>00:00:26:19</t>
  </si>
  <si>
    <t>00:00:15:15</t>
  </si>
  <si>
    <t>00:00:12:57</t>
  </si>
  <si>
    <t>Full level interlock</t>
  </si>
  <si>
    <t>00:00:18:03</t>
  </si>
  <si>
    <t>00:00:04:52</t>
  </si>
  <si>
    <t>\Alexandria\VESSEL_RECEIVING_L1\Emergency Loss (EL)\RECEIVING\VESSEL_RECEIVING\BC - 3\Operationalal</t>
  </si>
  <si>
    <t>BC3 S.S</t>
  </si>
  <si>
    <t>00:00:10:21</t>
  </si>
  <si>
    <t>00:00:20:56</t>
  </si>
  <si>
    <t>00:00:05:57</t>
  </si>
  <si>
    <t>00:00:17:02</t>
  </si>
  <si>
    <t>00:00:04:09</t>
  </si>
  <si>
    <t>00:00:24:47</t>
  </si>
  <si>
    <t>00:00:08:19</t>
  </si>
  <si>
    <t>00:00:05:15</t>
  </si>
  <si>
    <t>00:00:01:34</t>
  </si>
  <si>
    <t>Design</t>
  </si>
  <si>
    <t>RS1 HL</t>
  </si>
  <si>
    <t>00:00:35:25</t>
  </si>
  <si>
    <t>00:00:29:55</t>
  </si>
  <si>
    <t>عطل فى المفرغ SS</t>
  </si>
  <si>
    <t>00:00:16:05</t>
  </si>
  <si>
    <t>00:00:04:59</t>
  </si>
  <si>
    <t>(07) JOKER</t>
  </si>
  <si>
    <t>00:00:08:42</t>
  </si>
  <si>
    <t>00:00:08:06</t>
  </si>
  <si>
    <t>00:00:06:54</t>
  </si>
  <si>
    <t>00:00:04:19</t>
  </si>
  <si>
    <t>00:00:03:40</t>
  </si>
  <si>
    <t>\Alexandria\VESSEL_RECEIVING_L1\Emergency Loss (EL)\RECEIVING\VESSEL_RECEIVING\GD-702\Mechanical</t>
  </si>
  <si>
    <t>GD</t>
  </si>
  <si>
    <t>GD-702</t>
  </si>
  <si>
    <t>GD-801 POSITION</t>
  </si>
  <si>
    <t>00:00:03:30</t>
  </si>
  <si>
    <t>\Alexandria\VESSEL_RECEIVING_L2\Emergency Loss (EL)\RECEIVING\VESSEL_RECEIVING\GD-801\Operationalal</t>
  </si>
  <si>
    <t>GD-801</t>
  </si>
  <si>
    <t>GD-801 POSITION Electrical technical opened wrong gate (Human error)</t>
  </si>
  <si>
    <t>00:00:14:20</t>
  </si>
  <si>
    <t>\Alexandria\VESSEL_RECEIVING_L2\Emergency Loss (EL)\RECEIVING\VESSEL_RECEIVING\DC -4\Mechanical</t>
  </si>
  <si>
    <t xml:space="preserve">DC </t>
  </si>
  <si>
    <t>DC4</t>
  </si>
  <si>
    <t>DC-3 HEAD HATCH</t>
  </si>
  <si>
    <t>00:00:23:03</t>
  </si>
  <si>
    <t>00:00:19:56</t>
  </si>
  <si>
    <t>\Alexandria\VESSEL_RECEIVING_L2\Emergency Loss (EL)\RECEIVING\VESSEL_RECEIVING\RECEIVING SCALE RS2\Mechanical</t>
  </si>
  <si>
    <t>RS2 HYDRAULIC PIPES LOCK</t>
  </si>
  <si>
    <t>00:00:43:00</t>
  </si>
  <si>
    <t>\Alexandria\TRUCK_LOADING_L2\Emergency Loss (EL)\GENERAL\BUILDING\BUILDING 7\Operationalal</t>
  </si>
  <si>
    <t>مشكلة فى الباكود</t>
  </si>
  <si>
    <t>00:00:11:56</t>
  </si>
  <si>
    <t>00:00:09:04</t>
  </si>
  <si>
    <t>00:00:07:41</t>
  </si>
  <si>
    <t>00:00:24:43</t>
  </si>
  <si>
    <t>00:00:20:50</t>
  </si>
  <si>
    <t>\Alexandria\VESSEL_RECEIVING_L2\Emergency Loss (EL)\RECEIVING\VESSEL_RECEIVING\SU2-DC-LEG\Electrical</t>
  </si>
  <si>
    <t>KICK IN MALFUNCTION</t>
  </si>
  <si>
    <t>00:00:05:27</t>
  </si>
  <si>
    <t>00:00:05:33</t>
  </si>
  <si>
    <t>00:00:06:24</t>
  </si>
  <si>
    <t>00:00:05:23</t>
  </si>
  <si>
    <t>00:00:02:52</t>
  </si>
  <si>
    <t>00:00:01:31</t>
  </si>
  <si>
    <t>(08) MEDI PALMAROLA</t>
  </si>
  <si>
    <t>00:00:49:13</t>
  </si>
  <si>
    <t>00:00:43:03</t>
  </si>
  <si>
    <t>HU-Failure (Connections poor adjustment)</t>
  </si>
  <si>
    <t>00:00:06:34</t>
  </si>
  <si>
    <t>00:00:06:31</t>
  </si>
  <si>
    <t>00:00:57:20</t>
  </si>
  <si>
    <t>\Alexandria\TRUCK_LOADING_L1\Emergency Loss (EL)\CONDITIONING\CLEANING\CB-2\Operationalal</t>
  </si>
  <si>
    <t>CB</t>
  </si>
  <si>
    <t>CB-2</t>
  </si>
  <si>
    <t>سدد فى طريق كلين بن 2</t>
  </si>
  <si>
    <t>00:01:23:00</t>
  </si>
  <si>
    <t>\Alexandria\TRUCK_LOADING_L1\Emergency Loss (EL)\GENERAL\BUILDING\LOGISTIC OFFICE\Instrumentation</t>
  </si>
  <si>
    <t>00:01:03:20</t>
  </si>
  <si>
    <t>\Alexandria\TRUCK_LOADING_L2\Emergency Loss (EL)\GENERAL\BUILDING\LOGISTIC OFFICE\Instrumentation</t>
  </si>
  <si>
    <t>(09) APHROS</t>
  </si>
  <si>
    <t>00:00:10:17</t>
  </si>
  <si>
    <t>عطل في بوابة GD 802</t>
  </si>
  <si>
    <t>00:00:08:09</t>
  </si>
  <si>
    <t>\Alexandria\VESSEL_RECEIVING_L2\Emergency Loss (EL)\RECEIVING\VESSEL_RECEIVING\SU2-HU1\Operationalal</t>
  </si>
  <si>
    <t>drop hydraulic (Boom speed)</t>
  </si>
  <si>
    <t>00:00:45:07</t>
  </si>
  <si>
    <t>\Alexandria\VESSEL_RECEIVING_L2\Emergency Loss (EL)\RECEIVING\VESSEL_RECEIVING\SU2-DC-BRIDGE\Electrical</t>
  </si>
  <si>
    <t>GANTRY SPEED</t>
  </si>
  <si>
    <t>00:00:13:10</t>
  </si>
  <si>
    <t>00:00:11:18</t>
  </si>
  <si>
    <t>Gantry speed.</t>
  </si>
  <si>
    <t>00:00:04:06</t>
  </si>
  <si>
    <t>00:00:03:24</t>
  </si>
  <si>
    <t>Full Level Boom SU2</t>
  </si>
  <si>
    <t>(10) EDFU</t>
  </si>
  <si>
    <t>00:00:26:58</t>
  </si>
  <si>
    <t>00:00:23:22</t>
  </si>
  <si>
    <t>SU2 MECHANIC CHECK</t>
  </si>
  <si>
    <t>00:00:12:05</t>
  </si>
  <si>
    <t>00:00:10:16</t>
  </si>
  <si>
    <t>Boom level.</t>
  </si>
  <si>
    <t>00:00:43:09</t>
  </si>
  <si>
    <t>00:00:37:13</t>
  </si>
  <si>
    <t>\Alexandria\VESSEL_RECEIVING_L2\Emergency Loss (EL)\RECEIVING\VESSEL_RECEIVING\BC4\Mechanical</t>
  </si>
  <si>
    <t>BC4</t>
  </si>
  <si>
    <t>S.S-1</t>
  </si>
  <si>
    <t>00:00:09:08</t>
  </si>
  <si>
    <t>00:00:02:19</t>
  </si>
  <si>
    <t>\Alexandria\VESSEL_RECEIVING_L1\Emergency Loss (EL)\RECEIVING\VESSEL_RECEIVING\SU1-DC-BRIDGE\Operationalal</t>
  </si>
  <si>
    <t>00:00:14:29</t>
  </si>
  <si>
    <t>\Alexandria\VESSEL_RECEIVING_L1\Emergency Loss (EL)\RECEIVING\VESSEL_RECEIVING\RECEIVING SCALE RS1\Operationalal</t>
  </si>
  <si>
    <t>HP-1 HI TEMP</t>
  </si>
  <si>
    <t>00:00:15:50</t>
  </si>
  <si>
    <t>00:00:05:25</t>
  </si>
  <si>
    <t>00:00:04:05</t>
  </si>
  <si>
    <t>00:00:07:54</t>
  </si>
  <si>
    <t>00:00:02:07</t>
  </si>
  <si>
    <t>\Alexandria\VESSEL_RECEIVING_L1\Emergency Loss (EL)\RECEIVING\VESSEL_RECEIVING\BC1\Operationalal</t>
  </si>
  <si>
    <t>BC1</t>
  </si>
  <si>
    <t>BC1 OVER LOAD</t>
  </si>
  <si>
    <t>00:00:15:02</t>
  </si>
  <si>
    <t>00:00:04:03</t>
  </si>
  <si>
    <t>فصل هيدروليك مفرغ 1</t>
  </si>
  <si>
    <t>00:00:02:30</t>
  </si>
  <si>
    <t>Mis-alignment</t>
  </si>
  <si>
    <t>00:00:00:50</t>
  </si>
  <si>
    <t>00:00:01:00</t>
  </si>
  <si>
    <t>00:00:06:30</t>
  </si>
  <si>
    <t>00:00:06:20</t>
  </si>
  <si>
    <t>\Alexandria\TRUCK_LOADING_L1\Emergency Loss (EL)\LOADING\TRUCK_LOADING\BL5 Spout\Operationalal</t>
  </si>
  <si>
    <t>BL5</t>
  </si>
  <si>
    <t>H.L (FS first gate .. high dust)</t>
  </si>
  <si>
    <t>\Alexandria\TRUCK_LOADING_L2\Emergency Loss (EL)\LOADING\TRUCK_LOADING\BL5 Spout\Operationalal</t>
  </si>
  <si>
    <t>H.L (high dust + First gate of FS)</t>
  </si>
  <si>
    <t>(11) BBG ENEAVOUR</t>
  </si>
  <si>
    <t>00:01:26:51</t>
  </si>
  <si>
    <t>00:00:23:14</t>
  </si>
  <si>
    <t>SU1 HP RISING</t>
  </si>
  <si>
    <t>00:00:13:15</t>
  </si>
  <si>
    <t>00:00:11:12</t>
  </si>
  <si>
    <t>\Alexandria\VESSEL_RECEIVING_L2\Emergency Loss (EL)\RECEIVING\VESSEL_RECEIVING\SPT-Gate 3-SU2 Bridge DC\Mechanical</t>
  </si>
  <si>
    <t>LEAKAGE IN GANTRY</t>
  </si>
  <si>
    <t>00:00:07:52</t>
  </si>
  <si>
    <t>00:00:06:23</t>
  </si>
  <si>
    <t>BOOM SPEED كبس بضاعة</t>
  </si>
  <si>
    <t>00:03:02:09</t>
  </si>
  <si>
    <t>SU1 LIFTING HYDRAULIC PUMP FAILIUR</t>
  </si>
  <si>
    <t>00:00:16:42</t>
  </si>
  <si>
    <t>\Alexandria\VESSEL_RECEIVING_L2\Emergency Loss (EL)\RECEIVING\VESSEL_RECEIVING\DC-8\Mechanical</t>
  </si>
  <si>
    <t>DC8</t>
  </si>
  <si>
    <t>DC-8 SS FAULT</t>
  </si>
  <si>
    <t>00:00:10:19</t>
  </si>
  <si>
    <t>00:00:02:49</t>
  </si>
  <si>
    <t>00:00:04:10</t>
  </si>
  <si>
    <t>\Alexandria\TRUCK_LOADING_L2\Emergency Loss (EL)\LOADING\TRUCK_LOADING\BL2 Unwin Cabinet\Electrical</t>
  </si>
  <si>
    <t>BL2</t>
  </si>
  <si>
    <t>توقف الخط H.L BL2 -TIMER ERROR</t>
  </si>
  <si>
    <t>(12) SDTR DORA</t>
  </si>
  <si>
    <t>00:04:01:02</t>
  </si>
  <si>
    <t>Storm anchor failure.</t>
  </si>
  <si>
    <t>00:02:13:54</t>
  </si>
  <si>
    <t>oil LEAKAGE FROM BLOCK RISING</t>
  </si>
  <si>
    <t>(13) EPTALOFOS</t>
  </si>
  <si>
    <t>00:00:21:09</t>
  </si>
  <si>
    <t>\Alexandria\VESSEL_RECEIVING_L1\Emergency Loss (EL)\RECEIVING\VESSEL_RECEIVING\DS-1\Mechanical</t>
  </si>
  <si>
    <t>DS</t>
  </si>
  <si>
    <t>DS-1</t>
  </si>
  <si>
    <t>FILTR ADJUSTING</t>
  </si>
  <si>
    <t>00:00:04:40</t>
  </si>
  <si>
    <t>\Alexandria\VESSEL_RECEIVING_L1\Emergency Loss (EL)\RECEIVING\VESSEL_RECEIVING\DC -3\Electrical</t>
  </si>
  <si>
    <t>DC3</t>
  </si>
  <si>
    <t>SILF OPEN بوابة صومعه -1 DC-3 توقف</t>
  </si>
  <si>
    <t>00:01:12:57</t>
  </si>
  <si>
    <t>\Alexandria\VESSEL_RECEIVING_L1\Emergency Loss (EL)\RECEIVING\VESSEL_RECEIVING\SU1-DC-BOOM\Mechanical</t>
  </si>
  <si>
    <t>SLEWING GEAR (COMMODITY CLEARANCE)</t>
  </si>
  <si>
    <t>00:02:36:57</t>
  </si>
  <si>
    <t>00:02:15:24</t>
  </si>
  <si>
    <t>سدد فى الميزان</t>
  </si>
  <si>
    <t>00:00:20:37</t>
  </si>
  <si>
    <t>\Alexandria\VESSEL_RECEIVING_L1\Emergency Loss (EL)\RECEIVING\VESSEL_RECEIVING\SU1-COMP1\Mechanical</t>
  </si>
  <si>
    <t>COMPRESSOR AIR LEAKAGE (LACK OF PRESSURE)</t>
  </si>
  <si>
    <t>00:00:59:35</t>
  </si>
  <si>
    <t>00:00:33:57</t>
  </si>
  <si>
    <t>00:00:11:19</t>
  </si>
  <si>
    <t>00:01:12:08</t>
  </si>
  <si>
    <t>00:00:20:39</t>
  </si>
  <si>
    <t>وجود عطل في خطوط الهواء الخاصة بالكومبيروسر S.U 1</t>
  </si>
  <si>
    <t>00:00:17:08</t>
  </si>
  <si>
    <t>00:00:05:06</t>
  </si>
  <si>
    <t>\Alexandria\VESSEL_RECEIVING_L1\Emergency Loss (EL)\RECEIVING\VESSEL_RECEIVING\SU1-G 4</t>
  </si>
  <si>
    <t>وجود مشكلة في فتح بوابة SU2 علي BC 1 بوابة 4 في SU 2</t>
  </si>
  <si>
    <t>00:00:04:30</t>
  </si>
  <si>
    <t>توقف BE 2 بسبب ارتفاع درجة حرارة M 8</t>
  </si>
  <si>
    <t>(14) CHASSELAS</t>
  </si>
  <si>
    <t>00:00:20:44</t>
  </si>
  <si>
    <t>Change Roller</t>
  </si>
  <si>
    <t>00:00:00:30</t>
  </si>
  <si>
    <t>BE2 MISALIGN. M8</t>
  </si>
  <si>
    <t>00:00:04:00</t>
  </si>
  <si>
    <t>\Alexandria\TRUCK_LOADING_L1\Emergency Loss (EL)\LOADING</t>
  </si>
  <si>
    <t>تعليق بوابة سحب BL2</t>
  </si>
  <si>
    <t>00:00:21:50</t>
  </si>
  <si>
    <t>00:00:06:43</t>
  </si>
  <si>
    <t>00:00:05:45</t>
  </si>
  <si>
    <t>Boom speed (blockage - overrate)</t>
  </si>
  <si>
    <t>00:00:06:57</t>
  </si>
  <si>
    <t>00:00:05:58</t>
  </si>
  <si>
    <t>00:00:25:50</t>
  </si>
  <si>
    <t>\Alexandria\TRUCK_LOADING_L1\Emergency Loss (EL)\LOADING\TRUCK_LOADING\BE1\Electrical</t>
  </si>
  <si>
    <t>00:00:23:38</t>
  </si>
  <si>
    <t>00:00:20:22</t>
  </si>
  <si>
    <t>\Alexandria\VESSEL_RECEIVING_L2\Emergency Loss (EL)\RECEIVING\VESSEL_RECEIVING\RECEIVING SCALE RS2\Electrical</t>
  </si>
  <si>
    <t>عطل فى الميزان الزوجى - حساس بوابة التغذية</t>
  </si>
  <si>
    <t>00:01:38:00</t>
  </si>
  <si>
    <t>\Alexandria\TRUCK_LOADING_L1\Emergency Loss (EL)\LOADING\TRUCK_LOADING\DC-33\Mechanical</t>
  </si>
  <si>
    <t>DC34</t>
  </si>
  <si>
    <t>CLEANING DC-34 CHAIN FROM BUCKET CUPS</t>
  </si>
  <si>
    <t>00:00:39:00</t>
  </si>
  <si>
    <t>00:00:08:10</t>
  </si>
  <si>
    <t>توقف B.E 1 بدون اي عطل</t>
  </si>
  <si>
    <t>00:00:08:50</t>
  </si>
  <si>
    <t>توقف B.E 1</t>
  </si>
  <si>
    <t>\Alexandria\TRUCK_LOADING_L2\Emergency Loss (EL)\LOADING</t>
  </si>
  <si>
    <t>HIGH LIVEL BL5</t>
  </si>
  <si>
    <t>00:00:01:20</t>
  </si>
  <si>
    <t>\Alexandria\TRUCK_LOADING_L2\Emergency Loss (EL)</t>
  </si>
  <si>
    <t>عطل في بالك 5</t>
  </si>
  <si>
    <t>(15) OCEAN GARLIC</t>
  </si>
  <si>
    <t>00:00:41:40</t>
  </si>
  <si>
    <t>00:00:36:13</t>
  </si>
  <si>
    <t>FULL LEVEL (over rate)</t>
  </si>
  <si>
    <t>00:00:38:09</t>
  </si>
  <si>
    <t>00:00:33:01</t>
  </si>
  <si>
    <t>توقف سير 6 HL LIMIT WE RC.2</t>
  </si>
  <si>
    <t>00:02:40:11</t>
  </si>
  <si>
    <t>عطل LIMIT SW UPPER GARNAR GATE -RC.2</t>
  </si>
  <si>
    <t>00:00:45:32</t>
  </si>
  <si>
    <t>\Alexandria\VESSEL_RECEIVING_L1\Emergency Loss (EL)\RECEIVING\VESSEL_RECEIVING\DC-7\Mechanical</t>
  </si>
  <si>
    <t>DC7</t>
  </si>
  <si>
    <t>DC-8 BROKEN CHAIN</t>
  </si>
  <si>
    <t>00:00:13:14</t>
  </si>
  <si>
    <t>Maneuvering failure (boom up)</t>
  </si>
  <si>
    <t>00:02:12:56</t>
  </si>
  <si>
    <t>00:00:18:33</t>
  </si>
  <si>
    <t>BOOM LEVEL INTERLOCK.</t>
  </si>
  <si>
    <t>00:01:11:30</t>
  </si>
  <si>
    <t>MANEUVER MALFUNCTION</t>
  </si>
  <si>
    <t>00:00:33:35</t>
  </si>
  <si>
    <t>00:00:28:47</t>
  </si>
  <si>
    <t>\Alexandria\VESSEL_RECEIVING_L2\Emergency Loss (EL)\RECEIVING\VESSEL_RECEIVING\SU2-DC-BOOM</t>
  </si>
  <si>
    <t>SU2 MAGNET INSPECTION (BROKEN SPROCKET)</t>
  </si>
  <si>
    <t>00:00:07:32</t>
  </si>
  <si>
    <t>Maneuvering failure (sink in and up)</t>
  </si>
  <si>
    <t>00:00:45:51</t>
  </si>
  <si>
    <t>00:00:14:42</t>
  </si>
  <si>
    <t>00:00:04:46</t>
  </si>
  <si>
    <t>00:01:29:33</t>
  </si>
  <si>
    <t>00:01:17:37</t>
  </si>
  <si>
    <t>Failure in lifting winch, not capable to lift through remote control (manual lifting)</t>
  </si>
  <si>
    <t>00:00:31:13</t>
  </si>
  <si>
    <t>00:00:12:01</t>
  </si>
  <si>
    <t>00:00:10:25</t>
  </si>
  <si>
    <t>00:00:09:20</t>
  </si>
  <si>
    <t>\Alexandria\TRUCK_LOADING_L2\Emergency Loss (EL)\LOADING\TRUCK_LOADING\TRUCK SCALE TS2\Electrical</t>
  </si>
  <si>
    <t>TS</t>
  </si>
  <si>
    <t>TS2</t>
  </si>
  <si>
    <t>عطل فى شادوف الميزان</t>
  </si>
  <si>
    <t>(16) EPTALOFOS</t>
  </si>
  <si>
    <t>00:00:27:53</t>
  </si>
  <si>
    <t>00:00:07:19</t>
  </si>
  <si>
    <t>نقص زيت فى هيدروليك مفرغ 1</t>
  </si>
  <si>
    <t>00:00:01:48</t>
  </si>
  <si>
    <t>\Alexandria\VESSEL_RECEIVING_L2\Emergency Loss (EL)\RECEIVING\VESSEL_RECEIVING\BC6\Mechanical</t>
  </si>
  <si>
    <t>BC6</t>
  </si>
  <si>
    <t>MISALIGNMENT</t>
  </si>
  <si>
    <t>00:00:22:52</t>
  </si>
  <si>
    <t>00:00:19:18</t>
  </si>
  <si>
    <t>\Alexandria\VESSEL_RECEIVING_L1\Emergency Loss (EL)\RECEIVING\VESSEL_RECEIVING\RECEIVING SCALE RS1</t>
  </si>
  <si>
    <t>HIGH LEVEL</t>
  </si>
  <si>
    <t>00:00:01:32</t>
  </si>
  <si>
    <t>00:00:01:51</t>
  </si>
  <si>
    <t>\Alexandria\VESSEL_RECEIVING_L1\Emergency Loss (EL)\RECEIVING\VESSEL_RECEIVING\BC7\Mechanical</t>
  </si>
  <si>
    <t>BC7</t>
  </si>
  <si>
    <t>M-4 MISALIGNMENT</t>
  </si>
  <si>
    <t>00:00:07:21</t>
  </si>
  <si>
    <t>00:00:03:15</t>
  </si>
  <si>
    <t>00:00:11:59</t>
  </si>
  <si>
    <t>00:00:03:51</t>
  </si>
  <si>
    <t>00:00:15:35</t>
  </si>
  <si>
    <t>00:00:07:59</t>
  </si>
  <si>
    <t>00:00:02:02</t>
  </si>
  <si>
    <t>00:00:12:08</t>
  </si>
  <si>
    <t>00:00:03:07</t>
  </si>
  <si>
    <t>00:00:16:03</t>
  </si>
  <si>
    <t>00:00:13:34</t>
  </si>
  <si>
    <t>00:00:28:32</t>
  </si>
  <si>
    <t>00:00:24:35</t>
  </si>
  <si>
    <t>\Alexandria\VESSEL_RECEIVING_L2\Emergency Loss (EL)\RECEIVING\VESSEL_RECEIVING\SPT-SU2 LEG-SU2 Boom DC\Electrical</t>
  </si>
  <si>
    <t>BOOM SPEED FAULT</t>
  </si>
  <si>
    <t>00:00:43:32</t>
  </si>
  <si>
    <t>00:00:14:36</t>
  </si>
  <si>
    <t>HP OIL HEAT</t>
  </si>
  <si>
    <t>00:00:36:27</t>
  </si>
  <si>
    <t>00:00:12:29</t>
  </si>
  <si>
    <t>ADD OIL TO SU1 HP</t>
  </si>
  <si>
    <t>H.L BL 2</t>
  </si>
  <si>
    <t>00:00:06:42</t>
  </si>
  <si>
    <t>\Alexandria\VESSEL_RECEIVING_L2\Emergency Loss (EL)\RECEIVING\VESSEL_RECEIVING\BC2\Mechanical</t>
  </si>
  <si>
    <t>BC2</t>
  </si>
  <si>
    <t>BC2 MISALIGNMENT</t>
  </si>
  <si>
    <t>00:00:31:20</t>
  </si>
  <si>
    <t>00:00:09:30</t>
  </si>
  <si>
    <t>BOOM LEVEL</t>
  </si>
  <si>
    <t>00:00:16:00</t>
  </si>
  <si>
    <t>\Alexandria\VESSEL_RECEIVING_L2\Emergency Loss (EL)\RECEIVING\VESSEL_RECEIVING\DC-8\Electrical</t>
  </si>
  <si>
    <t>DC 8 SLOW SPEED</t>
  </si>
  <si>
    <t>00:00:27:12</t>
  </si>
  <si>
    <t>DC-8 SS-1</t>
  </si>
  <si>
    <t>00:00:13:52</t>
  </si>
  <si>
    <t>00:00:17:28</t>
  </si>
  <si>
    <t>00:00:01:53</t>
  </si>
  <si>
    <t>00:00:02:14</t>
  </si>
  <si>
    <t>00:00:26:14</t>
  </si>
  <si>
    <t>\Alexandria\VESSEL_RECEIVING_L2\Emergency Loss (EL)\RECEIVING\VESSEL_RECEIVING\DC -4\Electrical</t>
  </si>
  <si>
    <t>HL BIN 2 DIDN'T WORK &amp; DC-STOPPED</t>
  </si>
  <si>
    <t>(17) FEDERAL HUNTER</t>
  </si>
  <si>
    <t>00:00:55:59</t>
  </si>
  <si>
    <t>00:00:18:46</t>
  </si>
  <si>
    <t>\Alexandria\VESSEL_RECEIVING_L1\Emergency Loss (EL)\RECEIVING\VESSEL_RECEIVING\SU1-DC-BOOM\Electrical</t>
  </si>
  <si>
    <t>BOOM STOPPED</t>
  </si>
  <si>
    <t>00:00:25:04</t>
  </si>
  <si>
    <t>\Alexandria\VESSEL_RECEIVING_L1\Emergency Loss (EL)\RECEIVING\VESSEL_RECEIVING\DC -3\Mechanical</t>
  </si>
  <si>
    <t>LS IN DC-3</t>
  </si>
  <si>
    <t>00:00:35:55</t>
  </si>
  <si>
    <t>LS DC-3</t>
  </si>
  <si>
    <t>00:00:02:01</t>
  </si>
  <si>
    <t>\Alexandria\VESSEL_RECEIVING_L2\Emergency Loss (EL)\RECEIVING\VESSEL_RECEIVING\SPT-SU2 LEG-SU2 Boom DC\Operationalal</t>
  </si>
  <si>
    <t>00:00:08:54</t>
  </si>
  <si>
    <t>00:00:07:34</t>
  </si>
  <si>
    <t>00:00:03:17</t>
  </si>
  <si>
    <t>00:00:02:43</t>
  </si>
  <si>
    <t>00:00:04:24</t>
  </si>
  <si>
    <t>00:00:06:14</t>
  </si>
  <si>
    <t>00:00:05:19</t>
  </si>
  <si>
    <t>00:00:01:58</t>
  </si>
  <si>
    <t>00:00:01:30</t>
  </si>
  <si>
    <t>00:00:09:16</t>
  </si>
  <si>
    <t>\Alexandria\VESSEL_RECEIVING_L2\Emergency Loss (EL)\RECEIVING\VESSEL_RECEIVING\DC-6\Operationalal</t>
  </si>
  <si>
    <t>DC-6 HI AMPS</t>
  </si>
  <si>
    <t>00:00:08:21</t>
  </si>
  <si>
    <t>\Alexandria\VESSEL_RECEIVING_L1\Emergency Loss (EL)\RECEIVING\VESSEL_RECEIVING\DC-7\Operationalal</t>
  </si>
  <si>
    <t>00:00:11:03</t>
  </si>
  <si>
    <t>SU1 BOOM BLOCKAGE</t>
  </si>
  <si>
    <t>(18) YASA KAPTAN ERBIL</t>
  </si>
  <si>
    <t>00:00:14:54</t>
  </si>
  <si>
    <t>00:00:04:49</t>
  </si>
  <si>
    <t>\Alexandria\VESSEL_RECEIVING_L1\Emergency Loss (EL)\RECEIVING\VESSEL_RECEIVING\SPT-SU1 Boom DC-Gate 1\Operationalal</t>
  </si>
  <si>
    <t xml:space="preserve"> SU1 boom blockage  </t>
  </si>
  <si>
    <t>00:00:31:12</t>
  </si>
  <si>
    <t>00:00:26:49</t>
  </si>
  <si>
    <t>\Alexandria\VESSEL_RECEIVING_L2\Emergency Loss (EL)\RECEIVING\VESSEL_RECEIVING\SU2-Gate 5\Mechanical</t>
  </si>
  <si>
    <t xml:space="preserve"> BOOM SENSOR + GATE-5 SENSOR </t>
  </si>
  <si>
    <t>00:00:07:31</t>
  </si>
  <si>
    <t>00:00:48:54</t>
  </si>
  <si>
    <t>00:00:41:56</t>
  </si>
  <si>
    <t>00:00:03:04</t>
  </si>
  <si>
    <t>SU1 BOOM CHAIN MALFUNCTION ( NO STARTING )</t>
  </si>
  <si>
    <t>00:02:06:56</t>
  </si>
  <si>
    <t>BC12 STOP TRIP (cleaning )</t>
  </si>
  <si>
    <t>00:00:01:40</t>
  </si>
  <si>
    <t>\Alexandria\TRUCK_LOADING_L1\Emergency Loss (EL)\LOADING\TRUCK_LOADING\DC-33\Operationalal</t>
  </si>
  <si>
    <t>توقف الخط بسبب امتلاء البالك وانتهاء وقت الانتظار (جرار-34)</t>
  </si>
  <si>
    <t xml:space="preserve">(19) SARAH H </t>
  </si>
  <si>
    <t>00:00:12:34</t>
  </si>
  <si>
    <t>Full level.</t>
  </si>
  <si>
    <t>00:00:06:00</t>
  </si>
  <si>
    <t>00:00:03:23</t>
  </si>
  <si>
    <t>00:00:02:46</t>
  </si>
  <si>
    <t>00:00:03:42</t>
  </si>
  <si>
    <t>00:00:04:20</t>
  </si>
  <si>
    <t>00:00:03:36</t>
  </si>
  <si>
    <t>00:00:14:07</t>
  </si>
  <si>
    <t>00:00:11:58</t>
  </si>
  <si>
    <t>HYDRAULIC (TRIP)</t>
  </si>
  <si>
    <t>00:00:05:51</t>
  </si>
  <si>
    <t>SU2 BOOM BLOCKAGE</t>
  </si>
  <si>
    <t>00:00:05:56</t>
  </si>
  <si>
    <t>00:00:04:58</t>
  </si>
  <si>
    <t>00:00:07:50</t>
  </si>
  <si>
    <t>00:00:06:36</t>
  </si>
  <si>
    <t>00:00:04:13</t>
  </si>
  <si>
    <t>00:00:03:31</t>
  </si>
  <si>
    <t>00:00:06:10</t>
  </si>
  <si>
    <t>00:00:05:13</t>
  </si>
  <si>
    <t>00:00:05:44</t>
  </si>
  <si>
    <t>00:00:04:51</t>
  </si>
  <si>
    <t>00:00:02:28</t>
  </si>
  <si>
    <t>00:00:06:18</t>
  </si>
  <si>
    <t>00:00:05:20</t>
  </si>
  <si>
    <t>00:00:06:41</t>
  </si>
  <si>
    <t>00:00:05:40</t>
  </si>
  <si>
    <t>00:00:25:40</t>
  </si>
  <si>
    <t>\Alexandria\TRUCK_LOADING_L2\Emergency Loss (EL)\LOADING\TRUCK_LOADING\DC-34\Operationalal</t>
  </si>
  <si>
    <t>DC33</t>
  </si>
  <si>
    <t>DC-33 (هاتش) التحميل من مخزن-4 ذرة رومانى و كبس الجرار على بالك-2 الانتظار للتصفية ثم العمل من بالك 4</t>
  </si>
  <si>
    <t>00:00:09:27</t>
  </si>
  <si>
    <t>BC3 MISSALIGN.</t>
  </si>
  <si>
    <t>00:00:05:39</t>
  </si>
  <si>
    <t>00:00:16:10</t>
  </si>
  <si>
    <t>00:00:28:58</t>
  </si>
  <si>
    <t>00:00:18:27</t>
  </si>
  <si>
    <t>00:00:05:48</t>
  </si>
  <si>
    <t>\Alexandria\VESSEL_RECEIVING_L1\Emergency Loss (EL)\RECEIVING\VESSEL_RECEIVING\SPT-SU1 LEG-SU1 Boom DC\Operationalal</t>
  </si>
  <si>
    <t>00:00:30:24</t>
  </si>
  <si>
    <t>00:00:26:09</t>
  </si>
  <si>
    <t>عطل فى ونش مفرغ 2</t>
  </si>
  <si>
    <t>00:00:07:28</t>
  </si>
  <si>
    <t>00:00:07:51</t>
  </si>
  <si>
    <t>BC3 MISALIGN.</t>
  </si>
  <si>
    <t>S-1 HI-L</t>
  </si>
  <si>
    <t>00:00:25:22</t>
  </si>
  <si>
    <t>00:00:07:39</t>
  </si>
  <si>
    <t>\Alexandria\VESSEL_RECEIVING_L1\Emergency Loss (EL)\RECEIVING\VESSEL_RECEIVING\SPT-SU1 Boom DC-Gate 1</t>
  </si>
  <si>
    <t>(مشاية البومة) تركيب هاندريل على المفرغ</t>
  </si>
  <si>
    <t>00:00:03:27</t>
  </si>
  <si>
    <t>\Alexandria\VESSEL_RECEIVING_L2\Emergency Loss (EL)\RECEIVING\VESSEL_RECEIVING\SPT-SU2 Boom DC-Gate 1\Operationalal</t>
  </si>
  <si>
    <t>00:00:28:50</t>
  </si>
  <si>
    <t>\Alexandria\VESSEL_RECEIVING_L2\Emergency Loss (EL)\RECEIVING\VESSEL_RECEIVING\RECEIVING SCALE RS2</t>
  </si>
  <si>
    <t>سدد في الميزان الزوجي</t>
  </si>
  <si>
    <t>00:00:12:14</t>
  </si>
  <si>
    <t>BC Misalignment</t>
  </si>
  <si>
    <t>00:00:04:42</t>
  </si>
  <si>
    <t>00:00:01:50</t>
  </si>
  <si>
    <t>00:00:12:00</t>
  </si>
  <si>
    <t>توقف DC.34 H.AMP من مخزن 4 الي بلك 4 وتم العمل علي بلك 2 بدلا منه لتفادي ذلك</t>
  </si>
  <si>
    <t>00:00:12:24</t>
  </si>
  <si>
    <t>00:00:03:46</t>
  </si>
  <si>
    <t>\Alexandria\VESSEL_RECEIVING_L1\Emergency Loss (EL)\RECEIVING\VESSEL_RECEIVING\SU1 TRANSFORMER\Electrical</t>
  </si>
  <si>
    <t>عطل فى المشى اثناء تغيير العنبر</t>
  </si>
  <si>
    <t>00:00:11:30</t>
  </si>
  <si>
    <t>\Alexandria\TRUCK_LOADING_L1\Emergency Loss (EL)</t>
  </si>
  <si>
    <t xml:space="preserve"> عطل فى باركود بالك 5</t>
  </si>
  <si>
    <t>00:00:41:08</t>
  </si>
  <si>
    <t>00:00:10:39</t>
  </si>
  <si>
    <t>00:00:06:50</t>
  </si>
  <si>
    <t>\Alexandria\TRUCK_LOADING_L2\Emergency Loss (EL)\LOADING\TRUCK_LOADING\BL2 Spout\Operationalal</t>
  </si>
  <si>
    <t>سدد بلك 2</t>
  </si>
  <si>
    <t>00:00:08:20</t>
  </si>
  <si>
    <t>\Alexandria\TRUCK_LOADING_L2\Emergency Loss (EL)\LOADING\TRUCK_LOADING\BL5 Motor\Electrical</t>
  </si>
  <si>
    <t>عطل في بوابة Bulk 5</t>
  </si>
  <si>
    <t xml:space="preserve">(20) WEN ZHU HAI </t>
  </si>
  <si>
    <t>Boom full level</t>
  </si>
  <si>
    <t>00:00:04:11</t>
  </si>
  <si>
    <t>00:00:06:26</t>
  </si>
  <si>
    <t>00:00:38:10</t>
  </si>
  <si>
    <t>\Alexandria\TRUCK_LOADING_L1\Emergency Loss (EL)\LOADING\TRUCK_LOADING\BL1 Spout\Operationalal</t>
  </si>
  <si>
    <t>BL1</t>
  </si>
  <si>
    <t>high amps بسبب امتلاء بالك 1</t>
  </si>
  <si>
    <t>00:00:04:36</t>
  </si>
  <si>
    <t>high amps بسبب البضاعة القادمة من مخزن 4</t>
  </si>
  <si>
    <t>00:01:56:07</t>
  </si>
  <si>
    <t>وجود ثقب فى هوبر bc4</t>
  </si>
  <si>
    <t>00:00:02:32</t>
  </si>
  <si>
    <t>00:00:02:04</t>
  </si>
  <si>
    <t>00:00:11:10</t>
  </si>
  <si>
    <t>00:00:01:52</t>
  </si>
  <si>
    <t>00:00:01:41</t>
  </si>
  <si>
    <t>00:00:03:19</t>
  </si>
  <si>
    <t>00:00:02:41</t>
  </si>
  <si>
    <t>00:00:07:30</t>
  </si>
  <si>
    <t>BE2 MISALIGN (M-5/7/8)</t>
  </si>
  <si>
    <t>\Alexandria\TRUCK_LOADING_L2\Emergency Loss (EL)\LOADING\TRUCK_LOADING</t>
  </si>
  <si>
    <t>BC10</t>
  </si>
  <si>
    <t>BC10 PULLCORD (Human Error)</t>
  </si>
  <si>
    <t>DC-34 HATCH</t>
  </si>
  <si>
    <t>00:00:17:46</t>
  </si>
  <si>
    <t>00:00:00:00</t>
  </si>
  <si>
    <t>00:00:01:43</t>
  </si>
  <si>
    <t>00:00:04:29</t>
  </si>
  <si>
    <t>00:00:07:02</t>
  </si>
  <si>
    <t>00:00:03:34</t>
  </si>
  <si>
    <t>00:00:14:59</t>
  </si>
  <si>
    <t>00:00:06:01</t>
  </si>
  <si>
    <t>00:00:06:11</t>
  </si>
  <si>
    <t>00:00:04:22</t>
  </si>
  <si>
    <t>00:00:17:32</t>
  </si>
  <si>
    <t>00:00:05:42</t>
  </si>
  <si>
    <t>00:00:01:38</t>
  </si>
  <si>
    <t>00:00:02:58</t>
  </si>
  <si>
    <t>00:00:03:28</t>
  </si>
  <si>
    <t>00:00:02:40</t>
  </si>
  <si>
    <t>00:00:08:13</t>
  </si>
  <si>
    <t>00:00:03:16</t>
  </si>
  <si>
    <t>00:00:02:31</t>
  </si>
  <si>
    <t>00:00:03:50</t>
  </si>
  <si>
    <t>00:00:03:12</t>
  </si>
  <si>
    <t>00:00:02:22</t>
  </si>
  <si>
    <t>DC-34 HI-AMPS.</t>
  </si>
  <si>
    <t>00:00:11:51</t>
  </si>
  <si>
    <t>00:00:10:05</t>
  </si>
  <si>
    <t>\Alexandria\VESSEL_RECEIVING_L2\Emergency Loss (EL)\RECEIVING\VESSEL_RECEIVING\SU2 REMOTE CONTROL\Automation</t>
  </si>
  <si>
    <t>00:00:10:50</t>
  </si>
  <si>
    <t>00:00:02:56</t>
  </si>
  <si>
    <t>00:00:05:21</t>
  </si>
  <si>
    <t>00:00:01:39</t>
  </si>
  <si>
    <t>00:00:03:13</t>
  </si>
  <si>
    <t>00:00:01:42</t>
  </si>
  <si>
    <t>00:00:01:35</t>
  </si>
  <si>
    <t>00:00:06:39</t>
  </si>
  <si>
    <t>00:00:05:31</t>
  </si>
  <si>
    <t>00:00:04:57</t>
  </si>
  <si>
    <t>00:00:09:14</t>
  </si>
  <si>
    <t>HIGH Level R.S1</t>
  </si>
  <si>
    <t>00:00:02:06</t>
  </si>
  <si>
    <t>\Alexandria\VESSEL_RECEIVING_L1\Emergency Loss (EL)\RECEIVING\VESSEL_RECEIVING\BC7</t>
  </si>
  <si>
    <t>PULL CORD بالخطا علي سير 7</t>
  </si>
  <si>
    <t>00:00:04:16</t>
  </si>
  <si>
    <t>خطا اثناء بدايه التشغيل</t>
  </si>
  <si>
    <t>00:03:10:18</t>
  </si>
  <si>
    <t>00:00:49:15</t>
  </si>
  <si>
    <t>00:00:42:26</t>
  </si>
  <si>
    <t>\Alexandria\VESSEL_RECEIVING_L2\Emergency Loss (EL)\RECEIVING\VESSEL_RECEIVING\SU2 WINCH\Electrical</t>
  </si>
  <si>
    <t>00:00:24:30</t>
  </si>
  <si>
    <t>DC-34 HI AMPS</t>
  </si>
  <si>
    <t>\Alexandria\VESSEL_RECEIVING_L2\Emergency Loss (EL)\RECEIVING\VESSEL_RECEIVING\SU 2 TRANSFORMER\Electrical</t>
  </si>
  <si>
    <t>عطل مشي</t>
  </si>
  <si>
    <t>ترحيل في باكيت 1</t>
  </si>
  <si>
    <t>00:00:07:00</t>
  </si>
  <si>
    <t>HIGH AMPER IN DC 34</t>
  </si>
  <si>
    <t>(21) BANGOR</t>
  </si>
  <si>
    <t>00:00:23:18</t>
  </si>
  <si>
    <t>00:00:19:09</t>
  </si>
  <si>
    <t>\Alexandria\VESSEL_RECEIVING_L2\Emergency Loss (EL)\RECEIVING\VESSEL_RECEIVING\SPT-SU2 Boom DC-Gate 3\Operationalal</t>
  </si>
  <si>
    <t>SU2 FULL LEVEL</t>
  </si>
  <si>
    <t>00:00:26:37</t>
  </si>
  <si>
    <t>00:00:47:25</t>
  </si>
  <si>
    <t>00:00:40:09</t>
  </si>
  <si>
    <t>gate 5 (SU1 on BC2)</t>
  </si>
  <si>
    <t>SU1 GATE ON BC2</t>
  </si>
  <si>
    <t>00:00:19:13</t>
  </si>
  <si>
    <t>00:00:34:47</t>
  </si>
  <si>
    <t>00:00:29:20</t>
  </si>
  <si>
    <t>00:00:24:51</t>
  </si>
  <si>
    <t>00:00:20:35</t>
  </si>
  <si>
    <t>DC-34 HEAD HATCH</t>
  </si>
  <si>
    <t>00:00:32:30</t>
  </si>
  <si>
    <t>00:00:27:40</t>
  </si>
  <si>
    <t>00:00:15:40</t>
  </si>
  <si>
    <t xml:space="preserve">هاتش في دراج 33  </t>
  </si>
  <si>
    <t>بوزيشن في البوابه</t>
  </si>
  <si>
    <t>(22) EPTALOFOS</t>
  </si>
  <si>
    <t>00:00:10:00</t>
  </si>
  <si>
    <t>توفف BC5 (HL.RC.1)</t>
  </si>
  <si>
    <t>H.L (Dust)</t>
  </si>
  <si>
    <t>00:00:09:09</t>
  </si>
  <si>
    <t>00:00:02:33</t>
  </si>
  <si>
    <t>00:00:03:49</t>
  </si>
  <si>
    <t>TU-1 (full level)</t>
  </si>
  <si>
    <t>00:00:13:39</t>
  </si>
  <si>
    <t>00:00:11:35</t>
  </si>
  <si>
    <t>00:00:05:36</t>
  </si>
  <si>
    <t>00:00:08:36</t>
  </si>
  <si>
    <t>00:00:07:13</t>
  </si>
  <si>
    <t>00:00:03:56</t>
  </si>
  <si>
    <t>00:00:05:00</t>
  </si>
  <si>
    <t>00:00:04:08</t>
  </si>
  <si>
    <t>00:00:02:35</t>
  </si>
  <si>
    <t>00:00:06:58</t>
  </si>
  <si>
    <t>00:00:05:54</t>
  </si>
  <si>
    <t>00:00:03:41</t>
  </si>
  <si>
    <t>00:00:03:03</t>
  </si>
  <si>
    <t>00:00:07:11</t>
  </si>
  <si>
    <t>00:00:06:06</t>
  </si>
  <si>
    <t>00:00:04:55</t>
  </si>
  <si>
    <t>00:00:04:07</t>
  </si>
  <si>
    <t>00:00:06:15</t>
  </si>
  <si>
    <t>00:00:05:16</t>
  </si>
  <si>
    <t>00:00:04:38</t>
  </si>
  <si>
    <t>00:00:10:26</t>
  </si>
  <si>
    <t>00:00:08:46</t>
  </si>
  <si>
    <t>00:00:06:16</t>
  </si>
  <si>
    <t>00:00:12:42</t>
  </si>
  <si>
    <t>00:00:10:33</t>
  </si>
  <si>
    <t>00:00:01:56</t>
  </si>
  <si>
    <t>00:00:09:01</t>
  </si>
  <si>
    <t>00:00:01:46</t>
  </si>
  <si>
    <t>00:00:05:43</t>
  </si>
  <si>
    <t xml:space="preserve">Mechanical </t>
  </si>
  <si>
    <t>توقف B.C 12 Trip عند اول تحرك له</t>
  </si>
  <si>
    <t>00:00:16:11</t>
  </si>
  <si>
    <t>00:00:18:16</t>
  </si>
  <si>
    <t>00:00:15:46</t>
  </si>
  <si>
    <t>00:00:36:41</t>
  </si>
  <si>
    <t>00:00:31:36</t>
  </si>
  <si>
    <t>\Alexandria\VESSEL_RECEIVING_L2\Emergency Loss (EL)\RECEIVING\VESSEL_RECEIVING\SU2-Gate 4\Mechanical</t>
  </si>
  <si>
    <t>gate 4 in SU1 plugged</t>
  </si>
  <si>
    <t>00:00:07:48</t>
  </si>
  <si>
    <t>Trip on B.C 8</t>
  </si>
  <si>
    <t>00:00:11:07</t>
  </si>
  <si>
    <t>\Alexandria\VESSEL_RECEIVING_L1\Emergency Loss (EL)\RECEIVING\VESSEL_RECEIVING\BC12</t>
  </si>
  <si>
    <t>BC12 trip</t>
  </si>
  <si>
    <t>00:00:08:08</t>
  </si>
  <si>
    <t>00:00:08:48</t>
  </si>
  <si>
    <t>00:00:27:44</t>
  </si>
  <si>
    <t>B.C 12 Stopped</t>
  </si>
  <si>
    <t>00:00:12:20</t>
  </si>
  <si>
    <t>00:00:12:46</t>
  </si>
  <si>
    <t>RS1 (high dust)</t>
  </si>
  <si>
    <t>00:00:29:19</t>
  </si>
  <si>
    <t>trip</t>
  </si>
  <si>
    <t>00:00:18:26</t>
  </si>
  <si>
    <t>00:00:06:03</t>
  </si>
  <si>
    <t>00:01:05:18</t>
  </si>
  <si>
    <t>00:00:13:21</t>
  </si>
  <si>
    <t>00:00:17:33</t>
  </si>
  <si>
    <t>00:00:06:17</t>
  </si>
  <si>
    <t>00:00:32:21</t>
  </si>
  <si>
    <t>00:00:27:51</t>
  </si>
  <si>
    <t>00:00:13:20</t>
  </si>
  <si>
    <t>00:00:11:24</t>
  </si>
  <si>
    <t>00:00:17:22</t>
  </si>
  <si>
    <t>00:00:14:53</t>
  </si>
  <si>
    <t>00:01:06:13</t>
  </si>
  <si>
    <t>00:00:57:06</t>
  </si>
  <si>
    <t>00:00:07:09</t>
  </si>
  <si>
    <t>00:00:44:50</t>
  </si>
  <si>
    <t>\Alexandria\TRUCK_LOADING_L1\Emergency Loss (EL)\LOADING\TRUCK_LOADING\BL5 Unwin Cabinet\Electrical</t>
  </si>
  <si>
    <t>عطل بوابه لا تفتح</t>
  </si>
  <si>
    <t>00:00:28:20</t>
  </si>
  <si>
    <t>\Alexandria\TRUCK_LOADING_L1\Emergency Loss (EL)\LOADING\TRUCK_LOADING\GD3406\Operationalal</t>
  </si>
  <si>
    <t>BL4</t>
  </si>
  <si>
    <t>POS.STOP IN GD-3406</t>
  </si>
  <si>
    <t>DC-34 HI-AMP.</t>
  </si>
  <si>
    <t>00:00:01:10</t>
  </si>
  <si>
    <t>\Alexandria\TRUCK_LOADING_L1\Emergency Loss (EL)\UTILITIES\ELECTRICAL_DISTRIBUTION\MCC10\Electrical</t>
  </si>
  <si>
    <t>MCC</t>
  </si>
  <si>
    <t>MCC10</t>
  </si>
  <si>
    <t>انقطاع التيار عن MCC10 وهزه في تيار MCC3&amp;4</t>
  </si>
  <si>
    <t>00:00:35:00</t>
  </si>
  <si>
    <t>\Alexandria\TRUCK_LOADING_L2\Emergency Loss (EL)\LOADING\TRUCK_LOADING\GB-401\Electrical</t>
  </si>
  <si>
    <t>فتح بوابة بالك 4 وعدم استطاعة قفلها</t>
  </si>
  <si>
    <t>(23) PANTHER MAX</t>
  </si>
  <si>
    <t>00:01:05:55</t>
  </si>
  <si>
    <t>00:00:56:39</t>
  </si>
  <si>
    <t>\Alexandria\VESSEL_RECEIVING_L2\Emergency Loss (EL)\RECEIVING\VESSEL_RECEIVING\SU2-DS1\Electrical</t>
  </si>
  <si>
    <t>Start sequence.</t>
  </si>
  <si>
    <t>00:00:13:54</t>
  </si>
  <si>
    <t>00:00:16:22</t>
  </si>
  <si>
    <t>00:00:14:03</t>
  </si>
  <si>
    <t>\Alexandria\VESSEL_RECEIVING_L2\Emergency Loss (EL)\RECEIVING\VESSEL_RECEIVING\SU2-DC-LEG\Instrumentation</t>
  </si>
  <si>
    <t>chain speed adjustment.</t>
  </si>
  <si>
    <t>00:00:09:42</t>
  </si>
  <si>
    <t>00:00:02:39</t>
  </si>
  <si>
    <t>هاي ليفل في ميزان 1 والكشف عليه</t>
  </si>
  <si>
    <t>M7 - ROC interlock.</t>
  </si>
  <si>
    <t>DC-34 (high Ampere)</t>
  </si>
  <si>
    <t>\Alexandria\TRUCK_LOADING_L2\Emergency Loss (EL)\LOADING\TRUCK_LOADING\DC-24\Operationalal</t>
  </si>
  <si>
    <t>DC24</t>
  </si>
  <si>
    <t>DC 23 hand off</t>
  </si>
  <si>
    <t>00:00:12:36</t>
  </si>
  <si>
    <t>\Alexandria\VESSEL_RECEIVING_L1\Emergency Loss (EL)\RECEIVING\VESSEL_RECEIVING\SPT-SU1 Boom DC-Gate 3\Operationalal</t>
  </si>
  <si>
    <t>00:00:08:27</t>
  </si>
  <si>
    <t>\Alexandria\VESSEL_RECEIVING_L2\Emergency Loss (EL)\RECEIVING\VESSEL_RECEIVING\SPT DC54-DC56\Operationalal</t>
  </si>
  <si>
    <t>DC54</t>
  </si>
  <si>
    <t>DC-54 PLUG CHUTE</t>
  </si>
  <si>
    <t>PLUG CHUTE</t>
  </si>
  <si>
    <t>00:00:26:30</t>
  </si>
  <si>
    <t>BC7 MISAL. M-1</t>
  </si>
  <si>
    <t>00:00:15:39</t>
  </si>
  <si>
    <t>MISALI.</t>
  </si>
  <si>
    <t>00:00:19:33</t>
  </si>
  <si>
    <t>HI-L CABLE MALFUNCTION</t>
  </si>
  <si>
    <t>عطل في بوابة المفرغ</t>
  </si>
  <si>
    <t>ترحيل BC7</t>
  </si>
  <si>
    <t>00:00:01:59</t>
  </si>
  <si>
    <t>00:00:13:08</t>
  </si>
  <si>
    <t>00:00:23:53</t>
  </si>
  <si>
    <t>توقف D.C 34 High Amps بسبب تدفق البضاعة بكثرة من الصومعة</t>
  </si>
  <si>
    <t>\Alexandria\TRUCK_LOADING_L2\Emergency Loss (EL)\LOADING\TRUCK_LOADING\BC13\Operationalal</t>
  </si>
  <si>
    <t>BC13</t>
  </si>
  <si>
    <t>S.S 1 On B.C 13</t>
  </si>
  <si>
    <t>00:01:27:25</t>
  </si>
  <si>
    <t>سدد في ميزان 1 وعطل في سولونويد الهيدروليك</t>
  </si>
  <si>
    <t>00:01:02:18</t>
  </si>
  <si>
    <t>00:00:17:45</t>
  </si>
  <si>
    <t>RS1 HI-L</t>
  </si>
  <si>
    <t>(24) RHODOS</t>
  </si>
  <si>
    <t>00:00:04:47</t>
  </si>
  <si>
    <t>00:00:07:08</t>
  </si>
  <si>
    <t>\Alexandria\VESSEL_RECEIVING_L2\Emergency Loss (EL)\UTILITIES\ELECTRICAL_DISTRIBUTION\MCC2\Operationalal</t>
  </si>
  <si>
    <t>MCC2</t>
  </si>
  <si>
    <t>MCC2 TRIP (RS1 HI-L) CABLE</t>
  </si>
  <si>
    <t>00:00:34:39</t>
  </si>
  <si>
    <t>\Alexandria\VESSEL_RECEIVING_L1\Emergency Loss (EL)\UTILITIES\ELECTRICAL_DISTRIBUTION\MCC2\Operationalal</t>
  </si>
  <si>
    <t>MCC2 TRIP (RS1 HI-L CABLE)</t>
  </si>
  <si>
    <t>00:00:19:29</t>
  </si>
  <si>
    <t>00:00:16:46</t>
  </si>
  <si>
    <t>00:00:03:38</t>
  </si>
  <si>
    <t>00:00:02:08</t>
  </si>
  <si>
    <t>00:00:01:44</t>
  </si>
  <si>
    <t>00:00:12:06</t>
  </si>
  <si>
    <t>00:00:03:21</t>
  </si>
  <si>
    <t>\Alexandria\VESSEL_RECEIVING_L2\Emergency Loss (EL)\RECEIVING\VESSEL_RECEIVING\SU2-DC-BRIDGE\Mechanical</t>
  </si>
  <si>
    <t>SU2 GANTRY BEARING REPLACING</t>
  </si>
  <si>
    <t>00:02:46:27</t>
  </si>
  <si>
    <t>00:00:11:29</t>
  </si>
  <si>
    <t>High Level R.S 1</t>
  </si>
  <si>
    <t>00:00:07:06</t>
  </si>
  <si>
    <t>\Alexandria\VESSEL_RECEIVING_L1\Emergency Loss (EL)\RECEIVING\VESSEL_RECEIVING\SU1-G 3\Mechanical</t>
  </si>
  <si>
    <t>عطل في بوابة رقم 3 في S.U 1 عند اعادة تشغيل الخطوط</t>
  </si>
  <si>
    <t>00:00:09:36</t>
  </si>
  <si>
    <t>00:00:08:07</t>
  </si>
  <si>
    <t>Boom full level TU-1 fault</t>
  </si>
  <si>
    <t>00:00:04:56</t>
  </si>
  <si>
    <t>00:00:20:54</t>
  </si>
  <si>
    <t>00:00:08:34</t>
  </si>
  <si>
    <t>\Alexandria\VESSEL_RECEIVING_L1\Emergency Loss (EL)\RECEIVING\VESSEL_RECEIVING\BC1\Mechanical</t>
  </si>
  <si>
    <t>توقف BC1 (هيدروليك)</t>
  </si>
  <si>
    <t>00:00:06:56</t>
  </si>
  <si>
    <t>عطل هيدورويلك SU2</t>
  </si>
  <si>
    <t>00:00:13:59</t>
  </si>
  <si>
    <t>00:00:22:29</t>
  </si>
  <si>
    <t>00:00:06:22</t>
  </si>
  <si>
    <t>FULL LEVEL (tu-2)</t>
  </si>
  <si>
    <t>(25) BENJAMIN</t>
  </si>
  <si>
    <t>00:00:22:46</t>
  </si>
  <si>
    <t>misali</t>
  </si>
  <si>
    <t>00:00:10:14</t>
  </si>
  <si>
    <t>\Alexandria\VESSEL_RECEIVING_L1\Emergency Loss (EL)\RECEIVING\VESSEL_RECEIVING\BC - 3\Automation</t>
  </si>
  <si>
    <t>BC3 INTERLOCK TEST</t>
  </si>
  <si>
    <t>مشكلة فى البار كود</t>
  </si>
  <si>
    <t>00:00:05:52</t>
  </si>
  <si>
    <t>00:00:34:19</t>
  </si>
  <si>
    <t>\Alexandria\VESSEL_RECEIVING_L1\Emergency Loss (EL)\RECEIVING\VESSEL_RECEIVING\SU1-DC-LEG\Mechanical</t>
  </si>
  <si>
    <t>CHAIN ISSUE</t>
  </si>
  <si>
    <t>00:01:33:38</t>
  </si>
  <si>
    <t>00:00:07:55</t>
  </si>
  <si>
    <t>\Alexandria\VESSEL_RECEIVING_L1\Emergency Loss (EL)\RECEIVING\VESSEL_RECEIVING\DC -5</t>
  </si>
  <si>
    <t>00:00:23:25</t>
  </si>
  <si>
    <t>DC-6 HEAD HATCH</t>
  </si>
  <si>
    <t>00:00:18:18</t>
  </si>
  <si>
    <t>DC-5 (SS-1)</t>
  </si>
  <si>
    <t>00:00:09:51</t>
  </si>
  <si>
    <t>\Alexandria\VESSEL_RECEIVING_L2\Emergency Loss (EL)\RECEIVING\VESSEL_RECEIVING\BC6\Operationalal</t>
  </si>
  <si>
    <t>HEAD HATCH</t>
  </si>
  <si>
    <t>00:00:02:26</t>
  </si>
  <si>
    <t>\Alexandria\VESSEL_RECEIVING_L1\Emergency Loss (EL)\RECEIVING\VESSEL_RECEIVING\SU1-DC-LEG\Operationalal</t>
  </si>
  <si>
    <t>FULL LEVEL-TU1</t>
  </si>
  <si>
    <t>00:00:11:02</t>
  </si>
  <si>
    <t>MISALIGN.</t>
  </si>
  <si>
    <t>00:00:03:14</t>
  </si>
  <si>
    <t>00:00:15:17</t>
  </si>
  <si>
    <t>(26) YASA</t>
  </si>
  <si>
    <t>00:01:45:38</t>
  </si>
  <si>
    <t>00:01:31:22</t>
  </si>
  <si>
    <t>HOLE IN SU2 SPOUT TO BC2</t>
  </si>
  <si>
    <t>00:00:13:07</t>
  </si>
  <si>
    <t>Hydraulic Motor Bearing Failure</t>
  </si>
  <si>
    <t>00:03:33:31</t>
  </si>
  <si>
    <t>00:00:17:44</t>
  </si>
  <si>
    <t>CHECKING SU2 HP</t>
  </si>
  <si>
    <t>الكشف على المعدة</t>
  </si>
  <si>
    <t>01:00:09:17</t>
  </si>
  <si>
    <t>SU2 LEG BEARING REPLACEMENT</t>
  </si>
  <si>
    <t>00:00:16:43</t>
  </si>
  <si>
    <t>FULL LEVEL - TU2</t>
  </si>
  <si>
    <t>\Alexandria\TRUCK_LOADING_L1\Emergency Loss (EL)\LOADING\TRUCK_LOADING\GD-3405\Operationalal</t>
  </si>
  <si>
    <t>GD-3305 POS.STOP</t>
  </si>
  <si>
    <t>DC-34 Hi AMPS interlock</t>
  </si>
  <si>
    <t>00:00:07:20</t>
  </si>
  <si>
    <t>\Alexandria\TRUCK_LOADING_L2\Emergency Loss (EL)\LOADING\TRUCK_LOADING\BL4 Spout\Operationalal</t>
  </si>
  <si>
    <t>Overload</t>
  </si>
  <si>
    <t>(27) RHODOS</t>
  </si>
  <si>
    <t>00:00:26:02</t>
  </si>
  <si>
    <t>توقف BC.5 (H.L RS.1)</t>
  </si>
  <si>
    <t>00:00:16:20</t>
  </si>
  <si>
    <t>DC-33 HEAD HATCH</t>
  </si>
  <si>
    <t>00:00:36:05</t>
  </si>
  <si>
    <t>00:00:10:36</t>
  </si>
  <si>
    <t>\Alexandria\VESSEL_RECEIVING_L1\Emergency Loss (EL)\RECEIVING\VESSEL_RECEIVING</t>
  </si>
  <si>
    <t>SLEWING MALFUNCTION</t>
  </si>
  <si>
    <t>00:00:14:22</t>
  </si>
  <si>
    <t>00:00:13:30</t>
  </si>
  <si>
    <t>00:00:31:58</t>
  </si>
  <si>
    <t>00:00:09:11</t>
  </si>
  <si>
    <t>FAULT IN SINK IN + SLEWING</t>
  </si>
  <si>
    <t>00:00:14:25</t>
  </si>
  <si>
    <t>توقف BC5 -HL.RS1</t>
  </si>
  <si>
    <t>FULL LEVEL - TU1</t>
  </si>
  <si>
    <t>HL RC-1</t>
  </si>
  <si>
    <t>00:00:09:10</t>
  </si>
  <si>
    <t>\Alexandria\TRUCK_LOADING_L2\Emergency Loss (EL)\LOADING\TRUCK_LOADING\GD-3306\Operationalal</t>
  </si>
  <si>
    <t>POS.STOP IN GD-3306</t>
  </si>
  <si>
    <t>DC-34 Hi-Amp</t>
  </si>
  <si>
    <t>BC14</t>
  </si>
  <si>
    <t>توقف B.C 14 S.S 1</t>
  </si>
  <si>
    <t>تشغيل لتجربة سير 14</t>
  </si>
  <si>
    <t>\Alexandria\TRUCK_LOADING_L1\Emergency Loss (EL)\LOADING\TRUCK_LOADING\GD3406\Electrical</t>
  </si>
  <si>
    <t>postion Opening</t>
  </si>
  <si>
    <t>\Alexandria\TRUCK_LOADING_L2\Emergency Loss (EL)\LOADING\TRUCK_LOADING\DC-32\Electrical</t>
  </si>
  <si>
    <t>DC31</t>
  </si>
  <si>
    <t>توقف D.C 31</t>
  </si>
  <si>
    <t>DC-31 SPEED</t>
  </si>
  <si>
    <t>00:00:24:00</t>
  </si>
  <si>
    <t>00:00:08:00</t>
  </si>
  <si>
    <t>توقف DC 34 HIGH AMPS</t>
  </si>
  <si>
    <t>(28) OMICRON LIGHT</t>
  </si>
  <si>
    <t>00:00:28:02</t>
  </si>
  <si>
    <t>00:00:24:16</t>
  </si>
  <si>
    <t>\Alexandria\VESSEL_RECEIVING_L2\Emergency Loss (EL)\RECEIVING\VESSEL_RECEIVING\SU2-Gate 3\Electrical</t>
  </si>
  <si>
    <t>شورت فى الكابل</t>
  </si>
  <si>
    <t>00:00:08:55</t>
  </si>
  <si>
    <t>\Alexandria\VESSEL_RECEIVING_L1\Emergency Loss (EL)\RECEIVING\VESSEL_RECEIVING\DC -5\Mechanical</t>
  </si>
  <si>
    <t>DC5 HATCH</t>
  </si>
  <si>
    <t>00:00:10:55</t>
  </si>
  <si>
    <t>00:00:09:22</t>
  </si>
  <si>
    <t>\Alexandria\VESSEL_RECEIVING_L2\Emergency Loss (EL)\RECEIVING\VESSEL_RECEIVING\BC2\Electrical</t>
  </si>
  <si>
    <t>BC2 PLUG CHUT</t>
  </si>
  <si>
    <t>00:00:26:06</t>
  </si>
  <si>
    <t>BC3 MISALI.</t>
  </si>
  <si>
    <t>00:00:07:53</t>
  </si>
  <si>
    <t>00:00:06:48</t>
  </si>
  <si>
    <t>PRINTER ERROR</t>
  </si>
  <si>
    <t>00:00:27:39</t>
  </si>
  <si>
    <t>00:00:36:45</t>
  </si>
  <si>
    <t>00:00:33:24</t>
  </si>
  <si>
    <t>00:00:17:39</t>
  </si>
  <si>
    <t>\Alexandria\VESSEL_RECEIVING_L1\Emergency Loss (EL)\RECEIVING\VESSEL_RECEIVING\DC -5\Electrical</t>
  </si>
  <si>
    <t>DC-5 S.S</t>
  </si>
  <si>
    <t>00:00:32:36</t>
  </si>
  <si>
    <t>00:00:13:28</t>
  </si>
  <si>
    <t>TRIP هيدوروليك SU2</t>
  </si>
  <si>
    <t>00:00:12:59</t>
  </si>
  <si>
    <t>00:00:11:06</t>
  </si>
  <si>
    <t>00:00:10:38</t>
  </si>
  <si>
    <t>00:00:09:07</t>
  </si>
  <si>
    <t>00:00:10:13</t>
  </si>
  <si>
    <t>00:00:09:17</t>
  </si>
  <si>
    <t>HI L RC-1</t>
  </si>
  <si>
    <t>00:00:12:53</t>
  </si>
  <si>
    <t>\Alexandria\VESSEL_RECEIVING_L1\Emergency Loss (EL)\RECEIVING\VESSEL_RECEIVING\GD-501\Electrical</t>
  </si>
  <si>
    <t>شورت في الكابل</t>
  </si>
  <si>
    <t>00:00:09:15</t>
  </si>
  <si>
    <t>HL RC1</t>
  </si>
  <si>
    <t>\Alexandria\VESSEL_RECEIVING_L1\Emergency Loss (EL)\RECEIVING\VESSEL_RECEIVING\SU1 REMOTE CONTROL\Operationalal</t>
  </si>
  <si>
    <t>فصل ريموت</t>
  </si>
  <si>
    <t>\Alexandria\VESSEL_RECEIVING_L1\Emergency Loss (EL)\RECEIVING\VESSEL_RECEIVING\SU1-DC-LEG\Electrical</t>
  </si>
  <si>
    <t>TRAVELLING</t>
  </si>
  <si>
    <t>00:00:00:18</t>
  </si>
  <si>
    <t>high level</t>
  </si>
  <si>
    <t>00:00:00:56</t>
  </si>
  <si>
    <t>00:00:00:17</t>
  </si>
  <si>
    <t>High Level</t>
  </si>
  <si>
    <t>00:00:10:08</t>
  </si>
  <si>
    <t>00:00:14:00</t>
  </si>
  <si>
    <t>DC-31 STOPPED</t>
  </si>
  <si>
    <t>Silo</t>
  </si>
  <si>
    <t>B5</t>
  </si>
  <si>
    <t>سدد في صومعه 5</t>
  </si>
  <si>
    <t>00:00:16:40</t>
  </si>
  <si>
    <t>HIGH AMPER IN DC33</t>
  </si>
  <si>
    <t>00:00:30:10</t>
  </si>
  <si>
    <t>DC-33 HI-AMP</t>
  </si>
  <si>
    <t>توقف D34 LS بعد تصفيتة</t>
  </si>
  <si>
    <t>(29) ASTREA SB</t>
  </si>
  <si>
    <t>00:00:46:19</t>
  </si>
  <si>
    <t>00:00:40:25</t>
  </si>
  <si>
    <t>\Alexandria\VESSEL_RECEIVING_L2\Emergency Loss (EL)\GENERAL\MOBILE_EQUIPMENT\KOMATSU WA180-4\Operationalal</t>
  </si>
  <si>
    <t>Loader</t>
  </si>
  <si>
    <t>Loader2</t>
  </si>
  <si>
    <t>تبديل اللودر لارتفاع درجة حرارتة</t>
  </si>
  <si>
    <t>00:00:24:36</t>
  </si>
  <si>
    <t>S.U 2 Hydrulic Motor leakage</t>
  </si>
  <si>
    <t>00:00:26:54</t>
  </si>
  <si>
    <t>Checking on Hydrulic Laking</t>
  </si>
  <si>
    <t>00:00:13:19</t>
  </si>
  <si>
    <t>00:00:04:33</t>
  </si>
  <si>
    <t>\Alexandria\VESSEL_RECEIVING_L1\Emergency Loss (EL)\RECEIVING\VESSEL_RECEIVING\SU1 HU1\Operationalal</t>
  </si>
  <si>
    <t>Hydrulic Stoped</t>
  </si>
  <si>
    <t>\Alexandria\VESSEL_RECEIVING_L1\Emergency Loss (EL)\RECEIVING\VESSEL_RECEIVING\SU1-DC-BOOM\Operationala</t>
  </si>
  <si>
    <t>Boom S.S Fault</t>
  </si>
  <si>
    <t>00:00:50:23</t>
  </si>
  <si>
    <t>00:00:15:45</t>
  </si>
  <si>
    <t>\Alexandria\VESSEL_RECEIVING_L1\Emergency Loss (EL)\RECEIVING\VESSEL_RECEIVING\SU1-B1\Electrical</t>
  </si>
  <si>
    <t>Traveling Fault</t>
  </si>
  <si>
    <t>00:00:11:37</t>
  </si>
  <si>
    <t>S.S Boom</t>
  </si>
  <si>
    <t>00:00:18:19</t>
  </si>
  <si>
    <t>00:00:15:48</t>
  </si>
  <si>
    <t>00:00:05:37</t>
  </si>
  <si>
    <t>00:00:00:48</t>
  </si>
  <si>
    <t>00:00:26:00</t>
  </si>
  <si>
    <t>عطل فى الباركود</t>
  </si>
  <si>
    <t>00:00:32:00</t>
  </si>
  <si>
    <t>00:00:17:09</t>
  </si>
  <si>
    <t>(30) ARGONAUT</t>
  </si>
  <si>
    <t>00:00:44:45</t>
  </si>
  <si>
    <t>00:00:38:07</t>
  </si>
  <si>
    <t>HYD UNIT TRIP: Stoppage while conveyors full with commodity.</t>
  </si>
  <si>
    <t>00:00:38:37</t>
  </si>
  <si>
    <t>FULL LEVEL - TU1 SU2</t>
  </si>
  <si>
    <t>00:01:09:23</t>
  </si>
  <si>
    <t>00:00:23:04</t>
  </si>
  <si>
    <t>LATRY FAULT</t>
  </si>
  <si>
    <t>00:00:59:00</t>
  </si>
  <si>
    <t>HI TEMP</t>
  </si>
  <si>
    <t>00:01:04:00</t>
  </si>
  <si>
    <t>\Alexandria\VESSEL_RECEIVING_L1\Emergency Loss (EL)\RECEIVING\VESSEL_RECEIVING\RECEIVING SCALE RS1\Mechanical</t>
  </si>
  <si>
    <t>00:00:20:11</t>
  </si>
  <si>
    <t>تثبيت مسمار مساحة مفرغ 1</t>
  </si>
  <si>
    <t>00:00:25:00</t>
  </si>
  <si>
    <t>\Alexandria\VESSEL_RECEIVING_L1\Emergency Loss (EL)\RECEIVING\VESSEL_RECEIVING\DC-9\Mechanical</t>
  </si>
  <si>
    <t>DC9</t>
  </si>
  <si>
    <t>L.S OPEN (FRONT RAIL DAMAGED)</t>
  </si>
  <si>
    <t>\Alexandria\VESSEL_RECEIVING_L2\Emergency Loss (EL)\RECEIVING\VESSEL_RECEIVING\DC-8</t>
  </si>
  <si>
    <t>DC-9 L.S (كسر فى الدليل الامامى)</t>
  </si>
  <si>
    <t>(31) AGERI</t>
  </si>
  <si>
    <t>00:00:29:00</t>
  </si>
  <si>
    <t>TRIP</t>
  </si>
  <si>
    <t>00:00:28:00</t>
  </si>
  <si>
    <t>Cutting in chain</t>
  </si>
  <si>
    <t>00:01:03:00</t>
  </si>
  <si>
    <t>00:00:17:00</t>
  </si>
  <si>
    <t>00:00:06:09</t>
  </si>
  <si>
    <t>TRAVELLING MALFUNCTION</t>
  </si>
  <si>
    <t>00:04:13:00</t>
  </si>
  <si>
    <t>00:00:03:00</t>
  </si>
  <si>
    <t>00:00:21:00</t>
  </si>
  <si>
    <t>00:00:14:06</t>
  </si>
  <si>
    <t>00:01:02:00</t>
  </si>
  <si>
    <t>00:00:13:27</t>
  </si>
  <si>
    <t>\Alexandria\VESSEL_RECEIVING_L1\Emergency Loss (EL)\RECEIVING\VESSEL_RECEIVING\DC-7\Electrical</t>
  </si>
  <si>
    <t>DC-8 STOP (GD-802 SELFOPEN)</t>
  </si>
  <si>
    <t>00:00:19:00</t>
  </si>
  <si>
    <t>\Alexandria\VESSEL_RECEIVING_L2\Emergency Loss (EL)\RECEIVING</t>
  </si>
  <si>
    <t>BC12 MISALIGN</t>
  </si>
  <si>
    <t>00:00:15:20</t>
  </si>
  <si>
    <t>DC 34 L.S تراكم بضاعه</t>
  </si>
  <si>
    <t>\Alexandria\TRUCK_LOADING_L1\Emergency Loss (EL)\LOADING\TRUCK_LOADING\GD-3403\Mechanical</t>
  </si>
  <si>
    <t>BL7</t>
  </si>
  <si>
    <t>ايقاف الخط بسبب تسريب بضاعه الي محطه معبا 3</t>
  </si>
  <si>
    <t>\Alexandria\TRUCK_LOADING_L1\Emergency Loss (EL)\LOADING\TRUCK_LOADING</t>
  </si>
  <si>
    <t>BC11</t>
  </si>
  <si>
    <t>BC11 MISALIGN (M-4) - House Keeping.</t>
  </si>
  <si>
    <t>(32) TAI STAR</t>
  </si>
  <si>
    <t>\Alexandria\VESSEL_RECEIVING_L1\Emergency Loss (EL)</t>
  </si>
  <si>
    <t>DC-6 HATCH</t>
  </si>
  <si>
    <t>00:00:48:50</t>
  </si>
  <si>
    <t>\Alexandria\TRUCK_LOADING_L1\Emergency Loss (EL)\STORING\STORAGE\B-11\Operationalal</t>
  </si>
  <si>
    <t>تغيير حساس في سير 11 ناتج عن كثرة الترحيل مما أدى إلى تلف الحساس .. كان يوجد داست على السير بصورة منتظمة .. التحميل كان قمح من المخزن</t>
  </si>
  <si>
    <t>00:00:00:12</t>
  </si>
  <si>
    <t>\Alexandria\VESSEL_RECEIVING_L1\Emergency Loss (EL)\RECEIVING\VESSEL_RECEIVING\BC5\Mechanical</t>
  </si>
  <si>
    <t>BC5</t>
  </si>
  <si>
    <t>BC5 MISALIGN</t>
  </si>
  <si>
    <t>HU trip (Main CB)</t>
  </si>
  <si>
    <t>00:06:35:00</t>
  </si>
  <si>
    <t>\Alexandria\VESSEL_RECEIVING_L1\Emergency Loss (EL)\RECEIVING\VESSEL_RECEIVING\SPT-SU1 LEG-SU1 Boom DC\Mechanical</t>
  </si>
  <si>
    <t>ML-1 (Sprocket replacement)</t>
  </si>
  <si>
    <t>\Alexandria\TRUCK_LOADING_L2\Emergency Loss (EL)\LOADING\TRUCK_LOADING\DS-17\Mechanical</t>
  </si>
  <si>
    <t>Compressor</t>
  </si>
  <si>
    <t>Compressor-4</t>
  </si>
  <si>
    <t>عطل في غرفة الضواغط</t>
  </si>
  <si>
    <t>00:00:44:10</t>
  </si>
  <si>
    <t>\Alexandria\TRUCK_LOADING_L1\Emergency Loss (EL)\LOADING\TRUCK_LOADING\DS-16\Mechanical</t>
  </si>
  <si>
    <t>00:00:01:06</t>
  </si>
  <si>
    <t>TRIP HYDRAULIC (Battery change .. unplanned and replacement battery wasn't ready .. OD that has taken more than planned &gt; 5 mins</t>
  </si>
  <si>
    <t>00:00:13:00</t>
  </si>
  <si>
    <t>B.C 3 Stopped High Amps</t>
  </si>
  <si>
    <t>00:00:07:44</t>
  </si>
  <si>
    <t>D.C 34 Hatch</t>
  </si>
  <si>
    <t>سدد لوجود دست في البضاعه</t>
  </si>
  <si>
    <t>00:00:12:40</t>
  </si>
  <si>
    <t>\Alexandria\TRUCK_LOADING_L1\Emergency Loss (EL)\LOADING\TRUCK_LOADING\BL4 Spout\Operationalal</t>
  </si>
  <si>
    <t>Hatch DC-34 مرور بضاعه بسيطه بعد امتلاء البلك من المخزن</t>
  </si>
  <si>
    <t>FY22-23</t>
  </si>
  <si>
    <t xml:space="preserve">(01) ROYAL ORION </t>
  </si>
  <si>
    <t>00:00:22:01</t>
  </si>
  <si>
    <t>OIL LEAKAGE</t>
  </si>
  <si>
    <t>تسريب هواء فى بوابة 5</t>
  </si>
  <si>
    <t>00:00:11:00</t>
  </si>
  <si>
    <t>\Alexandria\VESSEL_RECEIVING_L2\Emergency Loss (EL)\RECEIVING\VESSEL_RECEIVING\BC8\Electrical</t>
  </si>
  <si>
    <t>BC- 8 TRIP</t>
  </si>
  <si>
    <t>\Alexandria\VESSEL_RECEIVING_L2\Emergency Loss (EL)\RECEIVING\VESSEL_RECEIVING\DC-6\Operational</t>
  </si>
  <si>
    <t>DC-5 HI-AMP</t>
  </si>
  <si>
    <t>\Alexandria\VESSEL_RECEIVING_L1\Emergency Loss (EL)\RECEIVING\VESSEL_RECEIVING\DC -5\Operational</t>
  </si>
  <si>
    <t xml:space="preserve">(02) NORD BARENTS </t>
  </si>
  <si>
    <t>00:00:26:32</t>
  </si>
  <si>
    <t>00:00:22:55</t>
  </si>
  <si>
    <t>\Alexandria\VESSEL_RECEIVING_L2\Emergency Loss (EL)\RECEIVING\VESSEL_RECEIVING\SU2-DC-BOOM\Electrical</t>
  </si>
  <si>
    <t>BOOM CHAIN FAILURE (SS)</t>
  </si>
  <si>
    <t>Trip B.C 8</t>
  </si>
  <si>
    <t>00:00:08:22</t>
  </si>
  <si>
    <t>\Alexandria\VESSEL_RECEIVING_L2\Emergency Loss (EL)\RECEIVING\VESSEL_RECEIVING\RECEIVING SCALE RS2\Operational</t>
  </si>
  <si>
    <t>توقف BC.6 HL RC.2 DAST</t>
  </si>
  <si>
    <t>00:00:10:47</t>
  </si>
  <si>
    <t>RESET</t>
  </si>
  <si>
    <t>\Alexandria\VESSEL_RECEIVING_L1\Emergency Loss (EL)\RECEIVING\VESSEL_RECEIVING\SU1-G 4\Mechanical</t>
  </si>
  <si>
    <t>00:00:05:41</t>
  </si>
  <si>
    <t>00:00:04:28</t>
  </si>
  <si>
    <t>فصل هيدروليك</t>
  </si>
  <si>
    <t>ضبط رشح زيت على موتور المارين</t>
  </si>
  <si>
    <t>(03) LILA</t>
  </si>
  <si>
    <t>DC-5 TRIP</t>
  </si>
  <si>
    <t>00:00:17:16</t>
  </si>
  <si>
    <t>CHECKING HP</t>
  </si>
  <si>
    <t>FOTOCELL FAULT</t>
  </si>
  <si>
    <t>ORDER ERROR</t>
  </si>
  <si>
    <t>(04) BERGE CATHERINE</t>
  </si>
  <si>
    <t>MOVEMENT DISCONNECTION</t>
  </si>
  <si>
    <t>00:00:44:00</t>
  </si>
  <si>
    <t>00:00:37:24</t>
  </si>
  <si>
    <t>feeding air line failure.</t>
  </si>
  <si>
    <t>\Alexandria\VESSEL_RECEIVING_L2\Emergency Loss (EL)\RECEIVING\VESSEL_RECEIVING\BC6\Operational</t>
  </si>
  <si>
    <t>HI AMPS DC-5</t>
  </si>
  <si>
    <t>DC-5 HI AMP.</t>
  </si>
  <si>
    <t>DC-5 HI Amps</t>
  </si>
  <si>
    <t>00:00:42:02</t>
  </si>
  <si>
    <t>\Alexandria\VESSEL_RECEIVING_L2\Emergency Loss (EL)\RECEIVING\VESSEL_RECEIVING\BC4\Electrical</t>
  </si>
  <si>
    <t>BC4 SS-1</t>
  </si>
  <si>
    <t>00:00:31:40</t>
  </si>
  <si>
    <t>\Alexandria\TRUCK_LOADING_L1\Emergency Loss (EL)\LOADING\TRUCK_LOADING\DC-31\Mechanical</t>
  </si>
  <si>
    <t>DC32</t>
  </si>
  <si>
    <t>D.C 32 S.S</t>
  </si>
  <si>
    <t>00:00:09:40</t>
  </si>
  <si>
    <t>ضبط حساس سير 11</t>
  </si>
  <si>
    <t>misaligen BC.11</t>
  </si>
  <si>
    <t>\Alexandria\TRUCK_LOADING_L1\Emergency Loss (EL)\LOADING\TRUCK_LOADING\DC-33\Operational</t>
  </si>
  <si>
    <t>DC-34 HI AMP.</t>
  </si>
  <si>
    <t>00:01:31:40</t>
  </si>
  <si>
    <t>\Alexandria\TRUCK_LOADING_L1\Emergency Loss (EL)\LOADING\TRUCK_LOADING\BL4 UniWin Cabinet\Electrical</t>
  </si>
  <si>
    <t>MEDIA CONV. SWITCH FAILURE</t>
  </si>
  <si>
    <t>(05) MEDUSA</t>
  </si>
  <si>
    <t>00:00:22:00</t>
  </si>
  <si>
    <t>\Alexandria\VESSEL_RECEIVING_L2\Emergency Loss (EL)\RECEIVING\VESSEL_RECEIVING\RECEIVING SCALE RS2\Design</t>
  </si>
  <si>
    <t>RS2 HL</t>
  </si>
  <si>
    <t>00:00:23:00</t>
  </si>
  <si>
    <t>00:00:19:01</t>
  </si>
  <si>
    <t>00:00:18:00</t>
  </si>
  <si>
    <t>00:00:19:04</t>
  </si>
  <si>
    <t>00:00:18:58</t>
  </si>
  <si>
    <t>00:00:10:24</t>
  </si>
  <si>
    <t>00:00:01:14</t>
  </si>
  <si>
    <t>00:00:05:18</t>
  </si>
  <si>
    <t>00:00:00:36</t>
  </si>
  <si>
    <t>\Alexandria\VESSEL_RECEIVING_L1\Emergency Loss (EL)\RECEIVING\VESSEL_RECEIVING\RECEIVING SCALE RS1\Instrumentation</t>
  </si>
  <si>
    <t>تهنيجة في الميزان وخروج من الاوردر</t>
  </si>
  <si>
    <t>00:00:04:54</t>
  </si>
  <si>
    <t>CHECKING SU (Oil leakage)</t>
  </si>
  <si>
    <t>00:00:13:53</t>
  </si>
  <si>
    <t>RS2 HI-L</t>
  </si>
  <si>
    <t>DC-34 Hatch</t>
  </si>
  <si>
    <t>\Alexandria\VESSEL_RECEIVING_L2\Emergency Loss (EL)\RECEIVING\VESSEL_RECEIVING\SU2-HU1\Operational</t>
  </si>
  <si>
    <t>SU2 HP DISCONNECT (OUT OF LIMIT)</t>
  </si>
  <si>
    <t>00:00:24:40</t>
  </si>
  <si>
    <t>DC-32 SS</t>
  </si>
  <si>
    <t>SU2 DISCONNECT (MANEUVERING)</t>
  </si>
  <si>
    <t>\Alexandria\VESSEL_RECEIVING_L2\Emergency Loss (EL)\RECEIVING\VESSEL_RECEIVING\SU2-DC-BOOM\Operational</t>
  </si>
  <si>
    <t>FULL LEVEL - TU2 (ارتفاع المركب قليل)</t>
  </si>
  <si>
    <t>00:00:07:15</t>
  </si>
  <si>
    <t>00:00:15:30</t>
  </si>
  <si>
    <t>\Alexandria\TRUCK_LOADING_L2\Emergency Loss (EL)\LOADING\TRUCK_LOADING\DC-34\Operational</t>
  </si>
  <si>
    <t>DC-33 Hatch</t>
  </si>
  <si>
    <t xml:space="preserve">(06) EXPLORER </t>
  </si>
  <si>
    <t>00:00:16:12</t>
  </si>
  <si>
    <t>LIFTING WIRE (LIMIT SWITCH) MALFUNCTION</t>
  </si>
  <si>
    <t>00:00:14:48</t>
  </si>
  <si>
    <t>SU2 WINCH REPAIR</t>
  </si>
  <si>
    <t>BC12 TRIP IN WINCH</t>
  </si>
  <si>
    <t>\Alexandria\VESSEL_RECEIVING_L1\Emergency Loss (EL)\RECEIVING\VESSEL_RECEIVING\BC - 3\Operational</t>
  </si>
  <si>
    <t>MISALIGEN</t>
  </si>
  <si>
    <t>00:00:07:49</t>
  </si>
  <si>
    <t>\Alexandria\VESSEL_RECEIVING_L2\Emergency Loss (EL)\RECEIVING\VESSEL_RECEIVING\SU2-Butterfly 3\Mechanical</t>
  </si>
  <si>
    <t>قطع خرطوم الهواء</t>
  </si>
  <si>
    <t>HATCH</t>
  </si>
  <si>
    <t>(07) CAROLINE</t>
  </si>
  <si>
    <t>\Alexandria\VESSEL_RECEIVING_L2\Emergency Loss (EL)\RECEIVING\VESSEL_RECEIVING\SU2 REMOTE CONTROL\Operational</t>
  </si>
  <si>
    <t>REMOTE BATTERY REPLACEMENT TAKING LONGER THAN 5 MINS</t>
  </si>
  <si>
    <t>00:01:05:00</t>
  </si>
  <si>
    <t>00:00:18:39</t>
  </si>
  <si>
    <t>\Alexandria\VESSEL_RECEIVING_L1\Emergency Loss (EL)\RECEIVING\VESSEL_RECEIVING\SPT-SU1 Boom DC-Gate 3\Mechanical</t>
  </si>
  <si>
    <t>ثقب فى شجرة المفرغ</t>
  </si>
  <si>
    <t>00:01:33:00</t>
  </si>
  <si>
    <t>HI - AMPS INTERLOCK AT STARTING DC-34 CONVEYOR.</t>
  </si>
  <si>
    <t>M-7</t>
  </si>
  <si>
    <t>(08) ESNA</t>
  </si>
  <si>
    <t>\Alexandria\VESSEL_RECEIVING_L2\Emergency Loss (EL)\RECEIVING\VESSEL_RECEIVING\S2\Mechanical</t>
  </si>
  <si>
    <t>ثقوب في UPER GARNER</t>
  </si>
  <si>
    <t>00:02:04:00</t>
  </si>
  <si>
    <t>RS1 HL قاعدة البستم</t>
  </si>
  <si>
    <t>00:00:28:10</t>
  </si>
  <si>
    <t>00:00:07:27</t>
  </si>
  <si>
    <t>SU1 G-4 FAULT</t>
  </si>
  <si>
    <t>00:00:21:58</t>
  </si>
  <si>
    <t>00:00:05:05</t>
  </si>
  <si>
    <t>عطل فى بوابة المفرغ(لا تفتح بعد نقل الصومعة)</t>
  </si>
  <si>
    <t>00:00:11:20</t>
  </si>
  <si>
    <t>DC.34 STOPED (Ss2)</t>
  </si>
  <si>
    <t>(09) PRETTY LADY</t>
  </si>
  <si>
    <t>00:00:10:34</t>
  </si>
  <si>
    <t>REMOTE BATTERY OFF</t>
  </si>
  <si>
    <t>\Alexandria\TRUCK_LOADING_L1\Emergency Loss (EL)\LOADING\TRUCK_LOADING\BL1 Spout</t>
  </si>
  <si>
    <t>GD-3405 POSITION</t>
  </si>
  <si>
    <t>(10) NEPTUNE</t>
  </si>
  <si>
    <t>00:00:06:52</t>
  </si>
  <si>
    <t>\Alexandria\VESSEL_RECEIVING_L1\Emergency Loss (EL)\RECEIVING\VESSEL_RECEIVING\SU1-DC-BOOM\Automation</t>
  </si>
  <si>
    <t>STOP POOM MONITOR</t>
  </si>
  <si>
    <t>DC-33 STOP</t>
  </si>
  <si>
    <t>(11) NEA ELPIS</t>
  </si>
  <si>
    <t>BC3 Misalignment.</t>
  </si>
  <si>
    <t>تمسك الليجز فى جسم المارين</t>
  </si>
  <si>
    <t>00:01:16:00</t>
  </si>
  <si>
    <t>\Alexandria\VESSEL_RECEIVING_L2\Emergency Loss (EL)\RECEIVING\VESSEL_RECEIVING\SPT-SU2 Bridge DC-BC2\Mechanical</t>
  </si>
  <si>
    <t>خروج العربية من القضيب</t>
  </si>
  <si>
    <t>00:00:40:00</t>
  </si>
  <si>
    <t>\Alexandria\VESSEL_RECEIVING_L1\Emergency Loss (EL)\RECEIVING\VESSEL_RECEIVING\RECEIVING SCALE RS1\Operational</t>
  </si>
  <si>
    <t>Over Capacity</t>
  </si>
  <si>
    <t>00:00:01:27</t>
  </si>
  <si>
    <t>\Alexandria\VESSEL_RECEIVING_L1\Emergency Loss (EL)\RECEIVING\VESSEL_RECEIVING\SPT-SU1 LEG-SU1 Boom DC</t>
  </si>
  <si>
    <t>\Alexandria\VESSEL_RECEIVING_L1\Emergency Loss (EL)\RECEIVING\VESSEL_RECEIVING\SU1-DC-BOOM\Operational</t>
  </si>
  <si>
    <t>DC-34 | HIGH AMP INTERLOCK (ops)</t>
  </si>
  <si>
    <t>00:00:08:30</t>
  </si>
  <si>
    <t>(12) KMARINE MELBOURNE</t>
  </si>
  <si>
    <t>00:00:14:04</t>
  </si>
  <si>
    <t>SS (CONVEYOR CANT TAKE FULL CAPACITY AT START)</t>
  </si>
  <si>
    <t>00:00:10:10</t>
  </si>
  <si>
    <t>\Alexandria\TRUCK_LOADING_L1\Emergency Loss (EL)\LOADING\TRUCK_LOADING\DC-33\Electrical</t>
  </si>
  <si>
    <t>DC-34 STOPPED (LIMIT SWITCH OF HATCH)</t>
  </si>
  <si>
    <t>00:00:33:16</t>
  </si>
  <si>
    <t>SPT-SU2 LEG-SU2 BOOM DC (SS) sensor adjustment due to vibration</t>
  </si>
  <si>
    <t>00:00:36:00</t>
  </si>
  <si>
    <t>00:00:09:19</t>
  </si>
  <si>
    <t>\Alexandria\VESSEL_RECEIVING_L1\Emergency Loss (EL)\RECEIVING\VESSEL_RECEIVING\DC-52\Operational</t>
  </si>
  <si>
    <t>DC52</t>
  </si>
  <si>
    <t>DC-52 HI AMPS</t>
  </si>
  <si>
    <t>(13) CRIMSON ARK</t>
  </si>
  <si>
    <t>\Alexandria\VESSEL_RECEIVING_L2\Emergency Loss (EL)\RECEIVING\VESSEL_RECEIVING\DC-52\Operational</t>
  </si>
  <si>
    <t>00:00:08:04</t>
  </si>
  <si>
    <t>HI AMP</t>
  </si>
  <si>
    <t>\Alexandria\VESSEL_RECEIVING_L2\Emergency Loss (EL)\RECEIVING\VESSEL_RECEIVING\DC-12</t>
  </si>
  <si>
    <t>BC12 | WINCH (HOUSE KEEPING ISSUE)</t>
  </si>
  <si>
    <t>00:00:14:37</t>
  </si>
  <si>
    <t>00:00:12:15</t>
  </si>
  <si>
    <t>00:00:15:23</t>
  </si>
  <si>
    <t>00:00:12:54</t>
  </si>
  <si>
    <t>\Alexandria\VESSEL_RECEIVING_L2\Emergency Loss (EL)\RECEIVING\VESSEL_RECEIVING\SU2-DS1\Mechanical</t>
  </si>
  <si>
    <t>DUST FILTER CLEANING</t>
  </si>
  <si>
    <t>\Alexandria\TRUCK_LOADING_L1\Emergency Loss (EL)\LOADING\TRUCK_LOADING\DC-33</t>
  </si>
  <si>
    <t>\Alexandria\VESSEL_RECEIVING_L1\Emergency Loss (EL)\RECEIVING\VESSEL_RECEIVING\BC12\Operational</t>
  </si>
  <si>
    <t>BC12 MOVEMENT STOPPED</t>
  </si>
  <si>
    <t>BC3 SS</t>
  </si>
  <si>
    <t>00:00:34:00</t>
  </si>
  <si>
    <t>00:00:29:15</t>
  </si>
  <si>
    <t>SU2 FILTER FAULT</t>
  </si>
  <si>
    <t>DC.34 HI AMP</t>
  </si>
  <si>
    <t>\Alexandria\VESSEL_RECEIVING_L2\Emergency Loss (EL)\RECEIVING\VESSEL_RECEIVING\DC-6\Electrical</t>
  </si>
  <si>
    <t>00:00:14:30</t>
  </si>
  <si>
    <t>00:00:00:10</t>
  </si>
  <si>
    <t>\Alexandria\TRUCK_LOADING_L2\Emergency Loss (EL)\LOADING\TRUCK_LOADING\DC-32\Operational</t>
  </si>
  <si>
    <t>DC-31 SS-1</t>
  </si>
  <si>
    <t xml:space="preserve">(14) KP ALBATROSS </t>
  </si>
  <si>
    <t>Plug chute device failure</t>
  </si>
  <si>
    <t>00:00:42:00</t>
  </si>
  <si>
    <t>00:00:35:29</t>
  </si>
  <si>
    <t>عطل PLUG CHUT</t>
  </si>
  <si>
    <t>00:00:22:30</t>
  </si>
  <si>
    <t>\Alexandria\VESSEL_RECEIVING_L1\Emergency Loss (EL)\RECEIVING\VESSEL_RECEIVING\SU1-G 4\Operational</t>
  </si>
  <si>
    <t>00:00:15:51</t>
  </si>
  <si>
    <t>00:00:02:55</t>
  </si>
  <si>
    <t>SS.1 تشغيل وعليه بضاعه</t>
  </si>
  <si>
    <t>00:00:12:35</t>
  </si>
  <si>
    <t>ريست اكثر من مرة لا تفتح</t>
  </si>
  <si>
    <t>00:00:30:00</t>
  </si>
  <si>
    <t>\Alexandria\VESSEL_RECEIVING_L1\Emergency Loss (EL)\RECEIVING\VESSEL_RECEIVING\BC5</t>
  </si>
  <si>
    <t>(RS Reading | Printing Paper) lead to ترحيل سير 5 وتعليق بوابه 4</t>
  </si>
  <si>
    <t>00:00:11:53</t>
  </si>
  <si>
    <t>\Alexandria\VESSEL_RECEIVING_L1\Emergency Loss (EL)\RECEIVING\VESSEL_RECEIVING\BC5\Operational</t>
  </si>
  <si>
    <t>BC5 MISAL.</t>
  </si>
  <si>
    <t>\Alexandria\TRUCK_LOADING_L2\Emergency Loss (EL)\LOADING\TRUCK_LOADING\DC-34</t>
  </si>
  <si>
    <t>TRIP DC-33-</t>
  </si>
  <si>
    <t>00:00:20:10</t>
  </si>
  <si>
    <t>\Alexandria\TRUCK_LOADING_L2\Emergency Loss (EL)\LOADING\TRUCK_LOADING\DC-34\Electrical</t>
  </si>
  <si>
    <t>dc-33 TRIP</t>
  </si>
  <si>
    <t>00:00:20:00</t>
  </si>
  <si>
    <t>DC33 trip</t>
  </si>
  <si>
    <t>\Alexandria\TRUCK_LOADING_L2\Emergency Loss (EL)\LOADING\TRUCK_LOADING\GD-3306\Operational</t>
  </si>
  <si>
    <t>Gate</t>
  </si>
  <si>
    <t>GD3306</t>
  </si>
  <si>
    <t>GD 3306 DONET CLOSED</t>
  </si>
  <si>
    <t>(15) GENCO</t>
  </si>
  <si>
    <t>00:00:38:00</t>
  </si>
  <si>
    <t>00:00:10:15</t>
  </si>
  <si>
    <t>BC3 MISALIGN (Try to start after bad weather stoppage)</t>
  </si>
  <si>
    <t>00:00:09:28</t>
  </si>
  <si>
    <t>Admin</t>
  </si>
  <si>
    <t>Control Room</t>
  </si>
  <si>
    <t>PRINTER</t>
  </si>
  <si>
    <t>BC12 MISALIGEN</t>
  </si>
  <si>
    <t>00:03:49:10</t>
  </si>
  <si>
    <t>DC-34 | CHAIN CUT</t>
  </si>
  <si>
    <t>DC-34 HI AMPERE INTERLOCK</t>
  </si>
  <si>
    <t>00:00:07:18</t>
  </si>
  <si>
    <t>DC-6 SS</t>
  </si>
  <si>
    <t>00:00:08:59</t>
  </si>
  <si>
    <t>HOLE IN GANTRY</t>
  </si>
  <si>
    <t>00:00:32:51</t>
  </si>
  <si>
    <t>\Alexandria\VESSEL_RECEIVING_L2\Emergency Loss (EL)\RECEIVING\VESSEL_RECEIVING\BC2\Operational</t>
  </si>
  <si>
    <t>BC2 OVERLOAD</t>
  </si>
  <si>
    <t>DC55</t>
  </si>
  <si>
    <t>DC-55 PLUG CHUT</t>
  </si>
  <si>
    <t>BC3 SS1</t>
  </si>
  <si>
    <t>hatch interlock dc 34 | Hatch sensor | inspection test done without any findings</t>
  </si>
  <si>
    <t>HIGH AMPEER.DC.34</t>
  </si>
  <si>
    <t>DC-34 HI-AMPS</t>
  </si>
  <si>
    <t>00:00:34:20</t>
  </si>
  <si>
    <t>bulk-5 spout blockage</t>
  </si>
  <si>
    <t>D.C 34 HIGH AMPS</t>
  </si>
  <si>
    <t>FY23-24</t>
  </si>
  <si>
    <t xml:space="preserve">(1) CHELSEA-4 </t>
  </si>
  <si>
    <t>00:01:17:00</t>
  </si>
  <si>
    <t>00:01:05:48</t>
  </si>
  <si>
    <t>HP-1 FAULT</t>
  </si>
  <si>
    <t>00:01:08:00</t>
  </si>
  <si>
    <t>00:00:22:26</t>
  </si>
  <si>
    <t>\Alexandria\VESSEL_RECEIVING_L1\Emergency Loss (EL)\RECEIVING\VESSEL_RECEIVING\RECEIVING SCALE RS1\Electrical</t>
  </si>
  <si>
    <t>DC-5 HI AMPS</t>
  </si>
  <si>
    <t>00:00:08:15</t>
  </si>
  <si>
    <t>HIGH AMPS DC 34</t>
  </si>
  <si>
    <t>00:00:11:50</t>
  </si>
  <si>
    <t>(3) Venus J</t>
  </si>
  <si>
    <t>HP-1 MALFUNCTION</t>
  </si>
  <si>
    <t>00:00:27:00</t>
  </si>
  <si>
    <t>00:00:06:19</t>
  </si>
  <si>
    <t>BC3 SS-1</t>
  </si>
  <si>
    <t>SU1 KICK IN</t>
  </si>
  <si>
    <t>\Alexandria\VESSEL_RECEIVING_L2\Emergency Loss (EL)\RECEIVING\VESSEL_RECEIVING\DC-12\Operationalal</t>
  </si>
  <si>
    <t>BC12 TRIP</t>
  </si>
  <si>
    <t>00:00:32:37</t>
  </si>
  <si>
    <t>(4) Iron Lady</t>
  </si>
  <si>
    <t>00:01:20:00</t>
  </si>
  <si>
    <t>عطل فى الميزان</t>
  </si>
  <si>
    <t>كتم بومة</t>
  </si>
  <si>
    <t>00:00:09:23</t>
  </si>
  <si>
    <t>Material wear in the inner body of RS1</t>
  </si>
  <si>
    <t>DC-3 HI AMPS</t>
  </si>
  <si>
    <t>DC-5 HIGH AMP</t>
  </si>
  <si>
    <t>\Alexandria\TRUCK_LOADING_L2\Emergency Loss (EL)\UTILITIES\ELECTRICAL_DISTRIBUTION\MCC5\Electrical</t>
  </si>
  <si>
    <t>MCC5</t>
  </si>
  <si>
    <t>توقف mc5 عن العمل تجربه سستمم الكنترول</t>
  </si>
  <si>
    <t>\Alexandria\TRUCK_LOADING_L1\Emergency Loss (EL)\UTILITIES\ELECTRICAL_DISTRIBUTION\MCC3\Electrical</t>
  </si>
  <si>
    <t>MCC3</t>
  </si>
  <si>
    <t>MCC3 RESET</t>
  </si>
  <si>
    <t>BC14 EMERGENCY STOP</t>
  </si>
  <si>
    <t>\Alexandria\TRUCK_LOADING_L1\Emergency Loss (EL)\UTILITIES\ELECTRICAL_DISTRIBUTION\MCC5\Electrical</t>
  </si>
  <si>
    <t>MCC5 ERROR</t>
  </si>
  <si>
    <t>00:00:18:40</t>
  </si>
  <si>
    <t>high amps DC-34</t>
  </si>
  <si>
    <t xml:space="preserve">(6) NAVIOS SKY </t>
  </si>
  <si>
    <t>00:00:31:00</t>
  </si>
  <si>
    <t>REMOTE BATTERY OFF FULL LEVEL - TU1 4 Times</t>
  </si>
  <si>
    <t>00:00:53:00</t>
  </si>
  <si>
    <t>HYD LEAK - SINK IN HOSE</t>
  </si>
  <si>
    <t>Compressor Stopage</t>
  </si>
  <si>
    <t>\Alexandria\VESSEL_RECEIVING_L2\Emergency Loss (EL)\RECEIVING\VESSEL_RECEIVING\DC -4\Operational</t>
  </si>
  <si>
    <t>DC-4'6 HI AMPS</t>
  </si>
  <si>
    <t xml:space="preserve">(8) SAINT VASSILIOS </t>
  </si>
  <si>
    <t>00:02:29:00</t>
  </si>
  <si>
    <t>00:02:06:28</t>
  </si>
  <si>
    <t>\Alexandria\VESSEL_RECEIVING_L2\Emergency Loss (EL)\RECEIVING\VESSEL_RECEIVING\SU2-Gate 3\Operational</t>
  </si>
  <si>
    <t>لا تفتح بوابة 3</t>
  </si>
  <si>
    <t>DC-4 HI AMPS</t>
  </si>
  <si>
    <t>HIGH AMPS DC-34</t>
  </si>
  <si>
    <t>تصفيه DC-33</t>
  </si>
  <si>
    <t>00:00:50:10</t>
  </si>
  <si>
    <t>\Alexandria\TRUCK_LOADING_L1\Emergency Loss (EL)\STORING\STORAGE\FS-2\Electrical</t>
  </si>
  <si>
    <t>FS</t>
  </si>
  <si>
    <t>FS2</t>
  </si>
  <si>
    <t>FS-2 GATES BLOCKAGE</t>
  </si>
  <si>
    <t>00:00:20:30</t>
  </si>
  <si>
    <t>\Alexandria\TRUCK_LOADING_L1\Emergency Loss (EL)\LOADING\TRUCK_LOADING\GD-3409\Mechanical</t>
  </si>
  <si>
    <t>GD-3409</t>
  </si>
  <si>
    <t>Gate not responding</t>
  </si>
  <si>
    <t>\Alexandria\TRUCK_LOADING_L2\Emergency Loss (EL)\LOADING\TRUCK_LOADING\BC11\Mechanical</t>
  </si>
  <si>
    <t>BC11 SS-1</t>
  </si>
  <si>
    <t>\Alexandria\TRUCK_LOADING_L2\Emergency Loss (EL)\UTILITIES\ELECTRICAL_DISTRIBUTION\MCC3\Electrical</t>
  </si>
  <si>
    <t>FIRE ALARM MC 3.4</t>
  </si>
  <si>
    <t>\Alexandria\TRUCK_LOADING_L1\Emergency Loss (EL)\LOADING\TRUCK_LOADING\GBE101A\Operational</t>
  </si>
  <si>
    <t>GBE101A</t>
  </si>
  <si>
    <t>GBE101A POS STOP</t>
  </si>
  <si>
    <t>(9) ALLEGRA</t>
  </si>
  <si>
    <t>00:00:49:24</t>
  </si>
  <si>
    <t>عطل في الميزان1.2</t>
  </si>
  <si>
    <t>00:04:27:00</t>
  </si>
  <si>
    <t>00:02:25:00</t>
  </si>
  <si>
    <t>00:01:12:00</t>
  </si>
  <si>
    <t>00:01:01:10</t>
  </si>
  <si>
    <t>00:00:20:25</t>
  </si>
  <si>
    <t>Hole in SU1/Gate 3 Spt</t>
  </si>
  <si>
    <t>\Alexandria\VESSEL_RECEIVING_L1\Emergency Loss (EL)\RECEIVING\VESSEL_RECEIVING\GD-703\Operational</t>
  </si>
  <si>
    <t>GD-703</t>
  </si>
  <si>
    <t>GD-703 POS STOP</t>
  </si>
  <si>
    <t>\Alexandria\TRUCK_LOADING_L1\Emergency Loss (EL)\LOADING\TRUCK_LOADING\GB-1101\Operational</t>
  </si>
  <si>
    <t>GB-1101</t>
  </si>
  <si>
    <t>WAITING COMMODITY AT START طبط نسبه بوابه صومعه11 GB-1101</t>
  </si>
  <si>
    <t>SLOW SPEED DC-34</t>
  </si>
  <si>
    <t>(10) ASOMATOS</t>
  </si>
  <si>
    <t>\Alexandria\VESSEL_RECEIVING_L2\Emergency Loss (EL)\RECEIVING\VESSEL_RECEIVING\DC -4\Automation</t>
  </si>
  <si>
    <t>Open Case</t>
  </si>
  <si>
    <t>DC-4 HI.AMP</t>
  </si>
  <si>
    <t>\Alexandria\VESSEL_RECEIVING_L1\Emergency Loss (EL)\RECEIVING\VESSEL_RECEIVING\DC -5\Automation</t>
  </si>
  <si>
    <t>\Alexandria\VESSEL_RECEIVING_L2\Emergency Loss (EL)\UTILITIES\ELECTRICAL_DISTRIBUTION\MCC2\Electrical</t>
  </si>
  <si>
    <t>FAULT NETWORK MCC.2</t>
  </si>
  <si>
    <t>\Alexandria\VESSEL_RECEIVING_L1\Emergency Loss (EL)\UTILITIES\ELECTRICAL_DISTRIBUTION\MCC2\Electrical</t>
  </si>
  <si>
    <t>HL RS1</t>
  </si>
  <si>
    <t>00:00:06:40</t>
  </si>
  <si>
    <t>DC-34 HI-AMP</t>
  </si>
  <si>
    <t>DC-34 HATCH DOOR. تراكم دست وبضاعة اخر الدراج</t>
  </si>
  <si>
    <t>\Alexandria\TRUCK_LOADING_L1\Emergency Loss (EL)\LOADING\TRUCK_LOADING\GD-3405\Operational</t>
  </si>
  <si>
    <t>GD-3105</t>
  </si>
  <si>
    <t>GD-3405 POS</t>
  </si>
  <si>
    <t>(13) PELAGIANI</t>
  </si>
  <si>
    <t>عطل فى دوران المفرغ</t>
  </si>
  <si>
    <t>LS DC-34</t>
  </si>
  <si>
    <t>DC-34 L.S</t>
  </si>
  <si>
    <t>(14) TOMINI LEVANT</t>
  </si>
  <si>
    <t>\Alexandria\VESSEL_RECEIVING_L1\Emergency Loss (EL)\RECEIVING\VESSEL_RECEIVING\SU1 HU1\Operational</t>
  </si>
  <si>
    <t>DC-3 HI AMP</t>
  </si>
  <si>
    <t>\Alexandria\VESSEL_RECEIVING_L1\Emergency Loss (EL)\RECEIVING\VESSEL_RECEIVING\DC -3</t>
  </si>
  <si>
    <t>00:01:47:30</t>
  </si>
  <si>
    <t>\Alexandria\TRUCK_LOADING_L1\Emergency Loss (EL)\LOADING\TRUCK_LOADING\DC-31\Electrical</t>
  </si>
  <si>
    <t>DC-32 FAULT</t>
  </si>
  <si>
    <t>HIGH AMP 34</t>
  </si>
  <si>
    <t>عطل في البار كود</t>
  </si>
  <si>
    <t>Dc-34 HATCH</t>
  </si>
  <si>
    <t>(15) K RUBY</t>
  </si>
  <si>
    <t>00:00:03:58</t>
  </si>
  <si>
    <t>00:00:33:00</t>
  </si>
  <si>
    <t>HP FAULT</t>
  </si>
  <si>
    <t>HATCH DC-34</t>
  </si>
  <si>
    <t>\Alexandria\TRUCK_LOADING_L2\Emergency Loss (EL)\LOADING\TRUCK_LOADING\BL1 UniWin Cabinet\Operational</t>
  </si>
  <si>
    <t>BARCODE BL 2</t>
  </si>
  <si>
    <t>HIGH AMP DC-34</t>
  </si>
  <si>
    <t>BC9</t>
  </si>
  <si>
    <t>pull cord BC9</t>
  </si>
  <si>
    <t>(16) PEGASUS</t>
  </si>
  <si>
    <t>00:00:13:24</t>
  </si>
  <si>
    <t>RC-1 FAULT</t>
  </si>
  <si>
    <t>00:01:24:00</t>
  </si>
  <si>
    <t>00:00:23:29</t>
  </si>
  <si>
    <t>ADJUSTING RC-1</t>
  </si>
  <si>
    <t>HATCH DC-33</t>
  </si>
  <si>
    <t>\Alexandria\TRUCK_LOADING_L2\Emergency Loss (EL)\LOADING\TRUCK_LOADING\GFS-209\Electrical</t>
  </si>
  <si>
    <t>GFS-209</t>
  </si>
  <si>
    <t>POS STOP GFS-209</t>
  </si>
  <si>
    <t>DC-34 HI AMP</t>
  </si>
  <si>
    <t>(17) ZULFIKAR</t>
  </si>
  <si>
    <t>\Alexandria\VESSEL_RECEIVING_L1\Emergency Loss (EL)\RECEIVING\VESSEL_RECEIVING\SPT-SU1 Boom DC-Gate 1\Electrical</t>
  </si>
  <si>
    <t>\Alexandria\TRUCK_LOADING_L2\Emergency Loss (EL)\LOADING\TRUCK_LOADING\BL1 UniWin Cabinet\Electrical</t>
  </si>
  <si>
    <t>عطل الباركود BL1</t>
  </si>
  <si>
    <t xml:space="preserve">(18) AMIRA MARYANA </t>
  </si>
  <si>
    <t>فصل بطارية الريموت برغم أنها مشحونه</t>
  </si>
  <si>
    <t>00:00:22:33</t>
  </si>
  <si>
    <t>HP SU2</t>
  </si>
  <si>
    <t>\Alexandria\TRUCK_LOADING_L2\Emergency Loss (EL)\LOADING\TRUCK_LOADING\GD-3304\Operational</t>
  </si>
  <si>
    <t>GD-3304</t>
  </si>
  <si>
    <t>GD-3304 POS STOP</t>
  </si>
  <si>
    <t>HI AMP DC- 34</t>
  </si>
  <si>
    <t>00:03:58:10</t>
  </si>
  <si>
    <t>قطع في كتينه DC-34</t>
  </si>
  <si>
    <t>DC-34 HATCH DOOR (تراكم بضاعة)</t>
  </si>
  <si>
    <t>00:00:18:10</t>
  </si>
  <si>
    <t>DC-34 HATCH DOOR</t>
  </si>
  <si>
    <t>DC-34 HIGH AMPS</t>
  </si>
  <si>
    <t>(19) ORHAN</t>
  </si>
  <si>
    <t>00:00:56:00</t>
  </si>
  <si>
    <t>BC3 MISALIGEN</t>
  </si>
  <si>
    <t>\Alexandria\VESSEL_RECEIVING_L1\Emergency Loss (EL)\RECEIVING\VESSEL_RECEIVING\DC -3\Automation</t>
  </si>
  <si>
    <t>HI AMP DC-3 (125 AMP - ampere set point was reset after scheduled time task )</t>
  </si>
  <si>
    <t>\Alexandria\VESSEL_RECEIVING_L2\Emergency Loss (EL)\RECEIVING\VESSEL_RECEIVING\DC -4</t>
  </si>
  <si>
    <t>DC-3 SS1</t>
  </si>
  <si>
    <t>\Alexandria\VESSEL_RECEIVING_L1\Emergency Loss (EL)\RECEIVING\VESSEL_RECEIVING\DC-9</t>
  </si>
  <si>
    <t>DC-8 توقف فجأه أثناء العمل بدون سبب</t>
  </si>
  <si>
    <t>(20) GANOSAYA</t>
  </si>
  <si>
    <t>Open case</t>
  </si>
  <si>
    <t>(24) YM THERESA</t>
  </si>
  <si>
    <t>\Alexandria\VESSEL_RECEIVING_L2\Emergency Loss (EL)\RECEIVING\VESSEL_RECEIVING\BC8\Automation</t>
  </si>
  <si>
    <t>Automation</t>
  </si>
  <si>
    <t>BC8 BEARING</t>
  </si>
  <si>
    <t>MISAL.</t>
  </si>
  <si>
    <t>00:00:12:23</t>
  </si>
  <si>
    <t>BC2 MISSALIGN</t>
  </si>
  <si>
    <t>Printer</t>
  </si>
  <si>
    <t>MISAL</t>
  </si>
  <si>
    <t>DC-34 LS</t>
  </si>
  <si>
    <t>00:01:13:00</t>
  </si>
  <si>
    <t>BC3 MISAL.</t>
  </si>
  <si>
    <t>DC-34</t>
  </si>
  <si>
    <t>00:01:21:00</t>
  </si>
  <si>
    <t>00:01:19:00</t>
  </si>
  <si>
    <t>BC3 SLOW SPEED</t>
  </si>
  <si>
    <t>HATCH DC-34 - day shift (A.K.)</t>
  </si>
  <si>
    <t>هاتش جرار 34 اثناء تصفية الخط</t>
  </si>
  <si>
    <t>DC-34 HEADHATCH</t>
  </si>
  <si>
    <t>00:00:12:10</t>
  </si>
  <si>
    <t>DC-34 HATCH (دراج 34 كان فاضى)</t>
  </si>
  <si>
    <t xml:space="preserve">(26) ROXETTE </t>
  </si>
  <si>
    <t>00:02:03:00</t>
  </si>
  <si>
    <t>00:00:35:35</t>
  </si>
  <si>
    <t>عطل فى الموازين</t>
  </si>
  <si>
    <t>عطل فى الموازين HIGH LEVEL - سير خمسة لا يعمل لحين انتهاء اشارة HL</t>
  </si>
  <si>
    <t>00:00:10:11</t>
  </si>
  <si>
    <t>00:00:09:43</t>
  </si>
  <si>
    <t>00:00:34:09</t>
  </si>
  <si>
    <t>00:00:01:03</t>
  </si>
  <si>
    <t>Loader3</t>
  </si>
  <si>
    <t>MOBILE EQUIPMENT OIL LEAKAGE</t>
  </si>
  <si>
    <t>DC-34 SS1 FAULT</t>
  </si>
  <si>
    <t>high amp dc-33</t>
  </si>
  <si>
    <t xml:space="preserve">(27) AILEEN </t>
  </si>
  <si>
    <t>\Alexandria\TRUCK_LOADING_L2\Emergency Loss (EL)\LOADING\TRUCK_LOADING\GD-3303\Operational</t>
  </si>
  <si>
    <t>GD 3403</t>
  </si>
  <si>
    <t>L.S DC-34</t>
  </si>
  <si>
    <t>DC-33 HATCH</t>
  </si>
  <si>
    <t>00:00:16:50</t>
  </si>
  <si>
    <t>HATCH DC 33</t>
  </si>
  <si>
    <t>\Alexandria\TRUCK_LOADING_L2\Emergency Loss (EL)\LOADING\TRUCK_LOADING\GD-3305\Operational</t>
  </si>
  <si>
    <t>DC-33 HATCH - GD-3305 POS</t>
  </si>
  <si>
    <t>HATCH DC D34</t>
  </si>
  <si>
    <t>00:02:39:00</t>
  </si>
  <si>
    <t>خروج عربة المارين من المسار</t>
  </si>
  <si>
    <t xml:space="preserve">(31) MV LADY MERAL </t>
  </si>
  <si>
    <t>تصفية و ضبط رولة</t>
  </si>
  <si>
    <t>تغيير رولة</t>
  </si>
  <si>
    <t>عطل تشغيل البومة</t>
  </si>
  <si>
    <t>00:00:09:18</t>
  </si>
  <si>
    <t>00:00:26:12</t>
  </si>
  <si>
    <t>توقف سير7 H.L ميزان 1 (تعليق بوابة الشحن)</t>
  </si>
  <si>
    <t>00:00:14:58</t>
  </si>
  <si>
    <t>00:00:13:48</t>
  </si>
  <si>
    <t>\Alexandria\VESSEL_RECEIVING_L2\Emergency Loss (EL)\RECEIVING\VESSEL_RECEIVING\SPT BC4-BC6\Mechanical</t>
  </si>
  <si>
    <t>Spout</t>
  </si>
  <si>
    <t>SPT BC4-BC6</t>
  </si>
  <si>
    <t>تصفية لعمل بطشة بين سير4&amp;6</t>
  </si>
  <si>
    <t>00:02:07:20</t>
  </si>
  <si>
    <t>تشغيله لتصفية سير 13 بسبب حدوث plug chute</t>
  </si>
  <si>
    <t>\Alexandria\TRUCK_LOADING_L2\Emergency Loss (EL)\CONDITIONING\CLEANING\CB-5\Operational</t>
  </si>
  <si>
    <t>CB5</t>
  </si>
  <si>
    <t>Over Capacity BE2 بسبب CB-5</t>
  </si>
  <si>
    <t>حدوث plug chute BC13</t>
  </si>
  <si>
    <t>\Alexandria\TRUCK_LOADING_L2\Emergency Loss (EL)\LOADING\TRUCK_LOADING\GD-3304\Electrical</t>
  </si>
  <si>
    <t>GD3404</t>
  </si>
  <si>
    <t>عطل في بوابة 3404</t>
  </si>
  <si>
    <t>00:00:09:49</t>
  </si>
  <si>
    <t>(32) LAURA</t>
  </si>
  <si>
    <t>00:00:44:09</t>
  </si>
  <si>
    <t>00:00:37:03</t>
  </si>
  <si>
    <t>عطل في تشغيل البومة</t>
  </si>
  <si>
    <t>00:00:12:03</t>
  </si>
  <si>
    <t>حساس بومه مفرغ 2</t>
  </si>
  <si>
    <t>(33) JI XIAN FENG</t>
  </si>
  <si>
    <t>00:00:58:30</t>
  </si>
  <si>
    <t>00:00:49:08</t>
  </si>
  <si>
    <t>حساس البومة</t>
  </si>
  <si>
    <t>00:00:37:54</t>
  </si>
  <si>
    <t>00:00:32:08</t>
  </si>
  <si>
    <t>00:00:30:41</t>
  </si>
  <si>
    <t>ارتفاع درجه حراره زيت الهيدرولك الميزان</t>
  </si>
  <si>
    <t>00:00:32:13</t>
  </si>
  <si>
    <t>00:00:27:18</t>
  </si>
  <si>
    <t>حساس البومه</t>
  </si>
  <si>
    <t>تغير روله في سير 4</t>
  </si>
  <si>
    <t>الكشف علي بوابات الميزان</t>
  </si>
  <si>
    <t>\Alexandria\TRUCK_LOADING_L1\Emergency Loss (EL)\LOADING\TRUCK_LOADING\BL1 UniWin Cabinet\Operational</t>
  </si>
  <si>
    <t>تعلق بار كود بالك 1</t>
  </si>
  <si>
    <t>GD-3405 POS STOP</t>
  </si>
  <si>
    <t>\Alexandria\VESSEL_RECEIVING_L2\Emergency Loss (EL)\RECEIVING\VESSEL_RECEIVING\DC-10\Mechanical</t>
  </si>
  <si>
    <t>DC-8 HATCH</t>
  </si>
  <si>
    <t>00:00:23:05</t>
  </si>
  <si>
    <t>00:00:19:31</t>
  </si>
  <si>
    <t>ارتفاع زيت الهيدروللك الميزان</t>
  </si>
  <si>
    <t>DC-4 SS-1</t>
  </si>
  <si>
    <t>عطل فى بومة المفرغ</t>
  </si>
  <si>
    <t>(34) TUTOR</t>
  </si>
  <si>
    <t>00:06:21:00</t>
  </si>
  <si>
    <t>00:01:58:23</t>
  </si>
  <si>
    <t>\Alexandria\VESSEL_RECEIVING_L1\Emergency Loss (EL)\RECEIVING\VESSEL_RECEIVING\SU1-DC-BOOM\Mechanica</t>
  </si>
  <si>
    <t>BROKEN CHAIN</t>
  </si>
  <si>
    <t>00:09:03:00</t>
  </si>
  <si>
    <t>اصلاح الكاتينة</t>
  </si>
  <si>
    <t>\Alexandria\TRUCK_LOADING_L2\Emergency Loss (EL)\LOADING\TRUCK_LOADING\BC11\Operational</t>
  </si>
  <si>
    <t>BLUG CHUTE</t>
  </si>
  <si>
    <t>00:01:09:00</t>
  </si>
  <si>
    <t>00:00:16:37</t>
  </si>
  <si>
    <t>SLOW SPPED</t>
  </si>
  <si>
    <t>00:00:16:38</t>
  </si>
  <si>
    <t>SLOW SPPED DC-3</t>
  </si>
  <si>
    <t>00:00:36:39</t>
  </si>
  <si>
    <t>(35) VINDONISSA</t>
  </si>
  <si>
    <t>00:00:22:43</t>
  </si>
  <si>
    <t>HL IN RS2</t>
  </si>
  <si>
    <t>00:00:12:18</t>
  </si>
  <si>
    <t>توقف BC.2 RUN FAIL + عطل عند تشغيل البومة</t>
  </si>
  <si>
    <t>\Alexandria\TRUCK_LOADING_L1\Emergency Loss (EL)\LOADING\TRUCK_LOADING\GBE103A\Operational</t>
  </si>
  <si>
    <t>GBE103A</t>
  </si>
  <si>
    <t>(37) DESERT PIONEER |</t>
  </si>
  <si>
    <t>\Alexandria\VESSEL_RECEIVING_L1\Emergency Loss (EL)\RECEIVING\VESSEL_RECEIVING\DC-52\Mechanical</t>
  </si>
  <si>
    <t>HATCH DC-52</t>
  </si>
  <si>
    <t>Load out</t>
  </si>
  <si>
    <t>\Alexandria\TRUCK_LOADING_L2\Emergency Loss (EL)\LOADING\TRUCK_LOADING\BL2 UniWin Cabinet\Operational</t>
  </si>
  <si>
    <t>BAR COD BL2</t>
  </si>
  <si>
    <t>(38) SUPRA MONRACH</t>
  </si>
  <si>
    <t>Distribution</t>
  </si>
  <si>
    <t>00:00:17:49</t>
  </si>
  <si>
    <t>00:02:52:00</t>
  </si>
  <si>
    <t>\Alexandria\TRUCK_LOADING_L1\Emergency Loss (EL)\STORING\STORAGE\B-9\Operational</t>
  </si>
  <si>
    <t>B9</t>
  </si>
  <si>
    <t>ظبط بوابه صومعه 13 من الكنترول</t>
  </si>
  <si>
    <t>(40) AMIRA NOUR</t>
  </si>
  <si>
    <t>HU off</t>
  </si>
  <si>
    <t>(41) AMIRA NOUR</t>
  </si>
  <si>
    <t>دوران ناحيه الشمال بطئ وتجربته مع الكهربائي لحل المشكله</t>
  </si>
  <si>
    <t>(42) OCEAN LOVE</t>
  </si>
  <si>
    <t>Storing</t>
  </si>
  <si>
    <t>00:00:41:00</t>
  </si>
  <si>
    <t>BC12 WINCH TRAVELLING MALFUNCTION</t>
  </si>
  <si>
    <t>00:02:11:00</t>
  </si>
  <si>
    <t>DC-5 BROKEN CHAIN</t>
  </si>
  <si>
    <t>WAITING COMMODITY AFTER BC12 HK</t>
  </si>
  <si>
    <t>00:00:01:36</t>
  </si>
  <si>
    <t>\Alexandria\VESSEL_RECEIVING_L1\Emergency Loss (EL)\RECEIVING\VESSEL_RECEIVING\SU-DS1\Mechanical</t>
  </si>
  <si>
    <t>فلتر سير 1</t>
  </si>
  <si>
    <t>BC12 stoppage</t>
  </si>
  <si>
    <t>(43) OCEAN LOVE</t>
  </si>
  <si>
    <t>توقف بدون عطل</t>
  </si>
  <si>
    <t>bulk high level par code lagging</t>
  </si>
  <si>
    <t>00:00:19:10</t>
  </si>
  <si>
    <t>\Alexandria\TRUCK_LOADING_L2\Emergency Loss (EL)\LOADING\TRUCK_LOADING\GD-3306</t>
  </si>
  <si>
    <t>GATE</t>
  </si>
  <si>
    <t>GD-3306</t>
  </si>
  <si>
    <t>pos stop</t>
  </si>
  <si>
    <t>00:00:30:20</t>
  </si>
  <si>
    <t>\Alexandria\TRUCK_LOADING_L2\Emergency Loss (EL)\LOADING\TRUCK_LOADING\DC-60\Electrical</t>
  </si>
  <si>
    <t>DC61</t>
  </si>
  <si>
    <t>DC-61 NO SIGNAL</t>
  </si>
  <si>
    <t>00:00:10:40</t>
  </si>
  <si>
    <t>\Alexandria\TRUCK_LOADING_L1\Emergency Loss (EL)\LOADING\TRUCK_LOADING\BL2 Spout\Operational</t>
  </si>
  <si>
    <t>سدد في بالك 2</t>
  </si>
  <si>
    <t>عطل سيارة اسفل البالك</t>
  </si>
  <si>
    <t>\Alexandria\TRUCK_LOADING_L1\Emergency Loss (EL)\LOADING\TRUCK_LOADING\TRUCK SCALE TS1\Electrical</t>
  </si>
  <si>
    <t>TRUCK SCAL 2 PHOTO SEEL</t>
  </si>
  <si>
    <t>00:00:00:20</t>
  </si>
  <si>
    <t>HIGH AMPEER DC 34</t>
  </si>
  <si>
    <t>HIGH LEVEL PL +عطل في الاسبوت داخل السياره</t>
  </si>
  <si>
    <t>(43) LORD HAMMOUR</t>
  </si>
  <si>
    <t>00:00:24:10</t>
  </si>
  <si>
    <t>RS2 HL (VARIANCE 100 KGS IN EACH PATCH)</t>
  </si>
  <si>
    <t>00:00:11:13</t>
  </si>
  <si>
    <t>SU1 HP STOPPED</t>
  </si>
  <si>
    <t>(44) LORD HAMMOUR</t>
  </si>
  <si>
    <t>00:00:00:31</t>
  </si>
  <si>
    <t>\Alexandria\VESSEL_RECEIVING_L1\Emergency Loss (EL)\RECEIVING\VESSEL_RECEIVING\SU1 BEAMS\Mechanical</t>
  </si>
  <si>
    <t>TRAVELLING ISSUE</t>
  </si>
  <si>
    <t>00:00:56:38</t>
  </si>
  <si>
    <t>\Alexandria\VESSEL_RECEIVING_L1\Emergency Loss (EL)\RECEIVING\VESSEL_RECEIVING\BC-7\Mechanical</t>
  </si>
  <si>
    <t>(BC-7 failure)</t>
  </si>
  <si>
    <t>توقف DC-33 s.s بعد الكشف لا شيء</t>
  </si>
  <si>
    <t>\Alexandria\TRUCK_LOADING_L2\Emergency Loss (EL)\LOADING\TRUCK_LOADING\BC-11\Mechanical</t>
  </si>
  <si>
    <t>BC-11 MISSALIGN</t>
  </si>
  <si>
    <t xml:space="preserve">(45) CHARM LOONG </t>
  </si>
  <si>
    <t>00:00:00:19</t>
  </si>
  <si>
    <t>\Alexandria\VESSEL_RECEIVING_L1\Emergency Loss (EL)\RECEIVING\VESSEL_RECEIVING\BC-5\Electrical</t>
  </si>
  <si>
    <t>S.S stoppage</t>
  </si>
  <si>
    <t>00:00:07:04</t>
  </si>
  <si>
    <t>BC-6 STOPED (RC-2 ERORR)</t>
  </si>
  <si>
    <t>سخونة زيت + ضبط حركة البوم اب</t>
  </si>
  <si>
    <t>عطل البنطلون</t>
  </si>
  <si>
    <t>توقف سير 12</t>
  </si>
  <si>
    <t>\Alexandria\VESSEL_RECEIVING_L2\Emergency Loss (EL)\RECEIVING\VESSEL_RECEIVING\DC-52\Electrical</t>
  </si>
  <si>
    <t>DC 53 PLUG CHUT</t>
  </si>
  <si>
    <t>\Alexandria\TRUCK_LOADING_L2\Emergency Loss (EL)\LOADING\TRUCK_LOADING\BL3 Spout\Operational</t>
  </si>
  <si>
    <t>عطل ف بالك 3 اثناء تقفيل الافراج</t>
  </si>
  <si>
    <t>00:00:59:30</t>
  </si>
  <si>
    <t>00:00:50:18</t>
  </si>
  <si>
    <t>عطل بوابة التفريغ RC-2</t>
  </si>
  <si>
    <t>00:00:37:00</t>
  </si>
  <si>
    <t>00:00:31:18</t>
  </si>
  <si>
    <t>S.S BOOM تثبيت</t>
  </si>
  <si>
    <t>\Alexandria\VESSEL_RECEIVING_L2\Emergency Loss (EL)\RECEIVING\VESSEL_RECEIVING\DC-52</t>
  </si>
  <si>
    <t>DC-53 PLUG CHUTE</t>
  </si>
  <si>
    <t>\Alexandria\VESSEL_RECEIVING_L1\Emergency Loss (EL)\RECEIVING\VESSEL_RECEIVING\DC-52</t>
  </si>
  <si>
    <t>DC-53 PLUG CHUT</t>
  </si>
  <si>
    <t>00:00:10:59</t>
  </si>
  <si>
    <t>\Alexandria\VESSEL_RECEIVING_L2\Emergency Loss (EL)\RECEIVING\VESSEL_RECEIVING\SU2-COMP1</t>
  </si>
  <si>
    <t>خرطوم هواء</t>
  </si>
  <si>
    <t>high amp dc-34</t>
  </si>
  <si>
    <t>SS.1 BC-13</t>
  </si>
  <si>
    <t>FY</t>
  </si>
  <si>
    <t>Vessel Name</t>
  </si>
  <si>
    <t>Sub Process</t>
  </si>
  <si>
    <t>Start Time</t>
  </si>
  <si>
    <t>End Time</t>
  </si>
  <si>
    <t xml:space="preserve">Machine Centre </t>
  </si>
  <si>
    <t>Duration</t>
  </si>
  <si>
    <t>Weighted Duration</t>
  </si>
  <si>
    <t>Event Type</t>
  </si>
  <si>
    <t>Reason</t>
  </si>
  <si>
    <t>Department</t>
  </si>
  <si>
    <t>Asset Category</t>
  </si>
  <si>
    <t>Equipment</t>
  </si>
  <si>
    <t xml:space="preserve">&gt; 6 Hrs EDT </t>
  </si>
  <si>
    <t xml:space="preserve">&gt; 12 Hrs EDT </t>
  </si>
  <si>
    <t>Duration3</t>
  </si>
  <si>
    <t>Calculated Duration</t>
  </si>
  <si>
    <t>Comments</t>
  </si>
  <si>
    <t>Vessel Duration</t>
  </si>
  <si>
    <t>Truck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</si>
</sst>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[$-409]d\-mmm\-yy;@"/>
    <numFmt numFmtId="168" formatCode="[$-409]mmm\-yy;@"/>
    <numFmt numFmtId="169" formatCode="[m]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veniLig"/>
    </font>
    <font>
      <sz val="11"/>
      <color theme="3" tint="-0.249977111117893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b/>
      <sz val="11"/>
      <color rgb="FFFFFFFF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DD8E6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85A5CC"/>
        <bgColor indexed="64"/>
      </patternFill>
    </fill>
    <fill>
      <patternFill patternType="solid">
        <fgColor rgb="FF44546A"/>
        <bgColor rgb="FF000000"/>
      </patternFill>
    </fill>
  </fills>
  <borders count="5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rgb="FF000000"/>
      </bottom>
      <diagonal/>
    </border>
    <border>
      <left/>
      <right/>
      <top style="thin">
        <color theme="4" tint="0.39997558519241921"/>
      </top>
      <bottom style="medium">
        <color rgb="FF000000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rgb="FFFFFFFF"/>
      </right>
      <top style="medium">
        <color rgb="FFECECEC"/>
      </top>
      <bottom style="medium">
        <color rgb="FFECECEC"/>
      </bottom>
      <diagonal/>
    </border>
    <border>
      <left style="thin">
        <color rgb="FFFFFFFF"/>
      </left>
      <right style="thin">
        <color rgb="FFFFFFFF"/>
      </right>
      <top style="thin">
        <color theme="4" tint="0.39997558519241921"/>
      </top>
      <bottom style="medium">
        <color rgb="FFECECEC"/>
      </bottom>
      <diagonal/>
    </border>
    <border>
      <left/>
      <right/>
      <top style="medium">
        <color rgb="FFECECEC"/>
      </top>
      <bottom style="medium">
        <color rgb="FFECECEC"/>
      </bottom>
      <diagonal/>
    </border>
    <border>
      <left style="thin">
        <color rgb="FFFFFFFF"/>
      </left>
      <right style="thin">
        <color rgb="FFFFFFFF"/>
      </right>
      <top style="medium">
        <color rgb="FFECECEC"/>
      </top>
      <bottom style="medium">
        <color rgb="FFECECE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C9C9C9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C9C9C9"/>
      </right>
      <top style="medium">
        <color rgb="FFECECEC"/>
      </top>
      <bottom style="medium">
        <color rgb="FFECECEC"/>
      </bottom>
      <diagonal/>
    </border>
    <border>
      <left/>
      <right style="thin">
        <color rgb="FFFFFFFF"/>
      </right>
      <top style="medium">
        <color rgb="FFECECEC"/>
      </top>
      <bottom style="thin">
        <color theme="4" tint="0.39997558519241921"/>
      </bottom>
      <diagonal/>
    </border>
    <border>
      <left/>
      <right/>
      <top style="medium">
        <color rgb="FFECECEC"/>
      </top>
      <bottom style="thin">
        <color theme="4" tint="0.39997558519241921"/>
      </bottom>
      <diagonal/>
    </border>
    <border>
      <left style="thin">
        <color rgb="FFFFFFFF"/>
      </left>
      <right style="thin">
        <color rgb="FFFFFFFF"/>
      </right>
      <top style="medium">
        <color rgb="FFECECEC"/>
      </top>
      <bottom style="thin">
        <color theme="4" tint="0.39997558519241921"/>
      </bottom>
      <diagonal/>
    </border>
    <border>
      <left style="thin">
        <color rgb="FFFFFFFF"/>
      </left>
      <right/>
      <top style="medium">
        <color rgb="FFECECEC"/>
      </top>
      <bottom style="medium">
        <color rgb="FFECECEC"/>
      </bottom>
      <diagonal/>
    </border>
    <border>
      <left style="thin">
        <color rgb="FFFFFFFF"/>
      </left>
      <right/>
      <top style="medium">
        <color rgb="FFECECEC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rgb="FFECECEC"/>
      </bottom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theme="4" tint="0.39997558519241921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 style="thin">
        <color rgb="FFFFFFFF"/>
      </left>
      <right style="thin">
        <color rgb="FF9BC2E6"/>
      </right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 style="thin">
        <color theme="4" tint="0.39997558519241921"/>
      </right>
      <top/>
      <bottom style="thick">
        <color rgb="FFFFFFFF"/>
      </bottom>
      <diagonal/>
    </border>
    <border>
      <left/>
      <right/>
      <top style="medium">
        <color rgb="FFECECEC"/>
      </top>
      <bottom/>
      <diagonal/>
    </border>
    <border>
      <left style="thin">
        <color rgb="FFFFFFFF"/>
      </left>
      <right/>
      <top style="medium">
        <color rgb="FFECECEC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/>
      <right style="thin">
        <color rgb="FFFFFFFF"/>
      </right>
      <top style="medium">
        <color rgb="FFECECEC"/>
      </top>
      <bottom/>
      <diagonal/>
    </border>
    <border>
      <left style="thin">
        <color rgb="FFFFFFFF"/>
      </left>
      <right style="thin">
        <color rgb="FFFFFFFF"/>
      </right>
      <top style="medium">
        <color rgb="FFECECEC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5" fontId="0" fillId="0" borderId="0" xfId="1" applyNumberFormat="1" applyFont="1" applyAlignment="1">
      <alignment horizontal="left"/>
    </xf>
    <xf numFmtId="43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6" fontId="0" fillId="3" borderId="6" xfId="0" applyNumberFormat="1" applyFill="1" applyBorder="1" applyAlignment="1">
      <alignment horizontal="left"/>
    </xf>
    <xf numFmtId="1" fontId="3" fillId="3" borderId="7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/>
    </xf>
    <xf numFmtId="1" fontId="0" fillId="3" borderId="10" xfId="0" applyNumberForma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3" fillId="3" borderId="12" xfId="0" applyNumberFormat="1" applyFont="1" applyFill="1" applyBorder="1" applyAlignment="1">
      <alignment horizontal="center"/>
    </xf>
    <xf numFmtId="166" fontId="0" fillId="0" borderId="13" xfId="0" applyNumberFormat="1" applyBorder="1" applyAlignment="1">
      <alignment horizontal="left"/>
    </xf>
    <xf numFmtId="1" fontId="3" fillId="0" borderId="1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12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66" fontId="0" fillId="3" borderId="13" xfId="0" applyNumberFormat="1" applyFill="1" applyBorder="1" applyAlignment="1">
      <alignment horizontal="left"/>
    </xf>
    <xf numFmtId="1" fontId="3" fillId="3" borderId="1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66" fontId="0" fillId="0" borderId="17" xfId="0" applyNumberFormat="1" applyBorder="1" applyAlignment="1">
      <alignment horizontal="left"/>
    </xf>
    <xf numFmtId="1" fontId="0" fillId="0" borderId="14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left"/>
    </xf>
    <xf numFmtId="166" fontId="0" fillId="3" borderId="17" xfId="0" applyNumberFormat="1" applyFill="1" applyBorder="1" applyAlignment="1">
      <alignment horizontal="left"/>
    </xf>
    <xf numFmtId="1" fontId="0" fillId="3" borderId="14" xfId="0" applyNumberFormat="1" applyFill="1" applyBorder="1" applyAlignment="1">
      <alignment horizontal="center"/>
    </xf>
    <xf numFmtId="1" fontId="0" fillId="3" borderId="15" xfId="0" applyNumberFormat="1" applyFill="1" applyBorder="1" applyAlignment="1">
      <alignment horizontal="center"/>
    </xf>
    <xf numFmtId="166" fontId="0" fillId="0" borderId="14" xfId="0" applyNumberFormat="1" applyBorder="1" applyAlignment="1">
      <alignment horizontal="left"/>
    </xf>
    <xf numFmtId="165" fontId="0" fillId="0" borderId="14" xfId="1" applyNumberFormat="1" applyFont="1" applyBorder="1"/>
    <xf numFmtId="165" fontId="0" fillId="0" borderId="15" xfId="1" applyNumberFormat="1" applyFont="1" applyBorder="1"/>
    <xf numFmtId="166" fontId="0" fillId="3" borderId="11" xfId="0" applyNumberFormat="1" applyFill="1" applyBorder="1" applyAlignment="1">
      <alignment horizontal="left"/>
    </xf>
    <xf numFmtId="165" fontId="0" fillId="3" borderId="11" xfId="1" applyNumberFormat="1" applyFont="1" applyFill="1" applyBorder="1"/>
    <xf numFmtId="165" fontId="0" fillId="3" borderId="1" xfId="1" applyNumberFormat="1" applyFont="1" applyFill="1" applyBorder="1"/>
    <xf numFmtId="166" fontId="0" fillId="0" borderId="11" xfId="0" applyNumberFormat="1" applyBorder="1" applyAlignment="1">
      <alignment horizontal="left"/>
    </xf>
    <xf numFmtId="165" fontId="0" fillId="0" borderId="11" xfId="1" applyNumberFormat="1" applyFont="1" applyBorder="1"/>
    <xf numFmtId="165" fontId="0" fillId="0" borderId="1" xfId="1" applyNumberFormat="1" applyFont="1" applyBorder="1"/>
    <xf numFmtId="1" fontId="0" fillId="0" borderId="1" xfId="0" applyNumberFormat="1" applyBorder="1" applyAlignment="1">
      <alignment horizontal="right"/>
    </xf>
    <xf numFmtId="1" fontId="0" fillId="3" borderId="1" xfId="0" applyNumberFormat="1" applyFill="1" applyBorder="1" applyAlignment="1">
      <alignment horizontal="right"/>
    </xf>
    <xf numFmtId="166" fontId="0" fillId="3" borderId="5" xfId="0" applyNumberFormat="1" applyFill="1" applyBorder="1" applyAlignment="1">
      <alignment horizontal="left"/>
    </xf>
    <xf numFmtId="1" fontId="0" fillId="3" borderId="9" xfId="0" applyNumberFormat="1" applyFill="1" applyBorder="1" applyAlignment="1">
      <alignment horizontal="right"/>
    </xf>
    <xf numFmtId="166" fontId="0" fillId="3" borderId="9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3" borderId="15" xfId="0" applyNumberFormat="1" applyFill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3" borderId="12" xfId="0" applyNumberFormat="1" applyFill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66" fontId="2" fillId="2" borderId="18" xfId="0" applyNumberFormat="1" applyFont="1" applyFill="1" applyBorder="1" applyAlignment="1">
      <alignment horizontal="center" vertical="top"/>
    </xf>
    <xf numFmtId="166" fontId="2" fillId="2" borderId="19" xfId="0" applyNumberFormat="1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center" vertical="top"/>
    </xf>
    <xf numFmtId="0" fontId="2" fillId="2" borderId="18" xfId="0" applyFont="1" applyFill="1" applyBorder="1" applyAlignment="1">
      <alignment horizontal="center" vertical="top"/>
    </xf>
    <xf numFmtId="0" fontId="2" fillId="2" borderId="18" xfId="0" applyFont="1" applyFill="1" applyBorder="1" applyAlignment="1">
      <alignment horizontal="center" vertical="top" wrapText="1"/>
    </xf>
    <xf numFmtId="0" fontId="2" fillId="2" borderId="21" xfId="0" applyFont="1" applyFill="1" applyBorder="1" applyAlignment="1">
      <alignment horizontal="center" vertical="top"/>
    </xf>
    <xf numFmtId="0" fontId="0" fillId="0" borderId="23" xfId="0" applyBorder="1"/>
    <xf numFmtId="1" fontId="0" fillId="0" borderId="3" xfId="0" applyNumberForma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5" fontId="0" fillId="4" borderId="24" xfId="1" applyNumberFormat="1" applyFont="1" applyFill="1" applyBorder="1"/>
    <xf numFmtId="165" fontId="0" fillId="4" borderId="25" xfId="1" applyNumberFormat="1" applyFont="1" applyFill="1" applyBorder="1"/>
    <xf numFmtId="165" fontId="0" fillId="4" borderId="19" xfId="1" applyNumberFormat="1" applyFont="1" applyFill="1" applyBorder="1"/>
    <xf numFmtId="0" fontId="2" fillId="2" borderId="4" xfId="0" applyFont="1" applyFill="1" applyBorder="1" applyAlignment="1">
      <alignment horizontal="center" vertical="top" wrapText="1"/>
    </xf>
    <xf numFmtId="0" fontId="0" fillId="0" borderId="18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0" fontId="0" fillId="0" borderId="22" xfId="2" applyNumberFormat="1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10" fontId="0" fillId="5" borderId="0" xfId="2" applyNumberFormat="1" applyFont="1" applyFill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6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0" fontId="0" fillId="5" borderId="0" xfId="2" applyNumberFormat="1" applyFont="1" applyFill="1" applyAlignment="1">
      <alignment horizontal="center"/>
    </xf>
    <xf numFmtId="10" fontId="0" fillId="7" borderId="0" xfId="0" applyNumberFormat="1" applyFill="1" applyAlignment="1">
      <alignment horizontal="center"/>
    </xf>
    <xf numFmtId="10" fontId="0" fillId="0" borderId="0" xfId="2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22" xfId="0" applyNumberFormat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" fontId="7" fillId="9" borderId="1" xfId="0" applyNumberFormat="1" applyFont="1" applyFill="1" applyBorder="1" applyAlignment="1">
      <alignment horizontal="center" vertical="center"/>
    </xf>
    <xf numFmtId="17" fontId="7" fillId="10" borderId="1" xfId="0" applyNumberFormat="1" applyFont="1" applyFill="1" applyBorder="1" applyAlignment="1">
      <alignment horizontal="center" vertical="center" wrapText="1"/>
    </xf>
    <xf numFmtId="14" fontId="6" fillId="8" borderId="26" xfId="0" applyNumberFormat="1" applyFont="1" applyFill="1" applyBorder="1" applyAlignment="1">
      <alignment horizontal="center" vertical="center" wrapText="1"/>
    </xf>
    <xf numFmtId="0" fontId="6" fillId="8" borderId="26" xfId="0" applyFont="1" applyFill="1" applyBorder="1" applyAlignment="1">
      <alignment horizontal="center" vertical="center" wrapText="1"/>
    </xf>
    <xf numFmtId="1" fontId="6" fillId="8" borderId="26" xfId="0" applyNumberFormat="1" applyFont="1" applyFill="1" applyBorder="1" applyAlignment="1">
      <alignment horizontal="center" vertical="center" wrapText="1"/>
    </xf>
    <xf numFmtId="169" fontId="6" fillId="8" borderId="26" xfId="0" applyNumberFormat="1" applyFont="1" applyFill="1" applyBorder="1" applyAlignment="1">
      <alignment horizontal="center" vertical="center" wrapText="1"/>
    </xf>
    <xf numFmtId="0" fontId="6" fillId="8" borderId="26" xfId="0" applyFont="1" applyFill="1" applyBorder="1" applyAlignment="1">
      <alignment horizontal="center" vertical="center" wrapText="1" readingOrder="2"/>
    </xf>
    <xf numFmtId="0" fontId="6" fillId="8" borderId="27" xfId="0" applyFont="1" applyFill="1" applyBorder="1" applyAlignment="1">
      <alignment horizontal="center" vertical="center" wrapText="1"/>
    </xf>
    <xf numFmtId="14" fontId="6" fillId="11" borderId="28" xfId="0" applyNumberFormat="1" applyFont="1" applyFill="1" applyBorder="1" applyAlignment="1">
      <alignment horizontal="center" vertical="center" wrapText="1"/>
    </xf>
    <xf numFmtId="0" fontId="6" fillId="8" borderId="29" xfId="0" applyFont="1" applyFill="1" applyBorder="1" applyAlignment="1">
      <alignment horizontal="center" vertical="center" wrapText="1"/>
    </xf>
    <xf numFmtId="0" fontId="6" fillId="8" borderId="30" xfId="0" applyFont="1" applyFill="1" applyBorder="1" applyAlignment="1">
      <alignment horizontal="center" vertical="center" wrapText="1"/>
    </xf>
    <xf numFmtId="1" fontId="6" fillId="8" borderId="30" xfId="0" applyNumberFormat="1" applyFont="1" applyFill="1" applyBorder="1" applyAlignment="1">
      <alignment horizontal="center" vertical="center" wrapText="1"/>
    </xf>
    <xf numFmtId="169" fontId="6" fillId="8" borderId="30" xfId="0" applyNumberFormat="1" applyFont="1" applyFill="1" applyBorder="1" applyAlignment="1">
      <alignment horizontal="center" vertical="center" wrapText="1"/>
    </xf>
    <xf numFmtId="0" fontId="6" fillId="8" borderId="31" xfId="0" applyFont="1" applyFill="1" applyBorder="1" applyAlignment="1">
      <alignment horizontal="center" vertical="center" wrapText="1"/>
    </xf>
    <xf numFmtId="0" fontId="6" fillId="8" borderId="31" xfId="0" applyFont="1" applyFill="1" applyBorder="1" applyAlignment="1">
      <alignment horizontal="center" vertical="center" wrapText="1" readingOrder="2"/>
    </xf>
    <xf numFmtId="1" fontId="6" fillId="8" borderId="29" xfId="0" applyNumberFormat="1" applyFont="1" applyFill="1" applyBorder="1" applyAlignment="1">
      <alignment horizontal="center" vertical="center" wrapText="1"/>
    </xf>
    <xf numFmtId="169" fontId="6" fillId="8" borderId="29" xfId="0" applyNumberFormat="1" applyFont="1" applyFill="1" applyBorder="1" applyAlignment="1">
      <alignment horizontal="center" vertical="center" wrapText="1"/>
    </xf>
    <xf numFmtId="0" fontId="6" fillId="8" borderId="32" xfId="0" applyFont="1" applyFill="1" applyBorder="1" applyAlignment="1">
      <alignment horizontal="center" vertical="center" wrapText="1"/>
    </xf>
    <xf numFmtId="0" fontId="6" fillId="8" borderId="29" xfId="0" applyFont="1" applyFill="1" applyBorder="1" applyAlignment="1">
      <alignment horizontal="center" vertical="center" wrapText="1" readingOrder="2"/>
    </xf>
    <xf numFmtId="17" fontId="8" fillId="9" borderId="1" xfId="0" applyNumberFormat="1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 wrapText="1"/>
    </xf>
    <xf numFmtId="22" fontId="6" fillId="11" borderId="28" xfId="0" applyNumberFormat="1" applyFont="1" applyFill="1" applyBorder="1" applyAlignment="1">
      <alignment horizontal="center" vertical="center" wrapText="1"/>
    </xf>
    <xf numFmtId="0" fontId="6" fillId="8" borderId="33" xfId="0" applyFont="1" applyFill="1" applyBorder="1" applyAlignment="1">
      <alignment horizontal="center" vertical="center" wrapText="1"/>
    </xf>
    <xf numFmtId="14" fontId="6" fillId="8" borderId="33" xfId="0" applyNumberFormat="1" applyFont="1" applyFill="1" applyBorder="1" applyAlignment="1">
      <alignment horizontal="center" vertical="center" wrapText="1"/>
    </xf>
    <xf numFmtId="169" fontId="6" fillId="8" borderId="33" xfId="0" applyNumberFormat="1" applyFont="1" applyFill="1" applyBorder="1" applyAlignment="1">
      <alignment horizontal="center" vertical="center" wrapText="1"/>
    </xf>
    <xf numFmtId="169" fontId="6" fillId="11" borderId="28" xfId="0" applyNumberFormat="1" applyFont="1" applyFill="1" applyBorder="1" applyAlignment="1">
      <alignment horizontal="center" vertical="center" wrapText="1"/>
    </xf>
    <xf numFmtId="0" fontId="6" fillId="11" borderId="26" xfId="0" applyFont="1" applyFill="1" applyBorder="1" applyAlignment="1">
      <alignment horizontal="center" vertical="center" wrapText="1"/>
    </xf>
    <xf numFmtId="0" fontId="6" fillId="8" borderId="28" xfId="0" applyFont="1" applyFill="1" applyBorder="1" applyAlignment="1">
      <alignment horizontal="center" vertical="center" wrapText="1"/>
    </xf>
    <xf numFmtId="0" fontId="6" fillId="12" borderId="28" xfId="0" applyFont="1" applyFill="1" applyBorder="1" applyAlignment="1">
      <alignment horizontal="center" vertical="center" wrapText="1"/>
    </xf>
    <xf numFmtId="169" fontId="6" fillId="12" borderId="28" xfId="0" applyNumberFormat="1" applyFont="1" applyFill="1" applyBorder="1" applyAlignment="1">
      <alignment horizontal="center" vertical="center" wrapText="1"/>
    </xf>
    <xf numFmtId="0" fontId="6" fillId="11" borderId="34" xfId="0" applyFont="1" applyFill="1" applyBorder="1" applyAlignment="1">
      <alignment horizontal="center" vertical="center" wrapText="1"/>
    </xf>
    <xf numFmtId="0" fontId="6" fillId="8" borderId="35" xfId="0" applyFont="1" applyFill="1" applyBorder="1" applyAlignment="1">
      <alignment horizontal="center" vertical="center" wrapText="1"/>
    </xf>
    <xf numFmtId="17" fontId="6" fillId="8" borderId="36" xfId="0" applyNumberFormat="1" applyFont="1" applyFill="1" applyBorder="1" applyAlignment="1">
      <alignment horizontal="center" vertical="center" wrapText="1"/>
    </xf>
    <xf numFmtId="14" fontId="6" fillId="8" borderId="29" xfId="0" applyNumberFormat="1" applyFont="1" applyFill="1" applyBorder="1" applyAlignment="1">
      <alignment horizontal="center" vertical="center" wrapText="1"/>
    </xf>
    <xf numFmtId="17" fontId="6" fillId="8" borderId="37" xfId="0" applyNumberFormat="1" applyFont="1" applyFill="1" applyBorder="1" applyAlignment="1">
      <alignment horizontal="center" vertical="center" wrapText="1"/>
    </xf>
    <xf numFmtId="14" fontId="6" fillId="8" borderId="35" xfId="0" applyNumberFormat="1" applyFont="1" applyFill="1" applyBorder="1" applyAlignment="1">
      <alignment horizontal="center" vertical="center" wrapText="1"/>
    </xf>
    <xf numFmtId="1" fontId="6" fillId="8" borderId="35" xfId="0" applyNumberFormat="1" applyFont="1" applyFill="1" applyBorder="1" applyAlignment="1">
      <alignment horizontal="center" vertical="center" wrapText="1"/>
    </xf>
    <xf numFmtId="169" fontId="6" fillId="8" borderId="35" xfId="0" applyNumberFormat="1" applyFont="1" applyFill="1" applyBorder="1" applyAlignment="1">
      <alignment horizontal="center" vertical="center" wrapText="1"/>
    </xf>
    <xf numFmtId="17" fontId="7" fillId="10" borderId="38" xfId="0" applyNumberFormat="1" applyFont="1" applyFill="1" applyBorder="1" applyAlignment="1">
      <alignment horizontal="center" vertical="center" wrapText="1"/>
    </xf>
    <xf numFmtId="17" fontId="6" fillId="8" borderId="39" xfId="0" applyNumberFormat="1" applyFont="1" applyFill="1" applyBorder="1" applyAlignment="1">
      <alignment horizontal="center" vertical="center" wrapText="1"/>
    </xf>
    <xf numFmtId="17" fontId="6" fillId="8" borderId="28" xfId="0" applyNumberFormat="1" applyFont="1" applyFill="1" applyBorder="1" applyAlignment="1">
      <alignment horizontal="center" vertical="center" wrapText="1"/>
    </xf>
    <xf numFmtId="17" fontId="6" fillId="8" borderId="34" xfId="0" applyNumberFormat="1" applyFont="1" applyFill="1" applyBorder="1" applyAlignment="1">
      <alignment horizontal="center" vertical="center" wrapText="1"/>
    </xf>
    <xf numFmtId="0" fontId="9" fillId="13" borderId="40" xfId="0" applyFont="1" applyFill="1" applyBorder="1" applyAlignment="1">
      <alignment horizontal="center" vertical="center" wrapText="1"/>
    </xf>
    <xf numFmtId="0" fontId="9" fillId="13" borderId="41" xfId="0" applyFont="1" applyFill="1" applyBorder="1" applyAlignment="1">
      <alignment horizontal="center" vertical="center" wrapText="1"/>
    </xf>
    <xf numFmtId="0" fontId="9" fillId="13" borderId="42" xfId="0" applyFont="1" applyFill="1" applyBorder="1" applyAlignment="1">
      <alignment horizontal="center" vertical="center" wrapText="1"/>
    </xf>
    <xf numFmtId="0" fontId="9" fillId="13" borderId="43" xfId="0" applyFont="1" applyFill="1" applyBorder="1" applyAlignment="1">
      <alignment horizontal="center" vertical="center" wrapText="1"/>
    </xf>
    <xf numFmtId="2" fontId="9" fillId="13" borderId="43" xfId="0" applyNumberFormat="1" applyFont="1" applyFill="1" applyBorder="1" applyAlignment="1">
      <alignment horizontal="center" vertical="center" wrapText="1"/>
    </xf>
    <xf numFmtId="0" fontId="9" fillId="13" borderId="44" xfId="0" applyFont="1" applyFill="1" applyBorder="1" applyAlignment="1">
      <alignment horizontal="center" vertical="center" wrapText="1"/>
    </xf>
    <xf numFmtId="0" fontId="9" fillId="13" borderId="45" xfId="0" applyFont="1" applyFill="1" applyBorder="1" applyAlignment="1">
      <alignment horizontal="center" vertical="center" wrapText="1"/>
    </xf>
    <xf numFmtId="0" fontId="9" fillId="13" borderId="46" xfId="0" applyFont="1" applyFill="1" applyBorder="1" applyAlignment="1">
      <alignment horizontal="center" vertical="center" wrapText="1"/>
    </xf>
    <xf numFmtId="17" fontId="6" fillId="8" borderId="47" xfId="0" applyNumberFormat="1" applyFont="1" applyFill="1" applyBorder="1" applyAlignment="1">
      <alignment horizontal="center" vertical="center" wrapText="1"/>
    </xf>
    <xf numFmtId="17" fontId="6" fillId="8" borderId="48" xfId="0" applyNumberFormat="1" applyFont="1" applyFill="1" applyBorder="1" applyAlignment="1">
      <alignment horizontal="center" vertical="center" wrapText="1"/>
    </xf>
    <xf numFmtId="17" fontId="7" fillId="10" borderId="49" xfId="0" applyNumberFormat="1" applyFont="1" applyFill="1" applyBorder="1" applyAlignment="1">
      <alignment horizontal="center" vertical="center" wrapText="1"/>
    </xf>
    <xf numFmtId="17" fontId="7" fillId="10" borderId="50" xfId="0" applyNumberFormat="1" applyFont="1" applyFill="1" applyBorder="1" applyAlignment="1">
      <alignment horizontal="center" vertical="center" wrapText="1"/>
    </xf>
    <xf numFmtId="14" fontId="6" fillId="8" borderId="51" xfId="0" applyNumberFormat="1" applyFont="1" applyFill="1" applyBorder="1" applyAlignment="1">
      <alignment horizontal="center" vertical="center" wrapText="1"/>
    </xf>
    <xf numFmtId="14" fontId="6" fillId="8" borderId="52" xfId="0" applyNumberFormat="1" applyFont="1" applyFill="1" applyBorder="1" applyAlignment="1">
      <alignment horizontal="center" vertical="center" wrapText="1"/>
    </xf>
    <xf numFmtId="0" fontId="6" fillId="8" borderId="52" xfId="0" applyFont="1" applyFill="1" applyBorder="1" applyAlignment="1">
      <alignment horizontal="center" vertical="center" wrapText="1"/>
    </xf>
    <xf numFmtId="1" fontId="6" fillId="8" borderId="52" xfId="0" applyNumberFormat="1" applyFont="1" applyFill="1" applyBorder="1" applyAlignment="1">
      <alignment horizontal="center" vertical="center" wrapText="1"/>
    </xf>
    <xf numFmtId="169" fontId="6" fillId="8" borderId="52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veniLig"/>
        <scheme val="none"/>
      </font>
      <fill>
        <patternFill patternType="solid">
          <fgColor rgb="FF000000"/>
          <bgColor rgb="FFADD8E6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veniLig"/>
        <scheme val="none"/>
      </font>
      <fill>
        <patternFill patternType="solid">
          <fgColor rgb="FF000000"/>
          <bgColor rgb="FFADD8E6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medium">
          <color rgb="FFECECEC"/>
        </top>
        <bottom style="medium">
          <color rgb="FFECECE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veniLig"/>
        <scheme val="none"/>
      </font>
      <fill>
        <patternFill patternType="solid">
          <fgColor rgb="FF000000"/>
          <bgColor rgb="FFADD8E6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medium">
          <color rgb="FFECECEC"/>
        </top>
        <bottom style="medium">
          <color rgb="FFECECE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veniLig"/>
        <scheme val="none"/>
      </font>
      <numFmt numFmtId="19" formatCode="m/d/yyyy"/>
      <fill>
        <patternFill patternType="solid">
          <fgColor rgb="FF000000"/>
          <bgColor rgb="FFADD8E6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medium">
          <color rgb="FFECECEC"/>
        </top>
        <bottom style="medium">
          <color rgb="FFECECE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veniLig"/>
        <scheme val="none"/>
      </font>
      <numFmt numFmtId="169" formatCode="[m]"/>
      <fill>
        <patternFill patternType="solid">
          <fgColor rgb="FF000000"/>
          <bgColor rgb="FFADD8E6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medium">
          <color rgb="FFECECEC"/>
        </top>
        <bottom style="medium">
          <color rgb="FFECECE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veniLig"/>
        <scheme val="none"/>
      </font>
      <numFmt numFmtId="1" formatCode="0"/>
      <fill>
        <patternFill patternType="solid">
          <fgColor rgb="FF000000"/>
          <bgColor rgb="FFADD8E6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medium">
          <color rgb="FFECECEC"/>
        </top>
        <bottom style="medium">
          <color rgb="FFECECE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veniLig"/>
        <scheme val="none"/>
      </font>
      <fill>
        <patternFill patternType="solid">
          <fgColor rgb="FF000000"/>
          <bgColor rgb="FFADD8E6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medium">
          <color rgb="FFECECEC"/>
        </top>
        <bottom style="medium">
          <color rgb="FFECECE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veniLig"/>
        <scheme val="none"/>
      </font>
      <fill>
        <patternFill patternType="solid">
          <fgColor rgb="FF000000"/>
          <bgColor rgb="FFADD8E6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medium">
          <color rgb="FFECECEC"/>
        </top>
        <bottom style="medium">
          <color rgb="FFECECE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veniLig"/>
        <scheme val="none"/>
      </font>
      <fill>
        <patternFill patternType="solid">
          <fgColor rgb="FF000000"/>
          <bgColor rgb="FFADD8E6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medium">
          <color rgb="FFECECEC"/>
        </top>
        <bottom style="medium">
          <color rgb="FFECECE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veniLig"/>
        <scheme val="none"/>
      </font>
      <fill>
        <patternFill patternType="solid">
          <fgColor rgb="FF000000"/>
          <bgColor rgb="FFADD8E6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medium">
          <color rgb="FFECECEC"/>
        </top>
        <bottom style="medium">
          <color rgb="FFECECE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veniLig"/>
        <scheme val="none"/>
      </font>
      <fill>
        <patternFill patternType="solid">
          <fgColor rgb="FF000000"/>
          <bgColor rgb="FFADD8E6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medium">
          <color rgb="FFECECEC"/>
        </top>
        <bottom style="medium">
          <color rgb="FFECECE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veniLig"/>
        <scheme val="none"/>
      </font>
      <numFmt numFmtId="19" formatCode="m/d/yyyy"/>
      <fill>
        <patternFill patternType="solid">
          <fgColor rgb="FF000000"/>
          <bgColor rgb="FFADD8E6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medium">
          <color rgb="FFECECEC"/>
        </top>
        <bottom style="medium">
          <color rgb="FFECECE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veniLig"/>
        <scheme val="none"/>
      </font>
      <numFmt numFmtId="19" formatCode="m/d/yyyy"/>
      <fill>
        <patternFill patternType="solid">
          <fgColor rgb="FF000000"/>
          <bgColor rgb="FFADD8E6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medium">
          <color rgb="FFECECEC"/>
        </top>
        <bottom style="medium">
          <color rgb="FFECECE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veniLig"/>
        <scheme val="none"/>
      </font>
      <numFmt numFmtId="19" formatCode="m/d/yyyy"/>
      <fill>
        <patternFill patternType="solid">
          <fgColor rgb="FF000000"/>
          <bgColor rgb="FFADD8E6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medium">
          <color rgb="FFECECEC"/>
        </top>
        <bottom style="medium">
          <color rgb="FFECECE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veniLig"/>
        <scheme val="none"/>
      </font>
      <numFmt numFmtId="19" formatCode="m/d/yyyy"/>
      <fill>
        <patternFill patternType="solid">
          <fgColor rgb="FF000000"/>
          <bgColor rgb="FFADD8E6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medium">
          <color rgb="FFECECEC"/>
        </top>
        <bottom style="medium">
          <color rgb="FFECECE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veniLig"/>
        <scheme val="none"/>
      </font>
      <numFmt numFmtId="19" formatCode="m/d/yyyy"/>
      <fill>
        <patternFill patternType="solid">
          <fgColor rgb="FF000000"/>
          <bgColor rgb="FFADD8E6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medium">
          <color rgb="FFECECEC"/>
        </top>
        <bottom style="medium">
          <color rgb="FFECECE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veniLig"/>
        <scheme val="none"/>
      </font>
      <numFmt numFmtId="19" formatCode="m/d/yyyy"/>
      <fill>
        <patternFill patternType="solid">
          <fgColor rgb="FF000000"/>
          <bgColor rgb="FFADD8E6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FFFFFF"/>
        </right>
        <top style="medium">
          <color rgb="FFECECEC"/>
        </top>
        <bottom style="medium">
          <color rgb="FFECECE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veniLig"/>
        <scheme val="none"/>
      </font>
      <numFmt numFmtId="19" formatCode="m/d/yyyy"/>
      <fill>
        <patternFill patternType="solid">
          <fgColor rgb="FF000000"/>
          <bgColor rgb="FFADD8E6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FFFFFF"/>
        </right>
        <top style="medium">
          <color rgb="FFECECEC"/>
        </top>
        <bottom style="medium">
          <color rgb="FFECECE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family val="2"/>
        <scheme val="minor"/>
      </font>
      <numFmt numFmtId="22" formatCode="mmm\-yy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249977111117893"/>
        <name val="Calibri"/>
        <family val="2"/>
        <scheme val="minor"/>
      </font>
      <numFmt numFmtId="22" formatCode="mmm\-yy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veniLig"/>
        <scheme val="none"/>
      </font>
      <numFmt numFmtId="22" formatCode="mmm\-yy"/>
      <fill>
        <patternFill patternType="solid">
          <fgColor rgb="FF000000"/>
          <bgColor rgb="FFADD8E6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medium">
          <color rgb="FFECECEC"/>
        </top>
        <bottom style="medium">
          <color rgb="FFECECE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veniLig"/>
        <scheme val="none"/>
      </font>
      <numFmt numFmtId="22" formatCode="mmm\-yy"/>
      <fill>
        <patternFill patternType="solid">
          <fgColor rgb="FF000000"/>
          <bgColor rgb="FFADD8E6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ECECEC"/>
        </top>
        <bottom style="medium">
          <color rgb="FFECECEC"/>
        </bottom>
        <vertical/>
        <horizontal/>
      </border>
    </dxf>
    <dxf>
      <border outline="0">
        <left style="thin">
          <color rgb="FF9BC2E6"/>
        </left>
        <top style="thin">
          <color rgb="FF9BC2E6"/>
        </top>
        <bottom style="medium">
          <color rgb="FFECECEC"/>
        </bottom>
      </border>
    </dxf>
    <dxf>
      <numFmt numFmtId="14" formatCode="0.00%"/>
      <alignment horizontal="center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4" formatCode="0.00%"/>
      <alignment horizont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4" formatCode="0.00%"/>
      <alignment horizont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border diagonalUp="0" diagonalDown="0" outline="0">
        <left/>
        <right style="medium">
          <color indexed="64"/>
        </right>
        <top/>
        <bottom/>
      </border>
    </dxf>
    <dxf>
      <border diagonalUp="0" diagonalDown="0" outline="0">
        <left/>
        <right style="medium">
          <color indexed="64"/>
        </right>
        <top/>
        <bottom/>
      </border>
    </dxf>
    <dxf>
      <numFmt numFmtId="168" formatCode="[$-409]mmm\-yy;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00B050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6" formatCode="[$-409]d\-mmm\-yy;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6" formatCode="[$-409]d\-mmm\-yy;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left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argillonline.sharepoint.com/sites/EGYPT-Port-Maintenance/Shared%20Documents/2024%20-2025/Integrated%20M&amp;R%20Data.xlsx" TargetMode="External"/><Relationship Id="rId1" Type="http://schemas.openxmlformats.org/officeDocument/2006/relationships/externalLinkPath" Target="https://cargillonline.sharepoint.com/sites/EGYPT-Port-Maintenance/Shared%20Documents/2024%20-2025/Integrated%20M&amp;R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argillonline.sharepoint.com/sites/EGYPT-Port-Maintenance/Shared%20Documents/General/M&amp;R%20Dataset/M&amp;R%20Performance.xlsx" TargetMode="External"/><Relationship Id="rId1" Type="http://schemas.openxmlformats.org/officeDocument/2006/relationships/externalLinkPath" Target="https://cargillonline.sharepoint.com/sites/EGYPT-Port-Maintenance/Shared%20Documents/General/M&amp;R%20Dataset/M&amp;R%20Perform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set list "/>
      <sheetName val="Schedule"/>
      <sheetName val="Zero Harm"/>
      <sheetName val="Daily Data "/>
      <sheetName val="Utilities-Compressors-Daily "/>
      <sheetName val="RE Manis"/>
      <sheetName val="Spent Monthly- Dashboard"/>
      <sheetName val="Spent Monthly VS last years"/>
      <sheetName val="EDT -SDT"/>
      <sheetName val="Cost saving "/>
      <sheetName val="Electricity Bill"/>
      <sheetName val="Water Bill"/>
      <sheetName val="MRO -Monthly"/>
      <sheetName val="RE Reporting "/>
      <sheetName val="RE Manis Cost"/>
      <sheetName val="Asset Health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DT"/>
      <sheetName val="Budje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14B8D7-5E6A-4D59-85F1-9CE367E5B8B3}" name="Spent_Ton" displayName="Spent_Ton" ref="N5:P10" totalsRowShown="0" headerRowDxfId="59">
  <autoFilter ref="N5:P10" xr:uid="{1A14B8D7-5E6A-4D59-85F1-9CE367E5B8B3}"/>
  <tableColumns count="3">
    <tableColumn id="1" xr3:uid="{D9505E91-133A-4D56-A4E5-DB0006BA3A26}" name="Month"/>
    <tableColumn id="3" xr3:uid="{4B3FBFBC-B3A8-490E-97EC-8E1DF99DAE64}" name="Spent " dataDxfId="58" dataCellStyle="Comma"/>
    <tableColumn id="4" xr3:uid="{E2DB64DD-D424-4E89-BEFB-4D83E5ADABA2}" name="Spent/Ton " dataDxfId="57">
      <calculatedColumnFormula>O6/#REF!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2A30B4-B6A4-4360-B0DC-E05E43EE89EF}" name="KW_Ton" displayName="KW_Ton" ref="A3:L126" totalsRowShown="0" headerRowDxfId="56" headerRowBorderDxfId="54" tableBorderDxfId="55">
  <autoFilter ref="A3:L126" xr:uid="{9F2A30B4-B6A4-4360-B0DC-E05E43EE89EF}"/>
  <tableColumns count="12">
    <tableColumn id="1" xr3:uid="{429BC43D-5188-4BD7-AA2D-E3E82D464D41}" name="Date" dataDxfId="53"/>
    <tableColumn id="2" xr3:uid="{089BB503-AE49-45F3-B70E-223CB4CED1AF}" name="Month " dataDxfId="52"/>
    <tableColumn id="3" xr3:uid="{C063052B-FEDF-4949-8A64-3E6FB4EACCB9}" name="K7" dataDxfId="51"/>
    <tableColumn id="4" xr3:uid="{CCE7CE5F-C4AD-4CFC-903C-71D9A6D707A9}" name="K19" dataDxfId="50"/>
    <tableColumn id="5" xr3:uid="{8C34122C-CDBC-4185-91E5-D233120DF9C9}" name="K7 Cons" dataDxfId="49">
      <calculatedColumnFormula>C4-C3</calculatedColumnFormula>
    </tableColumn>
    <tableColumn id="6" xr3:uid="{884A54CA-5448-4CE8-8D23-4D2D2735DB23}" name="K19 Cons" dataDxfId="48">
      <calculatedColumnFormula>D4-D3</calculatedColumnFormula>
    </tableColumn>
    <tableColumn id="7" xr3:uid="{FC5B706E-C211-470E-B2F1-82876F256B45}" name="KW" dataDxfId="47">
      <calculatedColumnFormula>E4+F4</calculatedColumnFormula>
    </tableColumn>
    <tableColumn id="8" xr3:uid="{C303AF8E-BC16-4E1B-91B5-22C3FDCB7243}" name="Vessel " dataDxfId="46"/>
    <tableColumn id="9" xr3:uid="{1C6BCCB7-BF04-486E-951D-AA5F0FB39141}" name="Loadout " dataDxfId="45"/>
    <tableColumn id="10" xr3:uid="{2BC7EB58-8629-4750-B8F9-E6503C221F5E}" name="Handling " dataDxfId="44">
      <calculatedColumnFormula>(H4+I4)/2</calculatedColumnFormula>
    </tableColumn>
    <tableColumn id="11" xr3:uid="{20934580-C23E-46CD-ACB7-87AD1F0D63CE}" name="KW/Ton " dataDxfId="43">
      <calculatedColumnFormula>G4/J4</calculatedColumnFormula>
    </tableColumn>
    <tableColumn id="12" xr3:uid="{35E55AE3-E89E-4ECD-B09A-C684A74FBAEB}" name="M&amp;R Spent " dataDxfId="42" dataCellStyle="Comma">
      <calculatedColumnFormula>[1]!Daily_Data[[#This Row],[Amount ]]+[1]!Daily_Data[[#This Row],[Amount 2]]+[1]!Daily_Data[[#This Row],[Amount 3]]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BC7E33-95E5-4374-8C4B-C19ED0110561}" name="Availability" displayName="Availability" ref="A3:H16" totalsRowCount="1" headerRowDxfId="41" headerRowBorderDxfId="39" tableBorderDxfId="40">
  <autoFilter ref="A3:H15" xr:uid="{F1BC7E33-95E5-4374-8C4B-C19ED0110561}"/>
  <tableColumns count="8">
    <tableColumn id="1" xr3:uid="{01635747-90D8-4985-B53F-4FBC63F53A89}" name="Month " totalsRowLabel="YTD" dataDxfId="37" totalsRowDxfId="38"/>
    <tableColumn id="2" xr3:uid="{9FEE6943-0377-4D78-A962-BE071B56987B}" name="Fiscal year" dataDxfId="35" totalsRowDxfId="36"/>
    <tableColumn id="3" xr3:uid="{4D752BC9-EADE-4D66-BEEC-881040429148}" name="Trucks EDT " totalsRowFunction="average" dataDxfId="33" totalsRowDxfId="34" dataCellStyle="Percent"/>
    <tableColumn id="4" xr3:uid="{9D453DC7-09B7-402B-999C-8E6CB9B42093}" name="Trucks SDT " totalsRowFunction="average" dataDxfId="31" totalsRowDxfId="32" dataCellStyle="Percent"/>
    <tableColumn id="7" xr3:uid="{6176A9BC-2B13-4D76-90FD-232868F4DB37}" name="Truck Availability " totalsRowFunction="custom" dataDxfId="29" totalsRowDxfId="30" dataCellStyle="Percent">
      <calculatedColumnFormula>1-(Availability[[#This Row],[Trucks EDT ]]+Availability[[#This Row],[Trucks SDT ]])</calculatedColumnFormula>
      <totalsRowFormula>1-(Availability[[#Totals],[Trucks EDT ]]+Availability[[#Totals],[Trucks SDT ]])</totalsRowFormula>
    </tableColumn>
    <tableColumn id="5" xr3:uid="{604FFBE0-56CD-4994-AB96-EC10FFF8D710}" name="Vessel EDT " totalsRowFunction="average" dataDxfId="27" totalsRowDxfId="28" dataCellStyle="Percent"/>
    <tableColumn id="6" xr3:uid="{10911A55-2C8B-4DC8-B4EF-E8AC46D67259}" name="Vessel SDT" totalsRowFunction="average" dataDxfId="25" totalsRowDxfId="26" dataCellStyle="Percent"/>
    <tableColumn id="8" xr3:uid="{86E5FFE0-C6FE-4C57-B5D7-75D7E8A34380}" name="Vessel Avilability " totalsRowFunction="custom" dataDxfId="23" totalsRowDxfId="24">
      <calculatedColumnFormula>1-(Availability[[#This Row],[Vessel EDT ]]+Availability[[#This Row],[Vessel SDT]])</calculatedColumnFormula>
      <totalsRowFormula>1-(Availability[[#Totals],[Vessel EDT ]]+Availability[[#Totals],[Vessel SDT]])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B74118B-20AB-4BF7-ADEB-7E3093B95B8A}" name="RtDuet" displayName="RtDuet" ref="A3:U1145" totalsRowShown="0" dataDxfId="0" tableBorderDxfId="22">
  <autoFilter ref="A3:U1145" xr:uid="{5B74118B-20AB-4BF7-ADEB-7E3093B95B8A}"/>
  <tableColumns count="21">
    <tableColumn id="1" xr3:uid="{CA107A51-181D-4086-844D-154E2F9E58DB}" name="FY" dataDxfId="21"/>
    <tableColumn id="2" xr3:uid="{6E3C37BC-5305-46D3-9380-18C93029DB71}" name="Month" dataDxfId="20"/>
    <tableColumn id="3" xr3:uid="{A261F768-EAE2-4466-AD4D-5DA34FB632E9}" name="Vessel Name" dataDxfId="19"/>
    <tableColumn id="4" xr3:uid="{26B4F860-EA6E-4612-ADB0-FA884F3E1185}" name="Sub Process" dataDxfId="18"/>
    <tableColumn id="5" xr3:uid="{326B001C-49F9-4544-AF76-6743050B045F}" name="Start Time" dataDxfId="17"/>
    <tableColumn id="6" xr3:uid="{2BBD6961-F0F4-4412-B89C-F50AA3FF8209}" name="End Time" dataDxfId="16"/>
    <tableColumn id="7" xr3:uid="{C13C19F7-97AB-4487-9B69-96A8BE555026}" name="Machine Centre " dataDxfId="15"/>
    <tableColumn id="8" xr3:uid="{4DC2BF83-25F9-4845-B967-43C9274D8CEC}" name="Duration" dataDxfId="14"/>
    <tableColumn id="9" xr3:uid="{2E3B98FD-2CDC-45A9-9003-DB5603FFE7B2}" name="Weighted Duration" dataDxfId="13"/>
    <tableColumn id="10" xr3:uid="{61870923-EEBE-4250-B0FE-D81A44EDE261}" name="Event Type" dataDxfId="12"/>
    <tableColumn id="11" xr3:uid="{760006F2-92F6-4C26-B892-798015D60886}" name="Reason" dataDxfId="11"/>
    <tableColumn id="12" xr3:uid="{337CFEE8-8BB8-479F-B70F-02623C2B43BC}" name="Department" dataDxfId="10"/>
    <tableColumn id="13" xr3:uid="{15EDA67A-37D5-4FAF-942A-6B32544A65FC}" name="Asset Category" dataDxfId="9"/>
    <tableColumn id="14" xr3:uid="{8CD91AC9-5961-4DC4-8F37-F4940F346A39}" name="Equipment" dataDxfId="8"/>
    <tableColumn id="15" xr3:uid="{4841BD9B-801D-4AF3-BE72-37442E3B5E32}" name="&gt; 6 Hrs EDT " dataDxfId="7">
      <calculatedColumnFormula>IF([2]!RtDuet_Report[[#This Row],[Duration3]]&gt;=360,IF([2]!RtDuet_Report[[#This Row],[&gt; 12 Hrs EDT ]]=1,"Zero",1),"Zero")</calculatedColumnFormula>
    </tableColumn>
    <tableColumn id="16" xr3:uid="{A8E948FD-EC01-4F0D-846F-6C74E479D1C9}" name="&gt; 12 Hrs EDT " dataDxfId="6">
      <calculatedColumnFormula>IF([2]!RtDuet_Report[[#This Row],[Duration3]]&gt;=720, 1,"Zero")</calculatedColumnFormula>
    </tableColumn>
    <tableColumn id="17" xr3:uid="{6F2691EF-CEDC-4B01-A1D3-1E16CDDF39B7}" name="Duration3" dataDxfId="5"/>
    <tableColumn id="18" xr3:uid="{D622159E-F57C-4A21-8F57-97F275433401}" name="Calculated Duration" dataDxfId="4"/>
    <tableColumn id="19" xr3:uid="{E65A538F-B855-4CDD-8E64-9295C45BD4C1}" name="Comments" dataDxfId="3"/>
    <tableColumn id="20" xr3:uid="{B73CE951-3C4D-4635-B39D-B1DB313ECAEA}" name="Vessel Duration" dataDxfId="2">
      <calculatedColumnFormula>IF(OR([2]!RtDuet_Report[[#This Row],[Machine Centre ]]="Vessel Unloading 1 Unplanned Loss",[2]!RtDuet_Report[[#This Row],[Machine Centre ]]="Vessel Unloading 2 Unplanned Loss"),[2]!RtDuet_Report[[#This Row],[Duration3]],0)</calculatedColumnFormula>
    </tableColumn>
    <tableColumn id="21" xr3:uid="{35E3FFEB-3B80-4DF1-BFDD-5A959156699B}" name="Truck Duration" dataDxfId="1">
      <calculatedColumnFormula>IF(OR([2]!RtDuet_Report[[#This Row],[Machine Centre ]]="Truck Loading 1 Unplanned Loss",[2]!RtDuet_Report[[#This Row],[Machine Centre ]]="Truck Loading 2 Unplanned Loss"),[2]!RtDuet_Report[[#This Row],[Duration3]],0)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26"/>
  <sheetViews>
    <sheetView tabSelected="1" topLeftCell="C1" zoomScale="70" zoomScaleNormal="70" workbookViewId="0">
      <selection activeCell="P21" sqref="P21"/>
    </sheetView>
  </sheetViews>
  <sheetFormatPr defaultRowHeight="14.5" x14ac:dyDescent="0.35"/>
  <cols>
    <col min="1" max="1" width="9.7265625" bestFit="1" customWidth="1"/>
    <col min="2" max="2" width="10.7265625" bestFit="1" customWidth="1"/>
    <col min="3" max="3" width="12.54296875" bestFit="1" customWidth="1"/>
    <col min="5" max="5" width="9.453125" customWidth="1"/>
    <col min="6" max="6" width="10.36328125" customWidth="1"/>
    <col min="8" max="8" width="8.90625" customWidth="1"/>
    <col min="9" max="9" width="10.08984375" customWidth="1"/>
    <col min="10" max="10" width="10.81640625" customWidth="1"/>
    <col min="11" max="11" width="10.26953125" customWidth="1"/>
    <col min="15" max="15" width="11.7265625" customWidth="1"/>
  </cols>
  <sheetData>
    <row r="2" spans="1:16" ht="15" thickBot="1" x14ac:dyDescent="0.4"/>
    <row r="3" spans="1:16" ht="29.5" thickBot="1" x14ac:dyDescent="0.4">
      <c r="A3" s="63" t="s">
        <v>5</v>
      </c>
      <c r="B3" s="64" t="s">
        <v>6</v>
      </c>
      <c r="C3" s="65" t="s">
        <v>7</v>
      </c>
      <c r="D3" s="66" t="s">
        <v>8</v>
      </c>
      <c r="E3" s="67" t="s">
        <v>9</v>
      </c>
      <c r="F3" s="67" t="s">
        <v>10</v>
      </c>
      <c r="G3" s="68" t="s">
        <v>11</v>
      </c>
      <c r="H3" s="67" t="s">
        <v>12</v>
      </c>
      <c r="I3" s="67" t="s">
        <v>13</v>
      </c>
      <c r="J3" s="67" t="s">
        <v>14</v>
      </c>
      <c r="K3" s="66" t="s">
        <v>15</v>
      </c>
      <c r="L3" s="77" t="s">
        <v>21</v>
      </c>
    </row>
    <row r="4" spans="1:16" ht="15" hidden="1" thickBot="1" x14ac:dyDescent="0.4">
      <c r="A4" s="52">
        <v>45443</v>
      </c>
      <c r="B4" s="8" t="s">
        <v>3</v>
      </c>
      <c r="C4" s="9">
        <v>18161239</v>
      </c>
      <c r="D4" s="10">
        <v>24420610</v>
      </c>
      <c r="E4" s="11" t="e">
        <f>[1]!Daily_Data[[#This Row],[K7]]-#REF!</f>
        <v>#VALUE!</v>
      </c>
      <c r="F4" s="11" t="e">
        <f>[1]!Daily_Data[[#This Row],[K19]]-#REF!</f>
        <v>#VALUE!</v>
      </c>
      <c r="G4" s="12" t="e">
        <f>[1]!Daily_Data[[#This Row],[K7 Cons]]+F4</f>
        <v>#VALUE!</v>
      </c>
      <c r="H4" s="13">
        <v>0</v>
      </c>
      <c r="I4" s="14">
        <v>2972</v>
      </c>
      <c r="J4" s="15">
        <f>(H4+I4)/2</f>
        <v>1486</v>
      </c>
      <c r="K4" s="62" t="e">
        <f>[1]!Daily_Data[[#This Row],[KW]]/[1]!Daily_Data[[#This Row],[Handling ]]</f>
        <v>#VALUE!</v>
      </c>
      <c r="L4" s="70" t="e">
        <f>[1]!Daily_Data[[#This Row],[Amount ]]+[1]!Daily_Data[[#This Row],[Amount 2]]+[1]!Daily_Data[[#This Row],[Amount 3]]</f>
        <v>#VALUE!</v>
      </c>
    </row>
    <row r="5" spans="1:16" ht="15" thickBot="1" x14ac:dyDescent="0.4">
      <c r="A5" s="53">
        <v>45444</v>
      </c>
      <c r="B5" s="16" t="s">
        <v>16</v>
      </c>
      <c r="C5" s="17">
        <v>18163250</v>
      </c>
      <c r="D5" s="18">
        <v>24425829</v>
      </c>
      <c r="E5" s="19">
        <f>C5-C4</f>
        <v>2011</v>
      </c>
      <c r="F5" s="19">
        <f>D5-D4</f>
        <v>5219</v>
      </c>
      <c r="G5" s="20">
        <f>E5+F5</f>
        <v>7230</v>
      </c>
      <c r="H5" s="21">
        <v>0</v>
      </c>
      <c r="I5" s="22">
        <v>2663</v>
      </c>
      <c r="J5" s="15">
        <f t="shared" ref="J5:J68" si="0">(H5+I5)/2</f>
        <v>1331.5</v>
      </c>
      <c r="K5" s="21">
        <f>G5/J5</f>
        <v>5.4299662035298537</v>
      </c>
      <c r="L5" s="71">
        <v>479838</v>
      </c>
      <c r="N5" s="1" t="s">
        <v>0</v>
      </c>
      <c r="O5" s="2" t="s">
        <v>1</v>
      </c>
      <c r="P5" s="1" t="s">
        <v>2</v>
      </c>
    </row>
    <row r="6" spans="1:16" ht="15" thickBot="1" x14ac:dyDescent="0.4">
      <c r="A6" s="54">
        <v>45445</v>
      </c>
      <c r="B6" s="23" t="s">
        <v>16</v>
      </c>
      <c r="C6" s="24">
        <v>18167096</v>
      </c>
      <c r="D6" s="25">
        <v>24430956</v>
      </c>
      <c r="E6" s="19">
        <f t="shared" ref="E6:E69" si="1">C6-C5</f>
        <v>3846</v>
      </c>
      <c r="F6" s="19">
        <f t="shared" ref="F6:F69" si="2">D6-D5</f>
        <v>5127</v>
      </c>
      <c r="G6" s="20">
        <f t="shared" ref="G6:G69" si="3">E6+F6</f>
        <v>8973</v>
      </c>
      <c r="H6" s="13">
        <v>0</v>
      </c>
      <c r="I6" s="14">
        <v>4302</v>
      </c>
      <c r="J6" s="15">
        <f t="shared" si="0"/>
        <v>2151</v>
      </c>
      <c r="K6" s="21">
        <f t="shared" ref="K6:K69" si="4">G6/J6</f>
        <v>4.1715481171548117</v>
      </c>
      <c r="L6" s="72">
        <v>17800</v>
      </c>
      <c r="N6" s="3">
        <v>45473</v>
      </c>
      <c r="O6" s="4">
        <v>688353</v>
      </c>
      <c r="P6" s="5">
        <v>7.48</v>
      </c>
    </row>
    <row r="7" spans="1:16" ht="15" thickBot="1" x14ac:dyDescent="0.4">
      <c r="A7" s="53">
        <v>45446</v>
      </c>
      <c r="B7" s="16" t="s">
        <v>16</v>
      </c>
      <c r="C7" s="17">
        <v>18170881</v>
      </c>
      <c r="D7" s="18">
        <v>24435471</v>
      </c>
      <c r="E7" s="19">
        <f t="shared" si="1"/>
        <v>3785</v>
      </c>
      <c r="F7" s="19">
        <f t="shared" si="2"/>
        <v>4515</v>
      </c>
      <c r="G7" s="20">
        <f t="shared" si="3"/>
        <v>8300</v>
      </c>
      <c r="H7" s="26">
        <v>0</v>
      </c>
      <c r="I7" s="19">
        <v>4848</v>
      </c>
      <c r="J7" s="15">
        <f t="shared" si="0"/>
        <v>2424</v>
      </c>
      <c r="K7" s="21">
        <f t="shared" si="4"/>
        <v>3.4240924092409242</v>
      </c>
      <c r="L7" s="72">
        <v>107500</v>
      </c>
      <c r="N7" s="3">
        <v>45504</v>
      </c>
      <c r="O7" s="4">
        <v>875360.83</v>
      </c>
      <c r="P7" s="5">
        <v>9.39</v>
      </c>
    </row>
    <row r="8" spans="1:16" ht="15" thickBot="1" x14ac:dyDescent="0.4">
      <c r="A8" s="54">
        <v>45447</v>
      </c>
      <c r="B8" s="23" t="s">
        <v>16</v>
      </c>
      <c r="C8" s="24">
        <v>18174601</v>
      </c>
      <c r="D8" s="25">
        <v>24441560</v>
      </c>
      <c r="E8" s="19">
        <f t="shared" si="1"/>
        <v>3720</v>
      </c>
      <c r="F8" s="19">
        <f t="shared" si="2"/>
        <v>6089</v>
      </c>
      <c r="G8" s="20">
        <f t="shared" si="3"/>
        <v>9809</v>
      </c>
      <c r="H8" s="13">
        <v>0</v>
      </c>
      <c r="I8" s="14">
        <v>5740</v>
      </c>
      <c r="J8" s="15">
        <f t="shared" si="0"/>
        <v>2870</v>
      </c>
      <c r="K8" s="21">
        <f t="shared" si="4"/>
        <v>3.4177700348432056</v>
      </c>
      <c r="L8" s="72">
        <v>16377</v>
      </c>
      <c r="N8" s="3">
        <v>45535</v>
      </c>
      <c r="O8" s="4">
        <v>2029711.2199999997</v>
      </c>
      <c r="P8" s="5">
        <v>61.76</v>
      </c>
    </row>
    <row r="9" spans="1:16" ht="15" thickBot="1" x14ac:dyDescent="0.4">
      <c r="A9" s="53">
        <v>45448</v>
      </c>
      <c r="B9" s="16" t="s">
        <v>16</v>
      </c>
      <c r="C9" s="17">
        <v>18178700</v>
      </c>
      <c r="D9" s="18">
        <v>24448936</v>
      </c>
      <c r="E9" s="19">
        <f t="shared" si="1"/>
        <v>4099</v>
      </c>
      <c r="F9" s="19">
        <f t="shared" si="2"/>
        <v>7376</v>
      </c>
      <c r="G9" s="20">
        <f t="shared" si="3"/>
        <v>11475</v>
      </c>
      <c r="H9" s="26">
        <v>0</v>
      </c>
      <c r="I9" s="19">
        <v>4782</v>
      </c>
      <c r="J9" s="15">
        <f t="shared" si="0"/>
        <v>2391</v>
      </c>
      <c r="K9" s="21">
        <f t="shared" si="4"/>
        <v>4.7992471769134255</v>
      </c>
      <c r="L9" s="72">
        <v>25477</v>
      </c>
      <c r="N9" s="3">
        <v>45565</v>
      </c>
      <c r="O9" s="6">
        <v>1945226</v>
      </c>
      <c r="P9" s="5">
        <v>14.17</v>
      </c>
    </row>
    <row r="10" spans="1:16" ht="15" thickBot="1" x14ac:dyDescent="0.4">
      <c r="A10" s="54">
        <v>45449</v>
      </c>
      <c r="B10" s="23" t="s">
        <v>16</v>
      </c>
      <c r="C10" s="24">
        <v>18181146</v>
      </c>
      <c r="D10" s="25">
        <v>24453664</v>
      </c>
      <c r="E10" s="19">
        <f t="shared" si="1"/>
        <v>2446</v>
      </c>
      <c r="F10" s="19">
        <f t="shared" si="2"/>
        <v>4728</v>
      </c>
      <c r="G10" s="20">
        <f t="shared" si="3"/>
        <v>7174</v>
      </c>
      <c r="H10" s="13">
        <v>0</v>
      </c>
      <c r="I10" s="14">
        <v>1108</v>
      </c>
      <c r="J10" s="15">
        <f t="shared" si="0"/>
        <v>554</v>
      </c>
      <c r="K10" s="21">
        <f t="shared" si="4"/>
        <v>12.949458483754512</v>
      </c>
      <c r="L10" s="72">
        <v>85456</v>
      </c>
      <c r="N10" s="3">
        <v>45566</v>
      </c>
      <c r="O10" s="4"/>
      <c r="P10" s="5" t="e">
        <f>O10/#REF!</f>
        <v>#REF!</v>
      </c>
    </row>
    <row r="11" spans="1:16" ht="15" thickBot="1" x14ac:dyDescent="0.4">
      <c r="A11" s="53">
        <v>45450</v>
      </c>
      <c r="B11" s="16" t="s">
        <v>16</v>
      </c>
      <c r="C11" s="17">
        <v>18182348</v>
      </c>
      <c r="D11" s="18">
        <v>24456522</v>
      </c>
      <c r="E11" s="19">
        <f t="shared" si="1"/>
        <v>1202</v>
      </c>
      <c r="F11" s="19">
        <f t="shared" si="2"/>
        <v>2858</v>
      </c>
      <c r="G11" s="20">
        <f t="shared" si="3"/>
        <v>4060</v>
      </c>
      <c r="H11" s="26">
        <v>0</v>
      </c>
      <c r="I11" s="19">
        <v>0</v>
      </c>
      <c r="J11" s="15">
        <f t="shared" si="0"/>
        <v>0</v>
      </c>
      <c r="K11" s="21">
        <v>5</v>
      </c>
      <c r="L11" s="72">
        <v>10570</v>
      </c>
    </row>
    <row r="12" spans="1:16" ht="15" thickBot="1" x14ac:dyDescent="0.4">
      <c r="A12" s="54">
        <v>45451</v>
      </c>
      <c r="B12" s="23" t="s">
        <v>16</v>
      </c>
      <c r="C12" s="24">
        <v>18184336</v>
      </c>
      <c r="D12" s="25">
        <v>24459487</v>
      </c>
      <c r="E12" s="19">
        <f t="shared" si="1"/>
        <v>1988</v>
      </c>
      <c r="F12" s="19">
        <f t="shared" si="2"/>
        <v>2965</v>
      </c>
      <c r="G12" s="20">
        <f t="shared" si="3"/>
        <v>4953</v>
      </c>
      <c r="H12" s="13">
        <v>3925</v>
      </c>
      <c r="I12" s="14">
        <v>1531</v>
      </c>
      <c r="J12" s="15">
        <f t="shared" si="0"/>
        <v>2728</v>
      </c>
      <c r="K12" s="21">
        <f t="shared" si="4"/>
        <v>1.8156158357771262</v>
      </c>
      <c r="L12" s="72">
        <v>88815</v>
      </c>
    </row>
    <row r="13" spans="1:16" ht="15" thickBot="1" x14ac:dyDescent="0.4">
      <c r="A13" s="53">
        <v>45452</v>
      </c>
      <c r="B13" s="16" t="s">
        <v>16</v>
      </c>
      <c r="C13" s="17">
        <v>18192308</v>
      </c>
      <c r="D13" s="18">
        <v>24472497</v>
      </c>
      <c r="E13" s="19">
        <f t="shared" si="1"/>
        <v>7972</v>
      </c>
      <c r="F13" s="19">
        <f t="shared" si="2"/>
        <v>13010</v>
      </c>
      <c r="G13" s="20">
        <f t="shared" si="3"/>
        <v>20982</v>
      </c>
      <c r="H13" s="26">
        <v>22682</v>
      </c>
      <c r="I13" s="19">
        <v>4373</v>
      </c>
      <c r="J13" s="15">
        <f t="shared" si="0"/>
        <v>13527.5</v>
      </c>
      <c r="K13" s="21">
        <f t="shared" si="4"/>
        <v>1.5510626501570874</v>
      </c>
      <c r="L13" s="72">
        <v>4140</v>
      </c>
    </row>
    <row r="14" spans="1:16" ht="15" thickBot="1" x14ac:dyDescent="0.4">
      <c r="A14" s="54">
        <v>45453</v>
      </c>
      <c r="B14" s="23" t="s">
        <v>16</v>
      </c>
      <c r="C14" s="24">
        <v>18196699</v>
      </c>
      <c r="D14" s="25">
        <v>24483166</v>
      </c>
      <c r="E14" s="19">
        <f t="shared" si="1"/>
        <v>4391</v>
      </c>
      <c r="F14" s="19">
        <f t="shared" si="2"/>
        <v>10669</v>
      </c>
      <c r="G14" s="20">
        <f t="shared" si="3"/>
        <v>15060</v>
      </c>
      <c r="H14" s="13">
        <v>20595</v>
      </c>
      <c r="I14" s="14">
        <v>4007</v>
      </c>
      <c r="J14" s="15">
        <f t="shared" si="0"/>
        <v>12301</v>
      </c>
      <c r="K14" s="21">
        <f t="shared" si="4"/>
        <v>1.2242907080725145</v>
      </c>
      <c r="L14" s="72">
        <v>6000</v>
      </c>
    </row>
    <row r="15" spans="1:16" ht="15" thickBot="1" x14ac:dyDescent="0.4">
      <c r="A15" s="53">
        <v>45454</v>
      </c>
      <c r="B15" s="16" t="s">
        <v>16</v>
      </c>
      <c r="C15" s="17">
        <v>18198912</v>
      </c>
      <c r="D15" s="18">
        <v>24489631</v>
      </c>
      <c r="E15" s="19">
        <f t="shared" si="1"/>
        <v>2213</v>
      </c>
      <c r="F15" s="19">
        <f t="shared" si="2"/>
        <v>6465</v>
      </c>
      <c r="G15" s="20">
        <f t="shared" si="3"/>
        <v>8678</v>
      </c>
      <c r="H15" s="26">
        <v>4596</v>
      </c>
      <c r="I15" s="19">
        <v>4396</v>
      </c>
      <c r="J15" s="15">
        <f t="shared" si="0"/>
        <v>4496</v>
      </c>
      <c r="K15" s="21">
        <f t="shared" si="4"/>
        <v>1.9301601423487544</v>
      </c>
      <c r="L15" s="72">
        <v>2400</v>
      </c>
    </row>
    <row r="16" spans="1:16" ht="15" thickBot="1" x14ac:dyDescent="0.4">
      <c r="A16" s="54">
        <v>45455</v>
      </c>
      <c r="B16" s="23" t="s">
        <v>16</v>
      </c>
      <c r="C16" s="24">
        <v>18202461</v>
      </c>
      <c r="D16" s="25">
        <v>24496556</v>
      </c>
      <c r="E16" s="19">
        <f t="shared" si="1"/>
        <v>3549</v>
      </c>
      <c r="F16" s="19">
        <f t="shared" si="2"/>
        <v>6925</v>
      </c>
      <c r="G16" s="20">
        <f t="shared" si="3"/>
        <v>10474</v>
      </c>
      <c r="H16" s="13">
        <v>0</v>
      </c>
      <c r="I16" s="14">
        <v>4690</v>
      </c>
      <c r="J16" s="15">
        <f t="shared" si="0"/>
        <v>2345</v>
      </c>
      <c r="K16" s="21">
        <f t="shared" si="4"/>
        <v>4.4665245202558639</v>
      </c>
      <c r="L16" s="72">
        <v>20700</v>
      </c>
    </row>
    <row r="17" spans="1:12" ht="15" thickBot="1" x14ac:dyDescent="0.4">
      <c r="A17" s="53">
        <v>45456</v>
      </c>
      <c r="B17" s="16" t="s">
        <v>16</v>
      </c>
      <c r="C17" s="17">
        <v>18205946</v>
      </c>
      <c r="D17" s="18">
        <v>24504175</v>
      </c>
      <c r="E17" s="19">
        <f t="shared" si="1"/>
        <v>3485</v>
      </c>
      <c r="F17" s="19">
        <f t="shared" si="2"/>
        <v>7619</v>
      </c>
      <c r="G17" s="20">
        <f t="shared" si="3"/>
        <v>11104</v>
      </c>
      <c r="H17" s="26">
        <v>0</v>
      </c>
      <c r="I17" s="19">
        <v>4089</v>
      </c>
      <c r="J17" s="15">
        <f t="shared" si="0"/>
        <v>2044.5</v>
      </c>
      <c r="K17" s="21">
        <f t="shared" si="4"/>
        <v>5.4311567620445098</v>
      </c>
      <c r="L17" s="72">
        <f>[1]!Daily_Data[[#This Row],[Amount ]]+[1]!Daily_Data[[#This Row],[Amount 2]]+[1]!Daily_Data[[#This Row],[Amount 3]]</f>
        <v>0</v>
      </c>
    </row>
    <row r="18" spans="1:12" ht="15" thickBot="1" x14ac:dyDescent="0.4">
      <c r="A18" s="54">
        <v>45457</v>
      </c>
      <c r="B18" s="23" t="s">
        <v>16</v>
      </c>
      <c r="C18" s="24">
        <v>18210217</v>
      </c>
      <c r="D18" s="25">
        <v>24512420</v>
      </c>
      <c r="E18" s="19">
        <f t="shared" si="1"/>
        <v>4271</v>
      </c>
      <c r="F18" s="19">
        <f t="shared" si="2"/>
        <v>8245</v>
      </c>
      <c r="G18" s="20">
        <f t="shared" si="3"/>
        <v>12516</v>
      </c>
      <c r="H18" s="13">
        <v>17905</v>
      </c>
      <c r="I18" s="14">
        <v>3480</v>
      </c>
      <c r="J18" s="15">
        <f t="shared" si="0"/>
        <v>10692.5</v>
      </c>
      <c r="K18" s="21">
        <f t="shared" si="4"/>
        <v>1.1705400981996728</v>
      </c>
      <c r="L18" s="72">
        <f>[1]!Daily_Data[[#This Row],[Amount ]]+[1]!Daily_Data[[#This Row],[Amount 2]]+[1]!Daily_Data[[#This Row],[Amount 3]]</f>
        <v>479838</v>
      </c>
    </row>
    <row r="19" spans="1:12" ht="15" thickBot="1" x14ac:dyDescent="0.4">
      <c r="A19" s="53">
        <v>45458</v>
      </c>
      <c r="B19" s="16" t="s">
        <v>16</v>
      </c>
      <c r="C19" s="17">
        <v>18213492</v>
      </c>
      <c r="D19" s="18">
        <v>24518298</v>
      </c>
      <c r="E19" s="19">
        <f t="shared" si="1"/>
        <v>3275</v>
      </c>
      <c r="F19" s="19">
        <f t="shared" si="2"/>
        <v>5878</v>
      </c>
      <c r="G19" s="20">
        <f t="shared" si="3"/>
        <v>9153</v>
      </c>
      <c r="H19" s="26">
        <v>9593</v>
      </c>
      <c r="I19" s="19">
        <v>0</v>
      </c>
      <c r="J19" s="15">
        <f t="shared" si="0"/>
        <v>4796.5</v>
      </c>
      <c r="K19" s="21">
        <f t="shared" si="4"/>
        <v>1.9082664442822892</v>
      </c>
      <c r="L19" s="72">
        <f>[1]!Daily_Data[[#This Row],[Amount ]]+[1]!Daily_Data[[#This Row],[Amount 2]]+[1]!Daily_Data[[#This Row],[Amount 3]]</f>
        <v>17800</v>
      </c>
    </row>
    <row r="20" spans="1:12" ht="15" thickBot="1" x14ac:dyDescent="0.4">
      <c r="A20" s="54">
        <v>45459</v>
      </c>
      <c r="B20" s="23" t="s">
        <v>16</v>
      </c>
      <c r="C20" s="24">
        <v>18214536</v>
      </c>
      <c r="D20" s="25">
        <v>24518952</v>
      </c>
      <c r="E20" s="19">
        <f t="shared" si="1"/>
        <v>1044</v>
      </c>
      <c r="F20" s="19">
        <f t="shared" si="2"/>
        <v>654</v>
      </c>
      <c r="G20" s="20">
        <f t="shared" si="3"/>
        <v>1698</v>
      </c>
      <c r="H20" s="13">
        <v>0</v>
      </c>
      <c r="I20" s="14">
        <v>0</v>
      </c>
      <c r="J20" s="15">
        <f t="shared" si="0"/>
        <v>0</v>
      </c>
      <c r="K20" s="21">
        <v>5</v>
      </c>
      <c r="L20" s="72">
        <f>[1]!Daily_Data[[#This Row],[Amount ]]+[1]!Daily_Data[[#This Row],[Amount 2]]+[1]!Daily_Data[[#This Row],[Amount 3]]</f>
        <v>107500</v>
      </c>
    </row>
    <row r="21" spans="1:12" ht="15" thickBot="1" x14ac:dyDescent="0.4">
      <c r="A21" s="53">
        <v>45460</v>
      </c>
      <c r="B21" s="16" t="s">
        <v>16</v>
      </c>
      <c r="C21" s="17">
        <v>18215672</v>
      </c>
      <c r="D21" s="18">
        <v>24519693</v>
      </c>
      <c r="E21" s="19">
        <f t="shared" si="1"/>
        <v>1136</v>
      </c>
      <c r="F21" s="19">
        <f t="shared" si="2"/>
        <v>741</v>
      </c>
      <c r="G21" s="20">
        <f t="shared" si="3"/>
        <v>1877</v>
      </c>
      <c r="H21" s="26">
        <v>0</v>
      </c>
      <c r="I21" s="19">
        <v>0</v>
      </c>
      <c r="J21" s="15">
        <f t="shared" si="0"/>
        <v>0</v>
      </c>
      <c r="K21" s="21">
        <v>5</v>
      </c>
      <c r="L21" s="72">
        <f>[1]!Daily_Data[[#This Row],[Amount ]]+[1]!Daily_Data[[#This Row],[Amount 2]]+[1]!Daily_Data[[#This Row],[Amount 3]]</f>
        <v>16377</v>
      </c>
    </row>
    <row r="22" spans="1:12" ht="15" thickBot="1" x14ac:dyDescent="0.4">
      <c r="A22" s="54">
        <v>45461</v>
      </c>
      <c r="B22" s="23" t="s">
        <v>16</v>
      </c>
      <c r="C22" s="24">
        <v>18220831</v>
      </c>
      <c r="D22" s="25">
        <v>24525945</v>
      </c>
      <c r="E22" s="19">
        <f t="shared" si="1"/>
        <v>5159</v>
      </c>
      <c r="F22" s="19">
        <f t="shared" si="2"/>
        <v>6252</v>
      </c>
      <c r="G22" s="20">
        <f t="shared" si="3"/>
        <v>11411</v>
      </c>
      <c r="H22" s="13">
        <v>0</v>
      </c>
      <c r="I22" s="14">
        <v>2892</v>
      </c>
      <c r="J22" s="15">
        <f t="shared" si="0"/>
        <v>1446</v>
      </c>
      <c r="K22" s="21">
        <f t="shared" si="4"/>
        <v>7.8914246196403877</v>
      </c>
      <c r="L22" s="72">
        <f>[1]!Daily_Data[[#This Row],[Amount ]]+[1]!Daily_Data[[#This Row],[Amount 2]]+[1]!Daily_Data[[#This Row],[Amount 3]]</f>
        <v>25477.23</v>
      </c>
    </row>
    <row r="23" spans="1:12" ht="15" thickBot="1" x14ac:dyDescent="0.4">
      <c r="A23" s="53">
        <v>45462</v>
      </c>
      <c r="B23" s="16" t="s">
        <v>16</v>
      </c>
      <c r="C23" s="17">
        <v>18228644</v>
      </c>
      <c r="D23" s="18">
        <v>24533251</v>
      </c>
      <c r="E23" s="19">
        <f t="shared" si="1"/>
        <v>7813</v>
      </c>
      <c r="F23" s="19">
        <f t="shared" si="2"/>
        <v>7306</v>
      </c>
      <c r="G23" s="20">
        <f t="shared" si="3"/>
        <v>15119</v>
      </c>
      <c r="H23" s="26">
        <v>0</v>
      </c>
      <c r="I23" s="19">
        <v>1310</v>
      </c>
      <c r="J23" s="15">
        <f t="shared" si="0"/>
        <v>655</v>
      </c>
      <c r="K23" s="21">
        <f t="shared" si="4"/>
        <v>23.082442748091601</v>
      </c>
      <c r="L23" s="72">
        <f>[1]!Daily_Data[[#This Row],[Amount ]]+[1]!Daily_Data[[#This Row],[Amount 2]]+[1]!Daily_Data[[#This Row],[Amount 3]]</f>
        <v>85456</v>
      </c>
    </row>
    <row r="24" spans="1:12" ht="15" thickBot="1" x14ac:dyDescent="0.4">
      <c r="A24" s="54">
        <v>45463</v>
      </c>
      <c r="B24" s="23" t="s">
        <v>16</v>
      </c>
      <c r="C24" s="24">
        <v>18235197</v>
      </c>
      <c r="D24" s="25">
        <v>24539815</v>
      </c>
      <c r="E24" s="19">
        <f t="shared" si="1"/>
        <v>6553</v>
      </c>
      <c r="F24" s="19">
        <f t="shared" si="2"/>
        <v>6564</v>
      </c>
      <c r="G24" s="20">
        <f t="shared" si="3"/>
        <v>13117</v>
      </c>
      <c r="H24" s="13">
        <v>0</v>
      </c>
      <c r="I24" s="14">
        <v>30</v>
      </c>
      <c r="J24" s="15">
        <f t="shared" si="0"/>
        <v>15</v>
      </c>
      <c r="K24" s="21">
        <f t="shared" si="4"/>
        <v>874.4666666666667</v>
      </c>
      <c r="L24" s="72">
        <f>[1]!Daily_Data[[#This Row],[Amount ]]+[1]!Daily_Data[[#This Row],[Amount 2]]+[1]!Daily_Data[[#This Row],[Amount 3]]</f>
        <v>10570</v>
      </c>
    </row>
    <row r="25" spans="1:12" ht="15" thickBot="1" x14ac:dyDescent="0.4">
      <c r="A25" s="53">
        <v>45464</v>
      </c>
      <c r="B25" s="16" t="s">
        <v>16</v>
      </c>
      <c r="C25" s="17">
        <v>18239948</v>
      </c>
      <c r="D25" s="18">
        <v>24544614</v>
      </c>
      <c r="E25" s="19">
        <f t="shared" si="1"/>
        <v>4751</v>
      </c>
      <c r="F25" s="19">
        <f t="shared" si="2"/>
        <v>4799</v>
      </c>
      <c r="G25" s="20">
        <f t="shared" si="3"/>
        <v>9550</v>
      </c>
      <c r="H25" s="26">
        <v>0</v>
      </c>
      <c r="I25" s="19">
        <v>255</v>
      </c>
      <c r="J25" s="15">
        <f t="shared" si="0"/>
        <v>127.5</v>
      </c>
      <c r="K25" s="21">
        <f t="shared" si="4"/>
        <v>74.901960784313729</v>
      </c>
      <c r="L25" s="72">
        <f>[1]!Daily_Data[[#This Row],[Amount ]]+[1]!Daily_Data[[#This Row],[Amount 2]]+[1]!Daily_Data[[#This Row],[Amount 3]]</f>
        <v>88815</v>
      </c>
    </row>
    <row r="26" spans="1:12" ht="15" thickBot="1" x14ac:dyDescent="0.4">
      <c r="A26" s="54">
        <v>45465</v>
      </c>
      <c r="B26" s="23" t="s">
        <v>16</v>
      </c>
      <c r="C26" s="24">
        <v>18247337</v>
      </c>
      <c r="D26" s="25">
        <v>24551998</v>
      </c>
      <c r="E26" s="19">
        <f t="shared" si="1"/>
        <v>7389</v>
      </c>
      <c r="F26" s="19">
        <f t="shared" si="2"/>
        <v>7384</v>
      </c>
      <c r="G26" s="20">
        <f t="shared" si="3"/>
        <v>14773</v>
      </c>
      <c r="H26" s="13">
        <v>16137</v>
      </c>
      <c r="I26" s="14">
        <v>609</v>
      </c>
      <c r="J26" s="15">
        <f t="shared" si="0"/>
        <v>8373</v>
      </c>
      <c r="K26" s="21">
        <f t="shared" si="4"/>
        <v>1.7643616386002627</v>
      </c>
      <c r="L26" s="72">
        <f>[1]!Daily_Data[[#This Row],[Amount ]]+[1]!Daily_Data[[#This Row],[Amount 2]]+[1]!Daily_Data[[#This Row],[Amount 3]]</f>
        <v>4140</v>
      </c>
    </row>
    <row r="27" spans="1:12" ht="15" thickBot="1" x14ac:dyDescent="0.4">
      <c r="A27" s="53">
        <v>45466</v>
      </c>
      <c r="B27" s="16" t="s">
        <v>16</v>
      </c>
      <c r="C27" s="17">
        <v>18254772</v>
      </c>
      <c r="D27" s="18">
        <v>24560318</v>
      </c>
      <c r="E27" s="19">
        <f t="shared" si="1"/>
        <v>7435</v>
      </c>
      <c r="F27" s="19">
        <f t="shared" si="2"/>
        <v>8320</v>
      </c>
      <c r="G27" s="20">
        <f t="shared" si="3"/>
        <v>15755</v>
      </c>
      <c r="H27" s="26">
        <v>11360</v>
      </c>
      <c r="I27" s="19">
        <v>2092</v>
      </c>
      <c r="J27" s="15">
        <f t="shared" si="0"/>
        <v>6726</v>
      </c>
      <c r="K27" s="21">
        <f t="shared" si="4"/>
        <v>2.3424026167112695</v>
      </c>
      <c r="L27" s="72">
        <f>[1]!Daily_Data[[#This Row],[Amount ]]+[1]!Daily_Data[[#This Row],[Amount 2]]+[1]!Daily_Data[[#This Row],[Amount 3]]</f>
        <v>6000</v>
      </c>
    </row>
    <row r="28" spans="1:12" ht="15" thickBot="1" x14ac:dyDescent="0.4">
      <c r="A28" s="54">
        <v>45467</v>
      </c>
      <c r="B28" s="23" t="s">
        <v>16</v>
      </c>
      <c r="C28" s="24">
        <v>18256729</v>
      </c>
      <c r="D28" s="25">
        <v>24564596</v>
      </c>
      <c r="E28" s="19">
        <f t="shared" si="1"/>
        <v>1957</v>
      </c>
      <c r="F28" s="19">
        <f t="shared" si="2"/>
        <v>4278</v>
      </c>
      <c r="G28" s="20">
        <f t="shared" si="3"/>
        <v>6235</v>
      </c>
      <c r="H28" s="13">
        <v>0</v>
      </c>
      <c r="I28" s="14">
        <v>3948</v>
      </c>
      <c r="J28" s="15">
        <f t="shared" si="0"/>
        <v>1974</v>
      </c>
      <c r="K28" s="21">
        <f t="shared" si="4"/>
        <v>3.1585612968591694</v>
      </c>
      <c r="L28" s="72">
        <f>[1]!Daily_Data[[#This Row],[Amount ]]+[1]!Daily_Data[[#This Row],[Amount 2]]+[1]!Daily_Data[[#This Row],[Amount 3]]</f>
        <v>2400</v>
      </c>
    </row>
    <row r="29" spans="1:12" ht="15" thickBot="1" x14ac:dyDescent="0.4">
      <c r="A29" s="53">
        <v>45468</v>
      </c>
      <c r="B29" s="16" t="s">
        <v>16</v>
      </c>
      <c r="C29" s="17">
        <v>18258260</v>
      </c>
      <c r="D29" s="18">
        <v>24568023</v>
      </c>
      <c r="E29" s="19">
        <f t="shared" si="1"/>
        <v>1531</v>
      </c>
      <c r="F29" s="19">
        <f t="shared" si="2"/>
        <v>3427</v>
      </c>
      <c r="G29" s="20">
        <f t="shared" si="3"/>
        <v>4958</v>
      </c>
      <c r="H29" s="26">
        <v>0</v>
      </c>
      <c r="I29" s="19">
        <v>3644</v>
      </c>
      <c r="J29" s="15">
        <f t="shared" si="0"/>
        <v>1822</v>
      </c>
      <c r="K29" s="21">
        <f t="shared" si="4"/>
        <v>2.7211855104281009</v>
      </c>
      <c r="L29" s="72">
        <f>[1]!Daily_Data[[#This Row],[Amount ]]+[1]!Daily_Data[[#This Row],[Amount 2]]+[1]!Daily_Data[[#This Row],[Amount 3]]</f>
        <v>20700</v>
      </c>
    </row>
    <row r="30" spans="1:12" ht="15" thickBot="1" x14ac:dyDescent="0.4">
      <c r="A30" s="54">
        <v>45469</v>
      </c>
      <c r="B30" s="23" t="s">
        <v>16</v>
      </c>
      <c r="C30" s="24">
        <v>18259740</v>
      </c>
      <c r="D30" s="25">
        <v>24571194</v>
      </c>
      <c r="E30" s="19">
        <f t="shared" si="1"/>
        <v>1480</v>
      </c>
      <c r="F30" s="19">
        <f t="shared" si="2"/>
        <v>3171</v>
      </c>
      <c r="G30" s="20">
        <f t="shared" si="3"/>
        <v>4651</v>
      </c>
      <c r="H30" s="13">
        <v>0</v>
      </c>
      <c r="I30" s="14">
        <v>3384</v>
      </c>
      <c r="J30" s="15">
        <f t="shared" si="0"/>
        <v>1692</v>
      </c>
      <c r="K30" s="21">
        <f t="shared" si="4"/>
        <v>2.7488179669030735</v>
      </c>
      <c r="L30" s="72">
        <f>[1]!Daily_Data[[#This Row],[Amount ]]+[1]!Daily_Data[[#This Row],[Amount 2]]+[1]!Daily_Data[[#This Row],[Amount 3]]</f>
        <v>20670</v>
      </c>
    </row>
    <row r="31" spans="1:12" ht="15" thickBot="1" x14ac:dyDescent="0.4">
      <c r="A31" s="53">
        <v>45470</v>
      </c>
      <c r="B31" s="16" t="s">
        <v>16</v>
      </c>
      <c r="C31" s="17">
        <v>18261238</v>
      </c>
      <c r="D31" s="18">
        <v>24573876</v>
      </c>
      <c r="E31" s="19">
        <f t="shared" si="1"/>
        <v>1498</v>
      </c>
      <c r="F31" s="19">
        <f t="shared" si="2"/>
        <v>2682</v>
      </c>
      <c r="G31" s="20">
        <f t="shared" si="3"/>
        <v>4180</v>
      </c>
      <c r="H31" s="26">
        <v>0</v>
      </c>
      <c r="I31" s="19">
        <v>2106</v>
      </c>
      <c r="J31" s="15">
        <f t="shared" si="0"/>
        <v>1053</v>
      </c>
      <c r="K31" s="21">
        <f t="shared" si="4"/>
        <v>3.9696106362773032</v>
      </c>
      <c r="L31" s="72">
        <f>[1]!Daily_Data[[#This Row],[Amount ]]+[1]!Daily_Data[[#This Row],[Amount 2]]+[1]!Daily_Data[[#This Row],[Amount 3]]</f>
        <v>20000</v>
      </c>
    </row>
    <row r="32" spans="1:12" ht="15" thickBot="1" x14ac:dyDescent="0.4">
      <c r="A32" s="54">
        <v>45471</v>
      </c>
      <c r="B32" s="23" t="s">
        <v>16</v>
      </c>
      <c r="C32" s="24">
        <v>18262470</v>
      </c>
      <c r="D32" s="25">
        <v>24575793</v>
      </c>
      <c r="E32" s="19">
        <f t="shared" si="1"/>
        <v>1232</v>
      </c>
      <c r="F32" s="19">
        <f t="shared" si="2"/>
        <v>1917</v>
      </c>
      <c r="G32" s="20">
        <f t="shared" si="3"/>
        <v>3149</v>
      </c>
      <c r="H32" s="13">
        <v>0</v>
      </c>
      <c r="I32" s="14">
        <v>505</v>
      </c>
      <c r="J32" s="15">
        <f t="shared" si="0"/>
        <v>252.5</v>
      </c>
      <c r="K32" s="21">
        <f t="shared" si="4"/>
        <v>12.471287128712872</v>
      </c>
      <c r="L32" s="72">
        <f>[1]!Daily_Data[[#This Row],[Amount ]]+[1]!Daily_Data[[#This Row],[Amount 2]]+[1]!Daily_Data[[#This Row],[Amount 3]]</f>
        <v>6630</v>
      </c>
    </row>
    <row r="33" spans="1:12" ht="15" thickBot="1" x14ac:dyDescent="0.4">
      <c r="A33" s="53">
        <v>45472</v>
      </c>
      <c r="B33" s="16" t="s">
        <v>16</v>
      </c>
      <c r="C33" s="17">
        <v>18263790</v>
      </c>
      <c r="D33" s="18">
        <v>24579682</v>
      </c>
      <c r="E33" s="19">
        <f t="shared" si="1"/>
        <v>1320</v>
      </c>
      <c r="F33" s="19">
        <f t="shared" si="2"/>
        <v>3889</v>
      </c>
      <c r="G33" s="20">
        <f t="shared" si="3"/>
        <v>5209</v>
      </c>
      <c r="H33" s="26">
        <v>0</v>
      </c>
      <c r="I33" s="19">
        <v>3378</v>
      </c>
      <c r="J33" s="15">
        <f t="shared" si="0"/>
        <v>1689</v>
      </c>
      <c r="K33" s="21">
        <f t="shared" si="4"/>
        <v>3.0840734162226169</v>
      </c>
      <c r="L33" s="72">
        <f>[1]!Daily_Data[[#This Row],[Amount ]]+[1]!Daily_Data[[#This Row],[Amount 2]]+[1]!Daily_Data[[#This Row],[Amount 3]]</f>
        <v>0</v>
      </c>
    </row>
    <row r="34" spans="1:12" ht="15" thickBot="1" x14ac:dyDescent="0.4">
      <c r="A34" s="52">
        <v>45473</v>
      </c>
      <c r="B34" s="23" t="s">
        <v>16</v>
      </c>
      <c r="C34" s="24">
        <v>18265299</v>
      </c>
      <c r="D34" s="10">
        <v>24583853</v>
      </c>
      <c r="E34" s="19">
        <f t="shared" si="1"/>
        <v>1509</v>
      </c>
      <c r="F34" s="19">
        <f t="shared" si="2"/>
        <v>4171</v>
      </c>
      <c r="G34" s="20">
        <f t="shared" si="3"/>
        <v>5680</v>
      </c>
      <c r="H34" s="27">
        <v>0</v>
      </c>
      <c r="I34" s="11">
        <v>3141</v>
      </c>
      <c r="J34" s="15">
        <f t="shared" si="0"/>
        <v>1570.5</v>
      </c>
      <c r="K34" s="21">
        <f t="shared" si="4"/>
        <v>3.6166825851639604</v>
      </c>
      <c r="L34" s="73">
        <f>[1]!Daily_Data[[#This Row],[Amount ]]+[1]!Daily_Data[[#This Row],[Amount 2]]+[1]!Daily_Data[[#This Row],[Amount 3]]</f>
        <v>0</v>
      </c>
    </row>
    <row r="35" spans="1:12" ht="15" thickBot="1" x14ac:dyDescent="0.4">
      <c r="A35" s="55">
        <v>45474</v>
      </c>
      <c r="B35" s="28" t="s">
        <v>17</v>
      </c>
      <c r="C35" s="29">
        <v>18266713</v>
      </c>
      <c r="D35" s="30">
        <v>24586901</v>
      </c>
      <c r="E35" s="19">
        <f t="shared" si="1"/>
        <v>1414</v>
      </c>
      <c r="F35" s="19">
        <f t="shared" si="2"/>
        <v>3048</v>
      </c>
      <c r="G35" s="20">
        <f t="shared" si="3"/>
        <v>4462</v>
      </c>
      <c r="H35" s="26">
        <v>0</v>
      </c>
      <c r="I35" s="19">
        <v>2240</v>
      </c>
      <c r="J35" s="15">
        <f t="shared" si="0"/>
        <v>1120</v>
      </c>
      <c r="K35" s="21">
        <f t="shared" si="4"/>
        <v>3.9839285714285713</v>
      </c>
      <c r="L35" s="71">
        <f>[1]!Daily_Data[[#This Row],[Amount ]]+[1]!Daily_Data[[#This Row],[Amount 2]]+[1]!Daily_Data[[#This Row],[Amount 3]]</f>
        <v>0</v>
      </c>
    </row>
    <row r="36" spans="1:12" ht="15" thickBot="1" x14ac:dyDescent="0.4">
      <c r="A36" s="54">
        <v>45475</v>
      </c>
      <c r="B36" s="23" t="s">
        <v>17</v>
      </c>
      <c r="C36" s="31">
        <v>18268138</v>
      </c>
      <c r="D36" s="32">
        <v>24590004</v>
      </c>
      <c r="E36" s="19">
        <f t="shared" si="1"/>
        <v>1425</v>
      </c>
      <c r="F36" s="19">
        <f t="shared" si="2"/>
        <v>3103</v>
      </c>
      <c r="G36" s="20">
        <f t="shared" si="3"/>
        <v>4528</v>
      </c>
      <c r="H36" s="13">
        <v>0</v>
      </c>
      <c r="I36" s="14">
        <v>1584</v>
      </c>
      <c r="J36" s="15">
        <f t="shared" si="0"/>
        <v>792</v>
      </c>
      <c r="K36" s="21">
        <f t="shared" si="4"/>
        <v>5.7171717171717171</v>
      </c>
      <c r="L36" s="72">
        <f>[1]!Daily_Data[[#This Row],[Amount ]]+[1]!Daily_Data[[#This Row],[Amount 2]]+[1]!Daily_Data[[#This Row],[Amount 3]]</f>
        <v>0</v>
      </c>
    </row>
    <row r="37" spans="1:12" ht="15" thickBot="1" x14ac:dyDescent="0.4">
      <c r="A37" s="53">
        <v>45476</v>
      </c>
      <c r="B37" s="16" t="s">
        <v>17</v>
      </c>
      <c r="C37" s="33">
        <v>18270159</v>
      </c>
      <c r="D37" s="34">
        <v>24593500</v>
      </c>
      <c r="E37" s="19">
        <f t="shared" si="1"/>
        <v>2021</v>
      </c>
      <c r="F37" s="19">
        <f t="shared" si="2"/>
        <v>3496</v>
      </c>
      <c r="G37" s="20">
        <f t="shared" si="3"/>
        <v>5517</v>
      </c>
      <c r="H37" s="26">
        <v>0</v>
      </c>
      <c r="I37" s="19">
        <v>4044</v>
      </c>
      <c r="J37" s="15">
        <f t="shared" si="0"/>
        <v>2022</v>
      </c>
      <c r="K37" s="21">
        <f t="shared" si="4"/>
        <v>2.728486646884273</v>
      </c>
      <c r="L37" s="72">
        <f>[1]!Daily_Data[[#This Row],[Amount ]]+[1]!Daily_Data[[#This Row],[Amount 2]]+[1]!Daily_Data[[#This Row],[Amount 3]]</f>
        <v>0</v>
      </c>
    </row>
    <row r="38" spans="1:12" ht="15" thickBot="1" x14ac:dyDescent="0.4">
      <c r="A38" s="54">
        <v>45477</v>
      </c>
      <c r="B38" s="23" t="s">
        <v>17</v>
      </c>
      <c r="C38" s="31">
        <v>18271639</v>
      </c>
      <c r="D38" s="32">
        <v>24597156</v>
      </c>
      <c r="E38" s="19">
        <f t="shared" si="1"/>
        <v>1480</v>
      </c>
      <c r="F38" s="19">
        <f t="shared" si="2"/>
        <v>3656</v>
      </c>
      <c r="G38" s="20">
        <f t="shared" si="3"/>
        <v>5136</v>
      </c>
      <c r="H38" s="13">
        <v>0</v>
      </c>
      <c r="I38" s="14">
        <v>4780</v>
      </c>
      <c r="J38" s="15">
        <f t="shared" si="0"/>
        <v>2390</v>
      </c>
      <c r="K38" s="21">
        <f t="shared" si="4"/>
        <v>2.1489539748953974</v>
      </c>
      <c r="L38" s="72">
        <f>[1]!Daily_Data[[#This Row],[Amount ]]+[1]!Daily_Data[[#This Row],[Amount 2]]+[1]!Daily_Data[[#This Row],[Amount 3]]</f>
        <v>0</v>
      </c>
    </row>
    <row r="39" spans="1:12" ht="15" thickBot="1" x14ac:dyDescent="0.4">
      <c r="A39" s="53">
        <v>45478</v>
      </c>
      <c r="B39" s="16" t="s">
        <v>17</v>
      </c>
      <c r="C39" s="33">
        <v>18272821</v>
      </c>
      <c r="D39" s="34">
        <v>24599835</v>
      </c>
      <c r="E39" s="19">
        <f t="shared" si="1"/>
        <v>1182</v>
      </c>
      <c r="F39" s="19">
        <f t="shared" si="2"/>
        <v>2679</v>
      </c>
      <c r="G39" s="20">
        <f t="shared" si="3"/>
        <v>3861</v>
      </c>
      <c r="H39" s="26">
        <v>0</v>
      </c>
      <c r="I39" s="19">
        <v>3042</v>
      </c>
      <c r="J39" s="15">
        <f t="shared" si="0"/>
        <v>1521</v>
      </c>
      <c r="K39" s="21">
        <f t="shared" si="4"/>
        <v>2.5384615384615383</v>
      </c>
      <c r="L39" s="72">
        <f>[1]!Daily_Data[[#This Row],[Amount ]]+[1]!Daily_Data[[#This Row],[Amount 2]]+[1]!Daily_Data[[#This Row],[Amount 3]]</f>
        <v>0</v>
      </c>
    </row>
    <row r="40" spans="1:12" ht="15" thickBot="1" x14ac:dyDescent="0.4">
      <c r="A40" s="54">
        <v>45479</v>
      </c>
      <c r="B40" s="23" t="s">
        <v>17</v>
      </c>
      <c r="C40" s="31">
        <v>18274079</v>
      </c>
      <c r="D40" s="32">
        <v>24602418</v>
      </c>
      <c r="E40" s="19">
        <f t="shared" si="1"/>
        <v>1258</v>
      </c>
      <c r="F40" s="19">
        <f t="shared" si="2"/>
        <v>2583</v>
      </c>
      <c r="G40" s="20">
        <f t="shared" si="3"/>
        <v>3841</v>
      </c>
      <c r="H40" s="13">
        <v>0</v>
      </c>
      <c r="I40" s="14">
        <v>2129</v>
      </c>
      <c r="J40" s="15">
        <f t="shared" si="0"/>
        <v>1064.5</v>
      </c>
      <c r="K40" s="21">
        <f t="shared" si="4"/>
        <v>3.6082667919210896</v>
      </c>
      <c r="L40" s="72">
        <f>[1]!Daily_Data[[#This Row],[Amount ]]+[1]!Daily_Data[[#This Row],[Amount 2]]+[1]!Daily_Data[[#This Row],[Amount 3]]</f>
        <v>28806</v>
      </c>
    </row>
    <row r="41" spans="1:12" ht="15" thickBot="1" x14ac:dyDescent="0.4">
      <c r="A41" s="53">
        <v>45480</v>
      </c>
      <c r="B41" s="16" t="s">
        <v>17</v>
      </c>
      <c r="C41" s="33">
        <v>18275450</v>
      </c>
      <c r="D41" s="34">
        <v>24605849</v>
      </c>
      <c r="E41" s="19">
        <f t="shared" si="1"/>
        <v>1371</v>
      </c>
      <c r="F41" s="19">
        <f t="shared" si="2"/>
        <v>3431</v>
      </c>
      <c r="G41" s="20">
        <f t="shared" si="3"/>
        <v>4802</v>
      </c>
      <c r="H41" s="26">
        <v>0</v>
      </c>
      <c r="I41" s="19">
        <v>3084</v>
      </c>
      <c r="J41" s="15">
        <f t="shared" si="0"/>
        <v>1542</v>
      </c>
      <c r="K41" s="21">
        <f t="shared" si="4"/>
        <v>3.1141374837872893</v>
      </c>
      <c r="L41" s="72">
        <f>[1]!Daily_Data[[#This Row],[Amount ]]+[1]!Daily_Data[[#This Row],[Amount 2]]+[1]!Daily_Data[[#This Row],[Amount 3]]</f>
        <v>0</v>
      </c>
    </row>
    <row r="42" spans="1:12" ht="15" thickBot="1" x14ac:dyDescent="0.4">
      <c r="A42" s="54">
        <v>45481</v>
      </c>
      <c r="B42" s="23" t="s">
        <v>17</v>
      </c>
      <c r="C42" s="31">
        <v>18276909</v>
      </c>
      <c r="D42" s="32">
        <v>24608799</v>
      </c>
      <c r="E42" s="19">
        <f t="shared" si="1"/>
        <v>1459</v>
      </c>
      <c r="F42" s="19">
        <f t="shared" si="2"/>
        <v>2950</v>
      </c>
      <c r="G42" s="20">
        <f t="shared" si="3"/>
        <v>4409</v>
      </c>
      <c r="H42" s="13">
        <v>0</v>
      </c>
      <c r="I42" s="14">
        <v>2375</v>
      </c>
      <c r="J42" s="15">
        <f t="shared" si="0"/>
        <v>1187.5</v>
      </c>
      <c r="K42" s="21">
        <f t="shared" si="4"/>
        <v>3.7128421052631579</v>
      </c>
      <c r="L42" s="72">
        <f>[1]!Daily_Data[[#This Row],[Amount ]]+[1]!Daily_Data[[#This Row],[Amount 2]]+[1]!Daily_Data[[#This Row],[Amount 3]]</f>
        <v>0</v>
      </c>
    </row>
    <row r="43" spans="1:12" ht="15" thickBot="1" x14ac:dyDescent="0.4">
      <c r="A43" s="53">
        <v>45482</v>
      </c>
      <c r="B43" s="16" t="s">
        <v>17</v>
      </c>
      <c r="C43" s="33">
        <v>18278528</v>
      </c>
      <c r="D43" s="34">
        <v>24611979</v>
      </c>
      <c r="E43" s="19">
        <f t="shared" si="1"/>
        <v>1619</v>
      </c>
      <c r="F43" s="19">
        <f t="shared" si="2"/>
        <v>3180</v>
      </c>
      <c r="G43" s="20">
        <f t="shared" si="3"/>
        <v>4799</v>
      </c>
      <c r="H43" s="26">
        <v>0</v>
      </c>
      <c r="I43" s="19">
        <v>2993</v>
      </c>
      <c r="J43" s="15">
        <f t="shared" si="0"/>
        <v>1496.5</v>
      </c>
      <c r="K43" s="21">
        <f t="shared" si="4"/>
        <v>3.206815903775476</v>
      </c>
      <c r="L43" s="72">
        <f>[1]!Daily_Data[[#This Row],[Amount ]]+[1]!Daily_Data[[#This Row],[Amount 2]]+[1]!Daily_Data[[#This Row],[Amount 3]]</f>
        <v>0</v>
      </c>
    </row>
    <row r="44" spans="1:12" ht="15" thickBot="1" x14ac:dyDescent="0.4">
      <c r="A44" s="54">
        <v>45483</v>
      </c>
      <c r="B44" s="23" t="s">
        <v>17</v>
      </c>
      <c r="C44" s="31">
        <v>18280199</v>
      </c>
      <c r="D44" s="32">
        <v>24615544</v>
      </c>
      <c r="E44" s="19">
        <f t="shared" si="1"/>
        <v>1671</v>
      </c>
      <c r="F44" s="19">
        <f t="shared" si="2"/>
        <v>3565</v>
      </c>
      <c r="G44" s="20">
        <f t="shared" si="3"/>
        <v>5236</v>
      </c>
      <c r="H44" s="13">
        <v>0</v>
      </c>
      <c r="I44" s="14">
        <v>3713</v>
      </c>
      <c r="J44" s="15">
        <f t="shared" si="0"/>
        <v>1856.5</v>
      </c>
      <c r="K44" s="21">
        <f t="shared" si="4"/>
        <v>2.8203608941556695</v>
      </c>
      <c r="L44" s="72">
        <f>[1]!Daily_Data[[#This Row],[Amount ]]+[1]!Daily_Data[[#This Row],[Amount 2]]+[1]!Daily_Data[[#This Row],[Amount 3]]</f>
        <v>0</v>
      </c>
    </row>
    <row r="45" spans="1:12" ht="15" thickBot="1" x14ac:dyDescent="0.4">
      <c r="A45" s="53">
        <v>45484</v>
      </c>
      <c r="B45" s="16" t="s">
        <v>17</v>
      </c>
      <c r="C45" s="33">
        <v>18281735</v>
      </c>
      <c r="D45" s="34">
        <v>24618418</v>
      </c>
      <c r="E45" s="19">
        <f t="shared" si="1"/>
        <v>1536</v>
      </c>
      <c r="F45" s="19">
        <f t="shared" si="2"/>
        <v>2874</v>
      </c>
      <c r="G45" s="20">
        <f t="shared" si="3"/>
        <v>4410</v>
      </c>
      <c r="H45" s="26">
        <v>0</v>
      </c>
      <c r="I45" s="19">
        <v>2143</v>
      </c>
      <c r="J45" s="15">
        <f t="shared" si="0"/>
        <v>1071.5</v>
      </c>
      <c r="K45" s="21">
        <f t="shared" si="4"/>
        <v>4.1157256182921138</v>
      </c>
      <c r="L45" s="72">
        <f>[1]!Daily_Data[[#This Row],[Amount ]]+[1]!Daily_Data[[#This Row],[Amount 2]]+[1]!Daily_Data[[#This Row],[Amount 3]]</f>
        <v>0</v>
      </c>
    </row>
    <row r="46" spans="1:12" ht="15" thickBot="1" x14ac:dyDescent="0.4">
      <c r="A46" s="54">
        <v>45485</v>
      </c>
      <c r="B46" s="23" t="s">
        <v>17</v>
      </c>
      <c r="C46" s="31">
        <v>18283222</v>
      </c>
      <c r="D46" s="32">
        <v>24621117</v>
      </c>
      <c r="E46" s="19">
        <f t="shared" si="1"/>
        <v>1487</v>
      </c>
      <c r="F46" s="19">
        <f t="shared" si="2"/>
        <v>2699</v>
      </c>
      <c r="G46" s="20">
        <f t="shared" si="3"/>
        <v>4186</v>
      </c>
      <c r="H46" s="13">
        <v>0</v>
      </c>
      <c r="I46" s="14">
        <v>459</v>
      </c>
      <c r="J46" s="15">
        <f t="shared" si="0"/>
        <v>229.5</v>
      </c>
      <c r="K46" s="21">
        <f t="shared" si="4"/>
        <v>18.239651416122005</v>
      </c>
      <c r="L46" s="72">
        <f>[1]!Daily_Data[[#This Row],[Amount ]]+[1]!Daily_Data[[#This Row],[Amount 2]]+[1]!Daily_Data[[#This Row],[Amount 3]]</f>
        <v>0</v>
      </c>
    </row>
    <row r="47" spans="1:12" ht="15" thickBot="1" x14ac:dyDescent="0.4">
      <c r="A47" s="53">
        <v>45486</v>
      </c>
      <c r="B47" s="16" t="s">
        <v>17</v>
      </c>
      <c r="C47" s="33">
        <v>18284547</v>
      </c>
      <c r="D47" s="34">
        <v>24623111</v>
      </c>
      <c r="E47" s="19">
        <f t="shared" si="1"/>
        <v>1325</v>
      </c>
      <c r="F47" s="19">
        <f t="shared" si="2"/>
        <v>1994</v>
      </c>
      <c r="G47" s="20">
        <f t="shared" si="3"/>
        <v>3319</v>
      </c>
      <c r="H47" s="26">
        <v>0</v>
      </c>
      <c r="I47" s="19">
        <v>746</v>
      </c>
      <c r="J47" s="15">
        <f t="shared" si="0"/>
        <v>373</v>
      </c>
      <c r="K47" s="21">
        <f t="shared" si="4"/>
        <v>8.8981233243967832</v>
      </c>
      <c r="L47" s="72">
        <f>[1]!Daily_Data[[#This Row],[Amount ]]+[1]!Daily_Data[[#This Row],[Amount 2]]+[1]!Daily_Data[[#This Row],[Amount 3]]</f>
        <v>0</v>
      </c>
    </row>
    <row r="48" spans="1:12" ht="15" thickBot="1" x14ac:dyDescent="0.4">
      <c r="A48" s="54">
        <v>45487</v>
      </c>
      <c r="B48" s="23" t="s">
        <v>17</v>
      </c>
      <c r="C48" s="31">
        <v>18286104</v>
      </c>
      <c r="D48" s="32">
        <v>24625113</v>
      </c>
      <c r="E48" s="19">
        <f t="shared" si="1"/>
        <v>1557</v>
      </c>
      <c r="F48" s="19">
        <f t="shared" si="2"/>
        <v>2002</v>
      </c>
      <c r="G48" s="20">
        <f t="shared" si="3"/>
        <v>3559</v>
      </c>
      <c r="H48" s="13">
        <v>0</v>
      </c>
      <c r="I48" s="14">
        <v>604</v>
      </c>
      <c r="J48" s="15">
        <f t="shared" si="0"/>
        <v>302</v>
      </c>
      <c r="K48" s="21">
        <f t="shared" si="4"/>
        <v>11.784768211920531</v>
      </c>
      <c r="L48" s="72">
        <f>[1]!Daily_Data[[#This Row],[Amount ]]+[1]!Daily_Data[[#This Row],[Amount 2]]+[1]!Daily_Data[[#This Row],[Amount 3]]</f>
        <v>455738</v>
      </c>
    </row>
    <row r="49" spans="1:12" ht="15" thickBot="1" x14ac:dyDescent="0.4">
      <c r="A49" s="53">
        <v>45488</v>
      </c>
      <c r="B49" s="16" t="s">
        <v>17</v>
      </c>
      <c r="C49" s="33">
        <v>18290644</v>
      </c>
      <c r="D49" s="34">
        <v>24630502</v>
      </c>
      <c r="E49" s="19">
        <f t="shared" si="1"/>
        <v>4540</v>
      </c>
      <c r="F49" s="19">
        <f t="shared" si="2"/>
        <v>5389</v>
      </c>
      <c r="G49" s="20">
        <f t="shared" si="3"/>
        <v>9929</v>
      </c>
      <c r="H49" s="26">
        <v>11930</v>
      </c>
      <c r="I49" s="19">
        <v>534</v>
      </c>
      <c r="J49" s="15">
        <f t="shared" si="0"/>
        <v>6232</v>
      </c>
      <c r="K49" s="21">
        <f t="shared" si="4"/>
        <v>1.5932284980744544</v>
      </c>
      <c r="L49" s="72">
        <f>[1]!Daily_Data[[#This Row],[Amount ]]+[1]!Daily_Data[[#This Row],[Amount 2]]+[1]!Daily_Data[[#This Row],[Amount 3]]</f>
        <v>17880</v>
      </c>
    </row>
    <row r="50" spans="1:12" ht="15" thickBot="1" x14ac:dyDescent="0.4">
      <c r="A50" s="54">
        <v>45489</v>
      </c>
      <c r="B50" s="23" t="s">
        <v>17</v>
      </c>
      <c r="C50" s="31">
        <v>18295255</v>
      </c>
      <c r="D50" s="32">
        <v>24638112</v>
      </c>
      <c r="E50" s="19">
        <f t="shared" si="1"/>
        <v>4611</v>
      </c>
      <c r="F50" s="19">
        <f t="shared" si="2"/>
        <v>7610</v>
      </c>
      <c r="G50" s="20">
        <f t="shared" si="3"/>
        <v>12221</v>
      </c>
      <c r="H50" s="13">
        <v>15071</v>
      </c>
      <c r="I50" s="14">
        <v>552</v>
      </c>
      <c r="J50" s="15">
        <f t="shared" si="0"/>
        <v>7811.5</v>
      </c>
      <c r="K50" s="21">
        <f t="shared" si="4"/>
        <v>1.5644882544965755</v>
      </c>
      <c r="L50" s="72">
        <f>[1]!Daily_Data[[#This Row],[Amount ]]+[1]!Daily_Data[[#This Row],[Amount 2]]+[1]!Daily_Data[[#This Row],[Amount 3]]</f>
        <v>16736.47</v>
      </c>
    </row>
    <row r="51" spans="1:12" ht="15" thickBot="1" x14ac:dyDescent="0.4">
      <c r="A51" s="53">
        <v>45490</v>
      </c>
      <c r="B51" s="16" t="s">
        <v>17</v>
      </c>
      <c r="C51" s="33">
        <v>18299562</v>
      </c>
      <c r="D51" s="34">
        <v>24648796</v>
      </c>
      <c r="E51" s="19">
        <f t="shared" si="1"/>
        <v>4307</v>
      </c>
      <c r="F51" s="19">
        <f t="shared" si="2"/>
        <v>10684</v>
      </c>
      <c r="G51" s="20">
        <f t="shared" si="3"/>
        <v>14991</v>
      </c>
      <c r="H51" s="26">
        <v>14556</v>
      </c>
      <c r="I51" s="19">
        <v>8471</v>
      </c>
      <c r="J51" s="15">
        <f t="shared" si="0"/>
        <v>11513.5</v>
      </c>
      <c r="K51" s="21">
        <f t="shared" si="4"/>
        <v>1.3020367394797412</v>
      </c>
      <c r="L51" s="72">
        <f>[1]!Daily_Data[[#This Row],[Amount ]]+[1]!Daily_Data[[#This Row],[Amount 2]]+[1]!Daily_Data[[#This Row],[Amount 3]]</f>
        <v>22500</v>
      </c>
    </row>
    <row r="52" spans="1:12" ht="15" thickBot="1" x14ac:dyDescent="0.4">
      <c r="A52" s="54">
        <v>45491</v>
      </c>
      <c r="B52" s="23" t="s">
        <v>17</v>
      </c>
      <c r="C52" s="31">
        <v>18304831</v>
      </c>
      <c r="D52" s="32">
        <v>24664146</v>
      </c>
      <c r="E52" s="19">
        <f t="shared" si="1"/>
        <v>5269</v>
      </c>
      <c r="F52" s="19">
        <f t="shared" si="2"/>
        <v>15350</v>
      </c>
      <c r="G52" s="20">
        <f t="shared" si="3"/>
        <v>20619</v>
      </c>
      <c r="H52" s="13">
        <v>19734</v>
      </c>
      <c r="I52" s="14">
        <v>12441</v>
      </c>
      <c r="J52" s="15">
        <f t="shared" si="0"/>
        <v>16087.5</v>
      </c>
      <c r="K52" s="21">
        <f t="shared" si="4"/>
        <v>1.2816783216783216</v>
      </c>
      <c r="L52" s="72">
        <f>[1]!Daily_Data[[#This Row],[Amount ]]+[1]!Daily_Data[[#This Row],[Amount 2]]+[1]!Daily_Data[[#This Row],[Amount 3]]</f>
        <v>11850</v>
      </c>
    </row>
    <row r="53" spans="1:12" ht="15" thickBot="1" x14ac:dyDescent="0.4">
      <c r="A53" s="53">
        <v>45492</v>
      </c>
      <c r="B53" s="16" t="s">
        <v>17</v>
      </c>
      <c r="C53" s="33">
        <v>18309671</v>
      </c>
      <c r="D53" s="34">
        <v>24679163</v>
      </c>
      <c r="E53" s="19">
        <f t="shared" si="1"/>
        <v>4840</v>
      </c>
      <c r="F53" s="19">
        <f t="shared" si="2"/>
        <v>15017</v>
      </c>
      <c r="G53" s="20">
        <f t="shared" si="3"/>
        <v>19857</v>
      </c>
      <c r="H53" s="26">
        <v>15135</v>
      </c>
      <c r="I53" s="19">
        <v>10738</v>
      </c>
      <c r="J53" s="15">
        <f t="shared" si="0"/>
        <v>12936.5</v>
      </c>
      <c r="K53" s="21">
        <f t="shared" si="4"/>
        <v>1.5349592239013643</v>
      </c>
      <c r="L53" s="72">
        <f>[1]!Daily_Data[[#This Row],[Amount ]]+[1]!Daily_Data[[#This Row],[Amount 2]]+[1]!Daily_Data[[#This Row],[Amount 3]]</f>
        <v>45940</v>
      </c>
    </row>
    <row r="54" spans="1:12" ht="15" thickBot="1" x14ac:dyDescent="0.4">
      <c r="A54" s="54">
        <v>45493</v>
      </c>
      <c r="B54" s="23" t="s">
        <v>17</v>
      </c>
      <c r="C54" s="31">
        <v>18314019</v>
      </c>
      <c r="D54" s="32">
        <v>24689876</v>
      </c>
      <c r="E54" s="19">
        <f t="shared" si="1"/>
        <v>4348</v>
      </c>
      <c r="F54" s="19">
        <f t="shared" si="2"/>
        <v>10713</v>
      </c>
      <c r="G54" s="20">
        <f t="shared" si="3"/>
        <v>15061</v>
      </c>
      <c r="H54" s="13">
        <v>8182</v>
      </c>
      <c r="I54" s="14">
        <v>10327</v>
      </c>
      <c r="J54" s="15">
        <f t="shared" si="0"/>
        <v>9254.5</v>
      </c>
      <c r="K54" s="21">
        <f t="shared" si="4"/>
        <v>1.6274244961910422</v>
      </c>
      <c r="L54" s="72">
        <f>[1]!Daily_Data[[#This Row],[Amount ]]+[1]!Daily_Data[[#This Row],[Amount 2]]+[1]!Daily_Data[[#This Row],[Amount 3]]</f>
        <v>5955</v>
      </c>
    </row>
    <row r="55" spans="1:12" ht="15" thickBot="1" x14ac:dyDescent="0.4">
      <c r="A55" s="53">
        <v>45494</v>
      </c>
      <c r="B55" s="16" t="s">
        <v>17</v>
      </c>
      <c r="C55" s="33">
        <v>18317271</v>
      </c>
      <c r="D55" s="34">
        <v>24697715</v>
      </c>
      <c r="E55" s="19">
        <f t="shared" si="1"/>
        <v>3252</v>
      </c>
      <c r="F55" s="19">
        <f t="shared" si="2"/>
        <v>7839</v>
      </c>
      <c r="G55" s="20">
        <f t="shared" si="3"/>
        <v>11091</v>
      </c>
      <c r="H55" s="26">
        <v>4510</v>
      </c>
      <c r="I55" s="19">
        <v>8063</v>
      </c>
      <c r="J55" s="15">
        <f t="shared" si="0"/>
        <v>6286.5</v>
      </c>
      <c r="K55" s="21">
        <f t="shared" si="4"/>
        <v>1.7642567406346934</v>
      </c>
      <c r="L55" s="72">
        <f>[1]!Daily_Data[[#This Row],[Amount ]]+[1]!Daily_Data[[#This Row],[Amount 2]]+[1]!Daily_Data[[#This Row],[Amount 3]]</f>
        <v>4120</v>
      </c>
    </row>
    <row r="56" spans="1:12" ht="15" thickBot="1" x14ac:dyDescent="0.4">
      <c r="A56" s="54">
        <v>45495</v>
      </c>
      <c r="B56" s="23" t="s">
        <v>17</v>
      </c>
      <c r="C56" s="31">
        <v>18318964</v>
      </c>
      <c r="D56" s="32">
        <v>24700669</v>
      </c>
      <c r="E56" s="19">
        <f t="shared" si="1"/>
        <v>1693</v>
      </c>
      <c r="F56" s="19">
        <f t="shared" si="2"/>
        <v>2954</v>
      </c>
      <c r="G56" s="20">
        <f t="shared" si="3"/>
        <v>4647</v>
      </c>
      <c r="H56" s="13">
        <v>0</v>
      </c>
      <c r="I56" s="14">
        <v>1099</v>
      </c>
      <c r="J56" s="15">
        <f t="shared" si="0"/>
        <v>549.5</v>
      </c>
      <c r="K56" s="21">
        <f t="shared" si="4"/>
        <v>8.4567788898999083</v>
      </c>
      <c r="L56" s="72">
        <f>[1]!Daily_Data[[#This Row],[Amount ]]+[1]!Daily_Data[[#This Row],[Amount 2]]+[1]!Daily_Data[[#This Row],[Amount 3]]</f>
        <v>29560</v>
      </c>
    </row>
    <row r="57" spans="1:12" ht="15" thickBot="1" x14ac:dyDescent="0.4">
      <c r="A57" s="53">
        <v>45496</v>
      </c>
      <c r="B57" s="16" t="s">
        <v>17</v>
      </c>
      <c r="C57" s="33">
        <v>18320576</v>
      </c>
      <c r="D57" s="34">
        <v>24702729</v>
      </c>
      <c r="E57" s="19">
        <f t="shared" si="1"/>
        <v>1612</v>
      </c>
      <c r="F57" s="19">
        <f t="shared" si="2"/>
        <v>2060</v>
      </c>
      <c r="G57" s="20">
        <f t="shared" si="3"/>
        <v>3672</v>
      </c>
      <c r="H57" s="26">
        <v>0</v>
      </c>
      <c r="I57" s="19">
        <v>806</v>
      </c>
      <c r="J57" s="15">
        <f t="shared" si="0"/>
        <v>403</v>
      </c>
      <c r="K57" s="21">
        <f t="shared" si="4"/>
        <v>9.1116625310173696</v>
      </c>
      <c r="L57" s="72">
        <f>[1]!Daily_Data[[#This Row],[Amount ]]+[1]!Daily_Data[[#This Row],[Amount 2]]+[1]!Daily_Data[[#This Row],[Amount 3]]</f>
        <v>98718.75</v>
      </c>
    </row>
    <row r="58" spans="1:12" ht="15" thickBot="1" x14ac:dyDescent="0.4">
      <c r="A58" s="54">
        <v>45497</v>
      </c>
      <c r="B58" s="23" t="s">
        <v>17</v>
      </c>
      <c r="C58" s="31">
        <v>18322215</v>
      </c>
      <c r="D58" s="32">
        <v>24704625</v>
      </c>
      <c r="E58" s="19">
        <f t="shared" si="1"/>
        <v>1639</v>
      </c>
      <c r="F58" s="19">
        <f t="shared" si="2"/>
        <v>1896</v>
      </c>
      <c r="G58" s="20">
        <f t="shared" si="3"/>
        <v>3535</v>
      </c>
      <c r="H58" s="13">
        <v>0</v>
      </c>
      <c r="I58" s="14">
        <v>1037</v>
      </c>
      <c r="J58" s="15">
        <f t="shared" si="0"/>
        <v>518.5</v>
      </c>
      <c r="K58" s="21">
        <f t="shared" si="4"/>
        <v>6.8177434908389589</v>
      </c>
      <c r="L58" s="72">
        <f>[1]!Daily_Data[[#This Row],[Amount ]]+[1]!Daily_Data[[#This Row],[Amount 2]]+[1]!Daily_Data[[#This Row],[Amount 3]]</f>
        <v>440</v>
      </c>
    </row>
    <row r="59" spans="1:12" ht="15" thickBot="1" x14ac:dyDescent="0.4">
      <c r="A59" s="53">
        <v>45498</v>
      </c>
      <c r="B59" s="16" t="s">
        <v>17</v>
      </c>
      <c r="C59" s="33">
        <v>18323616</v>
      </c>
      <c r="D59" s="34">
        <v>24706385</v>
      </c>
      <c r="E59" s="19">
        <f t="shared" si="1"/>
        <v>1401</v>
      </c>
      <c r="F59" s="19">
        <f t="shared" si="2"/>
        <v>1760</v>
      </c>
      <c r="G59" s="20">
        <f t="shared" si="3"/>
        <v>3161</v>
      </c>
      <c r="H59" s="26">
        <v>0</v>
      </c>
      <c r="I59" s="19">
        <v>377</v>
      </c>
      <c r="J59" s="15">
        <f t="shared" si="0"/>
        <v>188.5</v>
      </c>
      <c r="K59" s="21">
        <f t="shared" si="4"/>
        <v>16.76923076923077</v>
      </c>
      <c r="L59" s="72">
        <f>[1]!Daily_Data[[#This Row],[Amount ]]+[1]!Daily_Data[[#This Row],[Amount 2]]+[1]!Daily_Data[[#This Row],[Amount 3]]</f>
        <v>35000</v>
      </c>
    </row>
    <row r="60" spans="1:12" ht="15" thickBot="1" x14ac:dyDescent="0.4">
      <c r="A60" s="54">
        <v>45499</v>
      </c>
      <c r="B60" s="23" t="s">
        <v>17</v>
      </c>
      <c r="C60" s="31">
        <v>18325150</v>
      </c>
      <c r="D60" s="32">
        <v>24708345</v>
      </c>
      <c r="E60" s="19">
        <f t="shared" si="1"/>
        <v>1534</v>
      </c>
      <c r="F60" s="19">
        <f t="shared" si="2"/>
        <v>1960</v>
      </c>
      <c r="G60" s="20">
        <f t="shared" si="3"/>
        <v>3494</v>
      </c>
      <c r="H60" s="13">
        <v>0</v>
      </c>
      <c r="I60" s="14">
        <v>972</v>
      </c>
      <c r="J60" s="15">
        <f t="shared" si="0"/>
        <v>486</v>
      </c>
      <c r="K60" s="21">
        <f t="shared" si="4"/>
        <v>7.189300411522634</v>
      </c>
      <c r="L60" s="72">
        <f>[1]!Daily_Data[[#This Row],[Amount ]]+[1]!Daily_Data[[#This Row],[Amount 2]]+[1]!Daily_Data[[#This Row],[Amount 3]]</f>
        <v>0</v>
      </c>
    </row>
    <row r="61" spans="1:12" ht="15" thickBot="1" x14ac:dyDescent="0.4">
      <c r="A61" s="53">
        <v>45500</v>
      </c>
      <c r="B61" s="16" t="s">
        <v>17</v>
      </c>
      <c r="C61" s="33">
        <v>18327900</v>
      </c>
      <c r="D61" s="34">
        <v>24713556</v>
      </c>
      <c r="E61" s="19">
        <f t="shared" si="1"/>
        <v>2750</v>
      </c>
      <c r="F61" s="19">
        <f t="shared" si="2"/>
        <v>5211</v>
      </c>
      <c r="G61" s="20">
        <f t="shared" si="3"/>
        <v>7961</v>
      </c>
      <c r="H61" s="26">
        <v>0</v>
      </c>
      <c r="I61" s="19">
        <v>1480</v>
      </c>
      <c r="J61" s="15">
        <f t="shared" si="0"/>
        <v>740</v>
      </c>
      <c r="K61" s="21">
        <f t="shared" si="4"/>
        <v>10.758108108108107</v>
      </c>
      <c r="L61" s="72">
        <f>[1]!Daily_Data[[#This Row],[Amount ]]+[1]!Daily_Data[[#This Row],[Amount 2]]+[1]!Daily_Data[[#This Row],[Amount 3]]</f>
        <v>0</v>
      </c>
    </row>
    <row r="62" spans="1:12" ht="15" thickBot="1" x14ac:dyDescent="0.4">
      <c r="A62" s="54">
        <v>45501</v>
      </c>
      <c r="B62" s="23" t="s">
        <v>17</v>
      </c>
      <c r="C62" s="31">
        <v>18329715</v>
      </c>
      <c r="D62" s="32">
        <v>24717374</v>
      </c>
      <c r="E62" s="19">
        <f t="shared" si="1"/>
        <v>1815</v>
      </c>
      <c r="F62" s="19">
        <f t="shared" si="2"/>
        <v>3818</v>
      </c>
      <c r="G62" s="20">
        <f t="shared" si="3"/>
        <v>5633</v>
      </c>
      <c r="H62" s="13">
        <v>0</v>
      </c>
      <c r="I62" s="14">
        <v>1473</v>
      </c>
      <c r="J62" s="15">
        <f t="shared" si="0"/>
        <v>736.5</v>
      </c>
      <c r="K62" s="21">
        <f t="shared" si="4"/>
        <v>7.6483367277664627</v>
      </c>
      <c r="L62" s="72">
        <f>[1]!Daily_Data[[#This Row],[Amount ]]+[1]!Daily_Data[[#This Row],[Amount 2]]+[1]!Daily_Data[[#This Row],[Amount 3]]</f>
        <v>0</v>
      </c>
    </row>
    <row r="63" spans="1:12" ht="15" thickBot="1" x14ac:dyDescent="0.4">
      <c r="A63" s="53">
        <v>45502</v>
      </c>
      <c r="B63" s="16" t="s">
        <v>17</v>
      </c>
      <c r="C63" s="33">
        <v>18331448</v>
      </c>
      <c r="D63" s="34">
        <v>24720734</v>
      </c>
      <c r="E63" s="19">
        <f t="shared" si="1"/>
        <v>1733</v>
      </c>
      <c r="F63" s="19">
        <f t="shared" si="2"/>
        <v>3360</v>
      </c>
      <c r="G63" s="20">
        <f t="shared" si="3"/>
        <v>5093</v>
      </c>
      <c r="H63" s="26">
        <v>0</v>
      </c>
      <c r="I63" s="19">
        <v>1428.35</v>
      </c>
      <c r="J63" s="15">
        <f t="shared" si="0"/>
        <v>714.17499999999995</v>
      </c>
      <c r="K63" s="21">
        <f t="shared" si="4"/>
        <v>7.1313053523296119</v>
      </c>
      <c r="L63" s="72">
        <f>[1]!Daily_Data[[#This Row],[Amount ]]+[1]!Daily_Data[[#This Row],[Amount 2]]+[1]!Daily_Data[[#This Row],[Amount 3]]</f>
        <v>0</v>
      </c>
    </row>
    <row r="64" spans="1:12" ht="15" thickBot="1" x14ac:dyDescent="0.4">
      <c r="A64" s="54">
        <v>45503</v>
      </c>
      <c r="B64" s="23" t="s">
        <v>17</v>
      </c>
      <c r="C64" s="31">
        <v>18333468</v>
      </c>
      <c r="D64" s="32">
        <v>24726424</v>
      </c>
      <c r="E64" s="19">
        <f t="shared" si="1"/>
        <v>2020</v>
      </c>
      <c r="F64" s="19">
        <f t="shared" si="2"/>
        <v>5690</v>
      </c>
      <c r="G64" s="20">
        <f t="shared" si="3"/>
        <v>7710</v>
      </c>
      <c r="H64" s="13">
        <v>0</v>
      </c>
      <c r="I64" s="14">
        <v>2147.63</v>
      </c>
      <c r="J64" s="15">
        <f t="shared" si="0"/>
        <v>1073.8150000000001</v>
      </c>
      <c r="K64" s="21">
        <f t="shared" si="4"/>
        <v>7.1800077294506037</v>
      </c>
      <c r="L64" s="72">
        <f>[1]!Daily_Data[[#This Row],[Amount ]]+[1]!Daily_Data[[#This Row],[Amount 2]]+[1]!Daily_Data[[#This Row],[Amount 3]]</f>
        <v>0</v>
      </c>
    </row>
    <row r="65" spans="1:12" ht="15" thickBot="1" x14ac:dyDescent="0.4">
      <c r="A65" s="56">
        <v>45504</v>
      </c>
      <c r="B65" s="35" t="s">
        <v>17</v>
      </c>
      <c r="C65" s="33">
        <v>18335450</v>
      </c>
      <c r="D65" s="34">
        <v>24732518</v>
      </c>
      <c r="E65" s="19">
        <f t="shared" si="1"/>
        <v>1982</v>
      </c>
      <c r="F65" s="19">
        <f t="shared" si="2"/>
        <v>6094</v>
      </c>
      <c r="G65" s="20">
        <f t="shared" si="3"/>
        <v>8076</v>
      </c>
      <c r="H65" s="26">
        <v>0</v>
      </c>
      <c r="I65" s="19">
        <v>1521.3</v>
      </c>
      <c r="J65" s="15">
        <f t="shared" si="0"/>
        <v>760.65</v>
      </c>
      <c r="K65" s="21">
        <f t="shared" si="4"/>
        <v>10.61723525931769</v>
      </c>
      <c r="L65" s="73">
        <f>[1]!Daily_Data[[#This Row],[Amount ]]+[1]!Daily_Data[[#This Row],[Amount 2]]+[1]!Daily_Data[[#This Row],[Amount 3]]</f>
        <v>0</v>
      </c>
    </row>
    <row r="66" spans="1:12" ht="15" thickBot="1" x14ac:dyDescent="0.4">
      <c r="A66" s="57">
        <v>45505</v>
      </c>
      <c r="B66" s="36" t="s">
        <v>18</v>
      </c>
      <c r="C66" s="37">
        <v>18337156</v>
      </c>
      <c r="D66" s="38">
        <v>24737127</v>
      </c>
      <c r="E66" s="19">
        <f t="shared" si="1"/>
        <v>1706</v>
      </c>
      <c r="F66" s="19">
        <f t="shared" si="2"/>
        <v>4609</v>
      </c>
      <c r="G66" s="20">
        <f t="shared" si="3"/>
        <v>6315</v>
      </c>
      <c r="H66" s="37">
        <v>0</v>
      </c>
      <c r="I66" s="38">
        <v>516</v>
      </c>
      <c r="J66" s="15">
        <f t="shared" si="0"/>
        <v>258</v>
      </c>
      <c r="K66" s="21">
        <f t="shared" si="4"/>
        <v>24.476744186046513</v>
      </c>
      <c r="L66" s="71">
        <f>[1]!Daily_Data[[#This Row],[Amount ]]+[1]!Daily_Data[[#This Row],[Amount 2]]+[1]!Daily_Data[[#This Row],[Amount 3]]</f>
        <v>0</v>
      </c>
    </row>
    <row r="67" spans="1:12" ht="15" thickBot="1" x14ac:dyDescent="0.4">
      <c r="A67" s="53">
        <v>45506</v>
      </c>
      <c r="B67" s="16" t="s">
        <v>18</v>
      </c>
      <c r="C67" s="26">
        <v>18338827</v>
      </c>
      <c r="D67" s="19">
        <v>24740750</v>
      </c>
      <c r="E67" s="19">
        <f t="shared" si="1"/>
        <v>1671</v>
      </c>
      <c r="F67" s="19">
        <f t="shared" si="2"/>
        <v>3623</v>
      </c>
      <c r="G67" s="20">
        <f t="shared" si="3"/>
        <v>5294</v>
      </c>
      <c r="H67" s="26">
        <v>0</v>
      </c>
      <c r="I67" s="19">
        <v>447</v>
      </c>
      <c r="J67" s="15">
        <f t="shared" si="0"/>
        <v>223.5</v>
      </c>
      <c r="K67" s="21">
        <f t="shared" si="4"/>
        <v>23.686800894854585</v>
      </c>
      <c r="L67" s="72">
        <f>[1]!Daily_Data[[#This Row],[Amount ]]+[1]!Daily_Data[[#This Row],[Amount 2]]+[1]!Daily_Data[[#This Row],[Amount 3]]</f>
        <v>0</v>
      </c>
    </row>
    <row r="68" spans="1:12" ht="15" thickBot="1" x14ac:dyDescent="0.4">
      <c r="A68" s="54">
        <v>45507</v>
      </c>
      <c r="B68" s="23" t="s">
        <v>18</v>
      </c>
      <c r="C68" s="13">
        <v>18340207</v>
      </c>
      <c r="D68" s="14">
        <v>24744761</v>
      </c>
      <c r="E68" s="19">
        <f t="shared" si="1"/>
        <v>1380</v>
      </c>
      <c r="F68" s="19">
        <f t="shared" si="2"/>
        <v>4011</v>
      </c>
      <c r="G68" s="20">
        <f t="shared" si="3"/>
        <v>5391</v>
      </c>
      <c r="H68" s="13">
        <v>0</v>
      </c>
      <c r="I68" s="14">
        <v>3348</v>
      </c>
      <c r="J68" s="15">
        <f t="shared" si="0"/>
        <v>1674</v>
      </c>
      <c r="K68" s="21">
        <f t="shared" si="4"/>
        <v>3.2204301075268815</v>
      </c>
      <c r="L68" s="72">
        <f>[1]!Daily_Data[[#This Row],[Amount ]]+[1]!Daily_Data[[#This Row],[Amount 2]]+[1]!Daily_Data[[#This Row],[Amount 3]]</f>
        <v>0</v>
      </c>
    </row>
    <row r="69" spans="1:12" ht="15" thickBot="1" x14ac:dyDescent="0.4">
      <c r="A69" s="53">
        <v>45508</v>
      </c>
      <c r="B69" s="16" t="s">
        <v>18</v>
      </c>
      <c r="C69" s="26">
        <v>18341854</v>
      </c>
      <c r="D69" s="19">
        <v>24748395</v>
      </c>
      <c r="E69" s="19">
        <f t="shared" si="1"/>
        <v>1647</v>
      </c>
      <c r="F69" s="19">
        <f t="shared" si="2"/>
        <v>3634</v>
      </c>
      <c r="G69" s="20">
        <f t="shared" si="3"/>
        <v>5281</v>
      </c>
      <c r="H69" s="26">
        <v>0</v>
      </c>
      <c r="I69" s="19">
        <v>3537</v>
      </c>
      <c r="J69" s="15">
        <f t="shared" ref="J69:J126" si="5">(H69+I69)/2</f>
        <v>1768.5</v>
      </c>
      <c r="K69" s="21">
        <f t="shared" si="4"/>
        <v>2.9861464517953067</v>
      </c>
      <c r="L69" s="72">
        <f>[1]!Daily_Data[[#This Row],[Amount ]]+[1]!Daily_Data[[#This Row],[Amount 2]]+[1]!Daily_Data[[#This Row],[Amount 3]]</f>
        <v>0</v>
      </c>
    </row>
    <row r="70" spans="1:12" ht="15" thickBot="1" x14ac:dyDescent="0.4">
      <c r="A70" s="54">
        <v>45509</v>
      </c>
      <c r="B70" s="23" t="s">
        <v>18</v>
      </c>
      <c r="C70" s="13">
        <v>18343576</v>
      </c>
      <c r="D70" s="14">
        <v>24752303</v>
      </c>
      <c r="E70" s="19">
        <f t="shared" ref="E70:E126" si="6">C70-C69</f>
        <v>1722</v>
      </c>
      <c r="F70" s="19">
        <f t="shared" ref="F70:F126" si="7">D70-D69</f>
        <v>3908</v>
      </c>
      <c r="G70" s="20">
        <f t="shared" ref="G70:G126" si="8">E70+F70</f>
        <v>5630</v>
      </c>
      <c r="H70" s="13">
        <v>0</v>
      </c>
      <c r="I70" s="14">
        <v>3427</v>
      </c>
      <c r="J70" s="15">
        <f t="shared" si="5"/>
        <v>1713.5</v>
      </c>
      <c r="K70" s="21">
        <f t="shared" ref="K70:K126" si="9">G70/J70</f>
        <v>3.2856725999416398</v>
      </c>
      <c r="L70" s="72">
        <f>[1]!Daily_Data[[#This Row],[Amount ]]+[1]!Daily_Data[[#This Row],[Amount 2]]+[1]!Daily_Data[[#This Row],[Amount 3]]</f>
        <v>0</v>
      </c>
    </row>
    <row r="71" spans="1:12" ht="15" thickBot="1" x14ac:dyDescent="0.4">
      <c r="A71" s="53">
        <v>45510</v>
      </c>
      <c r="B71" s="16" t="s">
        <v>18</v>
      </c>
      <c r="C71" s="26">
        <v>18345202</v>
      </c>
      <c r="D71" s="19">
        <v>24755810</v>
      </c>
      <c r="E71" s="19">
        <f t="shared" si="6"/>
        <v>1626</v>
      </c>
      <c r="F71" s="19">
        <f t="shared" si="7"/>
        <v>3507</v>
      </c>
      <c r="G71" s="20">
        <f t="shared" si="8"/>
        <v>5133</v>
      </c>
      <c r="H71" s="26">
        <v>0</v>
      </c>
      <c r="I71" s="19">
        <v>2814</v>
      </c>
      <c r="J71" s="15">
        <f t="shared" si="5"/>
        <v>1407</v>
      </c>
      <c r="K71" s="21">
        <f t="shared" si="9"/>
        <v>3.64818763326226</v>
      </c>
      <c r="L71" s="72">
        <f>[1]!Daily_Data[[#This Row],[Amount ]]+[1]!Daily_Data[[#This Row],[Amount 2]]+[1]!Daily_Data[[#This Row],[Amount 3]]</f>
        <v>0</v>
      </c>
    </row>
    <row r="72" spans="1:12" ht="15" thickBot="1" x14ac:dyDescent="0.4">
      <c r="A72" s="54">
        <v>45511</v>
      </c>
      <c r="B72" s="23" t="s">
        <v>18</v>
      </c>
      <c r="C72" s="13">
        <v>18346955</v>
      </c>
      <c r="D72" s="14">
        <v>24759445</v>
      </c>
      <c r="E72" s="19">
        <f t="shared" si="6"/>
        <v>1753</v>
      </c>
      <c r="F72" s="19">
        <f t="shared" si="7"/>
        <v>3635</v>
      </c>
      <c r="G72" s="20">
        <f t="shared" si="8"/>
        <v>5388</v>
      </c>
      <c r="H72" s="13">
        <v>0</v>
      </c>
      <c r="I72" s="14">
        <v>3622</v>
      </c>
      <c r="J72" s="15">
        <f t="shared" si="5"/>
        <v>1811</v>
      </c>
      <c r="K72" s="21">
        <f t="shared" si="9"/>
        <v>2.9751518498067364</v>
      </c>
      <c r="L72" s="72">
        <f>[1]!Daily_Data[[#This Row],[Amount ]]+[1]!Daily_Data[[#This Row],[Amount 2]]+[1]!Daily_Data[[#This Row],[Amount 3]]</f>
        <v>0</v>
      </c>
    </row>
    <row r="73" spans="1:12" ht="15" thickBot="1" x14ac:dyDescent="0.4">
      <c r="A73" s="53">
        <v>45512</v>
      </c>
      <c r="B73" s="16" t="s">
        <v>18</v>
      </c>
      <c r="C73" s="26">
        <v>18348467</v>
      </c>
      <c r="D73" s="19">
        <v>24761598</v>
      </c>
      <c r="E73" s="19">
        <f t="shared" si="6"/>
        <v>1512</v>
      </c>
      <c r="F73" s="19">
        <f t="shared" si="7"/>
        <v>2153</v>
      </c>
      <c r="G73" s="20">
        <f t="shared" si="8"/>
        <v>3665</v>
      </c>
      <c r="H73" s="26">
        <v>0</v>
      </c>
      <c r="I73" s="19">
        <v>1275</v>
      </c>
      <c r="J73" s="15">
        <f t="shared" si="5"/>
        <v>637.5</v>
      </c>
      <c r="K73" s="21">
        <f t="shared" si="9"/>
        <v>5.7490196078431373</v>
      </c>
      <c r="L73" s="72">
        <f>[1]!Daily_Data[[#This Row],[Amount ]]+[1]!Daily_Data[[#This Row],[Amount 2]]+[1]!Daily_Data[[#This Row],[Amount 3]]</f>
        <v>0</v>
      </c>
    </row>
    <row r="74" spans="1:12" ht="15" thickBot="1" x14ac:dyDescent="0.4">
      <c r="A74" s="54">
        <v>45513</v>
      </c>
      <c r="B74" s="23" t="s">
        <v>18</v>
      </c>
      <c r="C74" s="13">
        <v>18349843</v>
      </c>
      <c r="D74" s="14">
        <v>24763355</v>
      </c>
      <c r="E74" s="19">
        <f t="shared" si="6"/>
        <v>1376</v>
      </c>
      <c r="F74" s="19">
        <f t="shared" si="7"/>
        <v>1757</v>
      </c>
      <c r="G74" s="20">
        <f t="shared" si="8"/>
        <v>3133</v>
      </c>
      <c r="H74" s="13">
        <v>0</v>
      </c>
      <c r="I74" s="14">
        <v>481</v>
      </c>
      <c r="J74" s="15">
        <f t="shared" si="5"/>
        <v>240.5</v>
      </c>
      <c r="K74" s="21">
        <f t="shared" si="9"/>
        <v>13.027027027027026</v>
      </c>
      <c r="L74" s="72">
        <f>[1]!Daily_Data[[#This Row],[Amount ]]+[1]!Daily_Data[[#This Row],[Amount 2]]+[1]!Daily_Data[[#This Row],[Amount 3]]</f>
        <v>0</v>
      </c>
    </row>
    <row r="75" spans="1:12" ht="15" thickBot="1" x14ac:dyDescent="0.4">
      <c r="A75" s="53">
        <v>45514</v>
      </c>
      <c r="B75" s="16" t="s">
        <v>18</v>
      </c>
      <c r="C75" s="26">
        <v>18351275</v>
      </c>
      <c r="D75" s="19">
        <v>24765874</v>
      </c>
      <c r="E75" s="19">
        <f t="shared" si="6"/>
        <v>1432</v>
      </c>
      <c r="F75" s="19">
        <f t="shared" si="7"/>
        <v>2519</v>
      </c>
      <c r="G75" s="20">
        <f t="shared" si="8"/>
        <v>3951</v>
      </c>
      <c r="H75" s="26">
        <v>0</v>
      </c>
      <c r="I75" s="19">
        <v>2034</v>
      </c>
      <c r="J75" s="15">
        <f t="shared" si="5"/>
        <v>1017</v>
      </c>
      <c r="K75" s="21">
        <f t="shared" si="9"/>
        <v>3.8849557522123894</v>
      </c>
      <c r="L75" s="72">
        <f>[1]!Daily_Data[[#This Row],[Amount ]]+[1]!Daily_Data[[#This Row],[Amount 2]]+[1]!Daily_Data[[#This Row],[Amount 3]]</f>
        <v>0</v>
      </c>
    </row>
    <row r="76" spans="1:12" ht="15" thickBot="1" x14ac:dyDescent="0.4">
      <c r="A76" s="54">
        <v>45515</v>
      </c>
      <c r="B76" s="23" t="s">
        <v>18</v>
      </c>
      <c r="C76" s="13">
        <v>18353149</v>
      </c>
      <c r="D76" s="14">
        <v>24768440</v>
      </c>
      <c r="E76" s="19">
        <f t="shared" si="6"/>
        <v>1874</v>
      </c>
      <c r="F76" s="19">
        <f t="shared" si="7"/>
        <v>2566</v>
      </c>
      <c r="G76" s="20">
        <f t="shared" si="8"/>
        <v>4440</v>
      </c>
      <c r="H76" s="13">
        <v>0</v>
      </c>
      <c r="I76" s="14">
        <v>2058</v>
      </c>
      <c r="J76" s="15">
        <f t="shared" si="5"/>
        <v>1029</v>
      </c>
      <c r="K76" s="21">
        <f t="shared" si="9"/>
        <v>4.314868804664723</v>
      </c>
      <c r="L76" s="72">
        <f>[1]!Daily_Data[[#This Row],[Amount ]]+[1]!Daily_Data[[#This Row],[Amount 2]]+[1]!Daily_Data[[#This Row],[Amount 3]]</f>
        <v>0</v>
      </c>
    </row>
    <row r="77" spans="1:12" ht="15" thickBot="1" x14ac:dyDescent="0.4">
      <c r="A77" s="53">
        <v>45516</v>
      </c>
      <c r="B77" s="16" t="s">
        <v>18</v>
      </c>
      <c r="C77" s="26">
        <v>18355111</v>
      </c>
      <c r="D77" s="19">
        <v>24771582</v>
      </c>
      <c r="E77" s="19">
        <f t="shared" si="6"/>
        <v>1962</v>
      </c>
      <c r="F77" s="19">
        <f t="shared" si="7"/>
        <v>3142</v>
      </c>
      <c r="G77" s="20">
        <f t="shared" si="8"/>
        <v>5104</v>
      </c>
      <c r="H77" s="26">
        <v>0</v>
      </c>
      <c r="I77" s="19">
        <v>2266</v>
      </c>
      <c r="J77" s="15">
        <f t="shared" si="5"/>
        <v>1133</v>
      </c>
      <c r="K77" s="21">
        <f t="shared" si="9"/>
        <v>4.5048543689320386</v>
      </c>
      <c r="L77" s="72">
        <f>[1]!Daily_Data[[#This Row],[Amount ]]+[1]!Daily_Data[[#This Row],[Amount 2]]+[1]!Daily_Data[[#This Row],[Amount 3]]</f>
        <v>0</v>
      </c>
    </row>
    <row r="78" spans="1:12" ht="15" thickBot="1" x14ac:dyDescent="0.4">
      <c r="A78" s="54">
        <v>45517</v>
      </c>
      <c r="B78" s="23" t="s">
        <v>18</v>
      </c>
      <c r="C78" s="13">
        <v>18356873</v>
      </c>
      <c r="D78" s="14">
        <v>24773368</v>
      </c>
      <c r="E78" s="19">
        <f t="shared" si="6"/>
        <v>1762</v>
      </c>
      <c r="F78" s="19">
        <f t="shared" si="7"/>
        <v>1786</v>
      </c>
      <c r="G78" s="20">
        <f t="shared" si="8"/>
        <v>3548</v>
      </c>
      <c r="H78" s="13">
        <v>0</v>
      </c>
      <c r="I78" s="14">
        <v>549</v>
      </c>
      <c r="J78" s="15">
        <f t="shared" si="5"/>
        <v>274.5</v>
      </c>
      <c r="K78" s="21">
        <f t="shared" si="9"/>
        <v>12.925318761384336</v>
      </c>
      <c r="L78" s="72">
        <f>[1]!Daily_Data[[#This Row],[Amount ]]+[1]!Daily_Data[[#This Row],[Amount 2]]+[1]!Daily_Data[[#This Row],[Amount 3]]</f>
        <v>76523.83</v>
      </c>
    </row>
    <row r="79" spans="1:12" ht="15" thickBot="1" x14ac:dyDescent="0.4">
      <c r="A79" s="53">
        <v>45518</v>
      </c>
      <c r="B79" s="16" t="s">
        <v>18</v>
      </c>
      <c r="C79" s="26">
        <v>18358690</v>
      </c>
      <c r="D79" s="19">
        <v>24775456</v>
      </c>
      <c r="E79" s="19">
        <f t="shared" si="6"/>
        <v>1817</v>
      </c>
      <c r="F79" s="19">
        <f t="shared" si="7"/>
        <v>2088</v>
      </c>
      <c r="G79" s="20">
        <f t="shared" si="8"/>
        <v>3905</v>
      </c>
      <c r="H79" s="26">
        <v>0</v>
      </c>
      <c r="I79" s="19">
        <v>1023</v>
      </c>
      <c r="J79" s="15">
        <f t="shared" si="5"/>
        <v>511.5</v>
      </c>
      <c r="K79" s="21">
        <f t="shared" si="9"/>
        <v>7.634408602150538</v>
      </c>
      <c r="L79" s="72">
        <f>[1]!Daily_Data[[#This Row],[Amount ]]+[1]!Daily_Data[[#This Row],[Amount 2]]+[1]!Daily_Data[[#This Row],[Amount 3]]</f>
        <v>455738</v>
      </c>
    </row>
    <row r="80" spans="1:12" ht="15" thickBot="1" x14ac:dyDescent="0.4">
      <c r="A80" s="54">
        <v>45519</v>
      </c>
      <c r="B80" s="23" t="s">
        <v>18</v>
      </c>
      <c r="C80" s="13">
        <v>18360526</v>
      </c>
      <c r="D80" s="14">
        <v>24777662</v>
      </c>
      <c r="E80" s="19">
        <f t="shared" si="6"/>
        <v>1836</v>
      </c>
      <c r="F80" s="19">
        <f t="shared" si="7"/>
        <v>2206</v>
      </c>
      <c r="G80" s="20">
        <f t="shared" si="8"/>
        <v>4042</v>
      </c>
      <c r="H80" s="13">
        <v>0</v>
      </c>
      <c r="I80" s="14">
        <v>1205</v>
      </c>
      <c r="J80" s="15">
        <f t="shared" si="5"/>
        <v>602.5</v>
      </c>
      <c r="K80" s="21">
        <f t="shared" si="9"/>
        <v>6.7087136929460582</v>
      </c>
      <c r="L80" s="72">
        <f>[1]!Daily_Data[[#This Row],[Amount ]]+[1]!Daily_Data[[#This Row],[Amount 2]]+[1]!Daily_Data[[#This Row],[Amount 3]]</f>
        <v>51193.2</v>
      </c>
    </row>
    <row r="81" spans="1:12" ht="15" thickBot="1" x14ac:dyDescent="0.4">
      <c r="A81" s="53">
        <v>45520</v>
      </c>
      <c r="B81" s="16" t="s">
        <v>18</v>
      </c>
      <c r="C81" s="26">
        <v>18361974</v>
      </c>
      <c r="D81" s="19">
        <v>24779059</v>
      </c>
      <c r="E81" s="19">
        <f t="shared" si="6"/>
        <v>1448</v>
      </c>
      <c r="F81" s="19">
        <f t="shared" si="7"/>
        <v>1397</v>
      </c>
      <c r="G81" s="20">
        <f t="shared" si="8"/>
        <v>2845</v>
      </c>
      <c r="H81" s="26">
        <v>0</v>
      </c>
      <c r="I81" s="19">
        <v>142</v>
      </c>
      <c r="J81" s="15">
        <f t="shared" si="5"/>
        <v>71</v>
      </c>
      <c r="K81" s="21">
        <f t="shared" si="9"/>
        <v>40.070422535211264</v>
      </c>
      <c r="L81" s="72">
        <f>[1]!Daily_Data[[#This Row],[Amount ]]+[1]!Daily_Data[[#This Row],[Amount 2]]+[1]!Daily_Data[[#This Row],[Amount 3]]</f>
        <v>285611.40000000002</v>
      </c>
    </row>
    <row r="82" spans="1:12" ht="15" thickBot="1" x14ac:dyDescent="0.4">
      <c r="A82" s="54">
        <v>45521</v>
      </c>
      <c r="B82" s="23" t="s">
        <v>18</v>
      </c>
      <c r="C82" s="13">
        <v>18363311</v>
      </c>
      <c r="D82" s="14">
        <v>24781413</v>
      </c>
      <c r="E82" s="19">
        <f t="shared" si="6"/>
        <v>1337</v>
      </c>
      <c r="F82" s="19">
        <f t="shared" si="7"/>
        <v>2354</v>
      </c>
      <c r="G82" s="20">
        <f t="shared" si="8"/>
        <v>3691</v>
      </c>
      <c r="H82" s="13">
        <v>0</v>
      </c>
      <c r="I82" s="14">
        <v>2549</v>
      </c>
      <c r="J82" s="15">
        <f t="shared" si="5"/>
        <v>1274.5</v>
      </c>
      <c r="K82" s="21">
        <f t="shared" si="9"/>
        <v>2.896037661828168</v>
      </c>
      <c r="L82" s="72">
        <f>[1]!Daily_Data[[#This Row],[Amount ]]+[1]!Daily_Data[[#This Row],[Amount 2]]+[1]!Daily_Data[[#This Row],[Amount 3]]</f>
        <v>83276</v>
      </c>
    </row>
    <row r="83" spans="1:12" ht="15" thickBot="1" x14ac:dyDescent="0.4">
      <c r="A83" s="53">
        <v>45522</v>
      </c>
      <c r="B83" s="16" t="s">
        <v>18</v>
      </c>
      <c r="C83" s="26">
        <v>18365126</v>
      </c>
      <c r="D83" s="19">
        <v>24784667</v>
      </c>
      <c r="E83" s="19">
        <f t="shared" si="6"/>
        <v>1815</v>
      </c>
      <c r="F83" s="19">
        <f t="shared" si="7"/>
        <v>3254</v>
      </c>
      <c r="G83" s="20">
        <f t="shared" si="8"/>
        <v>5069</v>
      </c>
      <c r="H83" s="26">
        <v>0</v>
      </c>
      <c r="I83" s="19">
        <v>3780</v>
      </c>
      <c r="J83" s="15">
        <f t="shared" si="5"/>
        <v>1890</v>
      </c>
      <c r="K83" s="21">
        <f t="shared" si="9"/>
        <v>2.682010582010582</v>
      </c>
      <c r="L83" s="72">
        <f>[1]!Daily_Data[[#This Row],[Amount ]]+[1]!Daily_Data[[#This Row],[Amount 2]]+[1]!Daily_Data[[#This Row],[Amount 3]]</f>
        <v>45250</v>
      </c>
    </row>
    <row r="84" spans="1:12" ht="15" thickBot="1" x14ac:dyDescent="0.4">
      <c r="A84" s="54">
        <v>45523</v>
      </c>
      <c r="B84" s="23" t="s">
        <v>18</v>
      </c>
      <c r="C84" s="13">
        <v>18368122</v>
      </c>
      <c r="D84" s="14">
        <v>24787060</v>
      </c>
      <c r="E84" s="19">
        <f t="shared" si="6"/>
        <v>2996</v>
      </c>
      <c r="F84" s="19">
        <f t="shared" si="7"/>
        <v>2393</v>
      </c>
      <c r="G84" s="20">
        <f t="shared" si="8"/>
        <v>5389</v>
      </c>
      <c r="H84" s="13">
        <v>0</v>
      </c>
      <c r="I84" s="14">
        <v>3509.8900000000003</v>
      </c>
      <c r="J84" s="15">
        <f t="shared" si="5"/>
        <v>1754.9450000000002</v>
      </c>
      <c r="K84" s="21">
        <f t="shared" si="9"/>
        <v>3.0707515050329208</v>
      </c>
      <c r="L84" s="72">
        <f>[1]!Daily_Data[[#This Row],[Amount ]]+[1]!Daily_Data[[#This Row],[Amount 2]]+[1]!Daily_Data[[#This Row],[Amount 3]]</f>
        <v>107311.45</v>
      </c>
    </row>
    <row r="85" spans="1:12" ht="15" thickBot="1" x14ac:dyDescent="0.4">
      <c r="A85" s="53">
        <v>45524</v>
      </c>
      <c r="B85" s="16" t="s">
        <v>18</v>
      </c>
      <c r="C85" s="26">
        <v>18369998</v>
      </c>
      <c r="D85" s="19">
        <v>24791721</v>
      </c>
      <c r="E85" s="19">
        <f t="shared" si="6"/>
        <v>1876</v>
      </c>
      <c r="F85" s="19">
        <f t="shared" si="7"/>
        <v>4661</v>
      </c>
      <c r="G85" s="20">
        <f t="shared" si="8"/>
        <v>6537</v>
      </c>
      <c r="H85" s="26">
        <v>0</v>
      </c>
      <c r="I85" s="19">
        <v>2481.2799999999997</v>
      </c>
      <c r="J85" s="15">
        <f t="shared" si="5"/>
        <v>1240.6399999999999</v>
      </c>
      <c r="K85" s="21">
        <f t="shared" si="9"/>
        <v>5.2690546814547332</v>
      </c>
      <c r="L85" s="72">
        <f>[1]!Daily_Data[[#This Row],[Amount ]]+[1]!Daily_Data[[#This Row],[Amount 2]]+[1]!Daily_Data[[#This Row],[Amount 3]]</f>
        <v>5400</v>
      </c>
    </row>
    <row r="86" spans="1:12" ht="15" thickBot="1" x14ac:dyDescent="0.4">
      <c r="A86" s="54">
        <v>45525</v>
      </c>
      <c r="B86" s="23" t="s">
        <v>18</v>
      </c>
      <c r="C86" s="13">
        <v>18372373</v>
      </c>
      <c r="D86" s="14">
        <v>24797265</v>
      </c>
      <c r="E86" s="19">
        <f t="shared" si="6"/>
        <v>2375</v>
      </c>
      <c r="F86" s="19">
        <f t="shared" si="7"/>
        <v>5544</v>
      </c>
      <c r="G86" s="20">
        <f t="shared" si="8"/>
        <v>7919</v>
      </c>
      <c r="H86" s="13">
        <v>0</v>
      </c>
      <c r="I86" s="14">
        <v>2293.1400000000003</v>
      </c>
      <c r="J86" s="15">
        <f t="shared" si="5"/>
        <v>1146.5700000000002</v>
      </c>
      <c r="K86" s="21">
        <f t="shared" si="9"/>
        <v>6.9066869009306009</v>
      </c>
      <c r="L86" s="72">
        <f>[1]!Daily_Data[[#This Row],[Amount ]]+[1]!Daily_Data[[#This Row],[Amount 2]]+[1]!Daily_Data[[#This Row],[Amount 3]]</f>
        <v>31000</v>
      </c>
    </row>
    <row r="87" spans="1:12" ht="15" thickBot="1" x14ac:dyDescent="0.4">
      <c r="A87" s="53">
        <v>45526</v>
      </c>
      <c r="B87" s="16" t="s">
        <v>18</v>
      </c>
      <c r="C87" s="26">
        <v>18374435</v>
      </c>
      <c r="D87" s="19">
        <v>24802044</v>
      </c>
      <c r="E87" s="19">
        <f t="shared" si="6"/>
        <v>2062</v>
      </c>
      <c r="F87" s="19">
        <f t="shared" si="7"/>
        <v>4779</v>
      </c>
      <c r="G87" s="20">
        <f t="shared" si="8"/>
        <v>6841</v>
      </c>
      <c r="H87" s="26">
        <v>0</v>
      </c>
      <c r="I87" s="19">
        <v>2185.79</v>
      </c>
      <c r="J87" s="15">
        <f t="shared" si="5"/>
        <v>1092.895</v>
      </c>
      <c r="K87" s="21">
        <f t="shared" si="9"/>
        <v>6.2595217289858587</v>
      </c>
      <c r="L87" s="72">
        <f>[1]!Daily_Data[[#This Row],[Amount ]]+[1]!Daily_Data[[#This Row],[Amount 2]]+[1]!Daily_Data[[#This Row],[Amount 3]]</f>
        <v>13500</v>
      </c>
    </row>
    <row r="88" spans="1:12" ht="15" thickBot="1" x14ac:dyDescent="0.4">
      <c r="A88" s="54">
        <v>45527</v>
      </c>
      <c r="B88" s="23" t="s">
        <v>18</v>
      </c>
      <c r="C88" s="13">
        <v>18376037</v>
      </c>
      <c r="D88" s="14">
        <v>24806302</v>
      </c>
      <c r="E88" s="19">
        <f t="shared" si="6"/>
        <v>1602</v>
      </c>
      <c r="F88" s="19">
        <f t="shared" si="7"/>
        <v>4258</v>
      </c>
      <c r="G88" s="20">
        <f t="shared" si="8"/>
        <v>5860</v>
      </c>
      <c r="H88" s="13">
        <v>0</v>
      </c>
      <c r="I88" s="14">
        <v>3166.7200000000003</v>
      </c>
      <c r="J88" s="15">
        <f t="shared" si="5"/>
        <v>1583.3600000000001</v>
      </c>
      <c r="K88" s="21">
        <f t="shared" si="9"/>
        <v>3.7009902991107517</v>
      </c>
      <c r="L88" s="72">
        <f>[1]!Daily_Data[[#This Row],[Amount ]]+[1]!Daily_Data[[#This Row],[Amount 2]]+[1]!Daily_Data[[#This Row],[Amount 3]]</f>
        <v>5000</v>
      </c>
    </row>
    <row r="89" spans="1:12" ht="15" thickBot="1" x14ac:dyDescent="0.4">
      <c r="A89" s="53">
        <v>45528</v>
      </c>
      <c r="B89" s="16" t="s">
        <v>18</v>
      </c>
      <c r="C89" s="26">
        <v>18377830</v>
      </c>
      <c r="D89" s="19">
        <v>24810395</v>
      </c>
      <c r="E89" s="19">
        <f t="shared" si="6"/>
        <v>1793</v>
      </c>
      <c r="F89" s="19">
        <f t="shared" si="7"/>
        <v>4093</v>
      </c>
      <c r="G89" s="20">
        <f t="shared" si="8"/>
        <v>5886</v>
      </c>
      <c r="H89" s="26">
        <v>0</v>
      </c>
      <c r="I89" s="19">
        <v>4377.29</v>
      </c>
      <c r="J89" s="15">
        <f t="shared" si="5"/>
        <v>2188.645</v>
      </c>
      <c r="K89" s="21">
        <f t="shared" si="9"/>
        <v>2.6893351822703089</v>
      </c>
      <c r="L89" s="72">
        <f>[1]!Daily_Data[[#This Row],[Amount ]]+[1]!Daily_Data[[#This Row],[Amount 2]]+[1]!Daily_Data[[#This Row],[Amount 3]]</f>
        <v>143275</v>
      </c>
    </row>
    <row r="90" spans="1:12" ht="15" thickBot="1" x14ac:dyDescent="0.4">
      <c r="A90" s="54">
        <v>45529</v>
      </c>
      <c r="B90" s="23" t="s">
        <v>18</v>
      </c>
      <c r="C90" s="13">
        <v>18379930</v>
      </c>
      <c r="D90" s="14">
        <v>24814765</v>
      </c>
      <c r="E90" s="19">
        <f t="shared" si="6"/>
        <v>2100</v>
      </c>
      <c r="F90" s="19">
        <f t="shared" si="7"/>
        <v>4370</v>
      </c>
      <c r="G90" s="20">
        <f t="shared" si="8"/>
        <v>6470</v>
      </c>
      <c r="H90" s="13">
        <v>0</v>
      </c>
      <c r="I90" s="14">
        <v>5054.34</v>
      </c>
      <c r="J90" s="15">
        <f t="shared" si="5"/>
        <v>2527.17</v>
      </c>
      <c r="K90" s="21">
        <f t="shared" si="9"/>
        <v>2.5601760071542476</v>
      </c>
      <c r="L90" s="72">
        <f>[1]!Daily_Data[[#This Row],[Amount ]]+[1]!Daily_Data[[#This Row],[Amount 2]]+[1]!Daily_Data[[#This Row],[Amount 3]]</f>
        <v>107620.66</v>
      </c>
    </row>
    <row r="91" spans="1:12" ht="15" thickBot="1" x14ac:dyDescent="0.4">
      <c r="A91" s="53">
        <v>45530</v>
      </c>
      <c r="B91" s="16" t="s">
        <v>18</v>
      </c>
      <c r="C91" s="26">
        <v>18382095</v>
      </c>
      <c r="D91" s="19">
        <v>24818056</v>
      </c>
      <c r="E91" s="19">
        <f t="shared" si="6"/>
        <v>2165</v>
      </c>
      <c r="F91" s="19">
        <f t="shared" si="7"/>
        <v>3291</v>
      </c>
      <c r="G91" s="20">
        <f t="shared" si="8"/>
        <v>5456</v>
      </c>
      <c r="H91" s="26">
        <v>0</v>
      </c>
      <c r="I91" s="19">
        <v>1973.61</v>
      </c>
      <c r="J91" s="15">
        <f t="shared" si="5"/>
        <v>986.80499999999995</v>
      </c>
      <c r="K91" s="21">
        <f t="shared" si="9"/>
        <v>5.5289545553579487</v>
      </c>
      <c r="L91" s="72">
        <f>[1]!Daily_Data[[#This Row],[Amount ]]+[1]!Daily_Data[[#This Row],[Amount 2]]+[1]!Daily_Data[[#This Row],[Amount 3]]</f>
        <v>24405</v>
      </c>
    </row>
    <row r="92" spans="1:12" ht="15" thickBot="1" x14ac:dyDescent="0.4">
      <c r="A92" s="54">
        <v>45531</v>
      </c>
      <c r="B92" s="23" t="s">
        <v>18</v>
      </c>
      <c r="C92" s="13">
        <v>18383879</v>
      </c>
      <c r="D92" s="14">
        <v>24821002</v>
      </c>
      <c r="E92" s="19">
        <f t="shared" si="6"/>
        <v>1784</v>
      </c>
      <c r="F92" s="19">
        <f t="shared" si="7"/>
        <v>2946</v>
      </c>
      <c r="G92" s="20">
        <f t="shared" si="8"/>
        <v>4730</v>
      </c>
      <c r="H92" s="13">
        <v>0</v>
      </c>
      <c r="I92" s="14">
        <v>1277.72</v>
      </c>
      <c r="J92" s="15">
        <f t="shared" si="5"/>
        <v>638.86</v>
      </c>
      <c r="K92" s="21">
        <f t="shared" si="9"/>
        <v>7.4038130419810289</v>
      </c>
      <c r="L92" s="72">
        <f>[1]!Daily_Data[[#This Row],[Amount ]]+[1]!Daily_Data[[#This Row],[Amount 2]]+[1]!Daily_Data[[#This Row],[Amount 3]]</f>
        <v>25000</v>
      </c>
    </row>
    <row r="93" spans="1:12" ht="15" thickBot="1" x14ac:dyDescent="0.4">
      <c r="A93" s="53">
        <v>45532</v>
      </c>
      <c r="B93" s="16" t="s">
        <v>18</v>
      </c>
      <c r="C93" s="26">
        <v>18386223</v>
      </c>
      <c r="D93" s="19">
        <v>24824880</v>
      </c>
      <c r="E93" s="19">
        <f t="shared" si="6"/>
        <v>2344</v>
      </c>
      <c r="F93" s="19">
        <f t="shared" si="7"/>
        <v>3878</v>
      </c>
      <c r="G93" s="20">
        <f t="shared" si="8"/>
        <v>6222</v>
      </c>
      <c r="H93" s="26">
        <v>0</v>
      </c>
      <c r="I93" s="19">
        <v>1977.29</v>
      </c>
      <c r="J93" s="15">
        <f t="shared" si="5"/>
        <v>988.64499999999998</v>
      </c>
      <c r="K93" s="21">
        <f t="shared" si="9"/>
        <v>6.2934622640078084</v>
      </c>
      <c r="L93" s="72">
        <f>[1]!Daily_Data[[#This Row],[Amount ]]+[1]!Daily_Data[[#This Row],[Amount 2]]+[1]!Daily_Data[[#This Row],[Amount 3]]</f>
        <v>103000</v>
      </c>
    </row>
    <row r="94" spans="1:12" ht="15" thickBot="1" x14ac:dyDescent="0.4">
      <c r="A94" s="54">
        <v>45533</v>
      </c>
      <c r="B94" s="23" t="s">
        <v>18</v>
      </c>
      <c r="C94" s="13">
        <v>18388001</v>
      </c>
      <c r="D94" s="14">
        <v>24826784</v>
      </c>
      <c r="E94" s="19">
        <f t="shared" si="6"/>
        <v>1778</v>
      </c>
      <c r="F94" s="19">
        <f t="shared" si="7"/>
        <v>1904</v>
      </c>
      <c r="G94" s="20">
        <f t="shared" si="8"/>
        <v>3682</v>
      </c>
      <c r="H94" s="13">
        <v>0</v>
      </c>
      <c r="I94" s="14">
        <v>577.74</v>
      </c>
      <c r="J94" s="15">
        <f t="shared" si="5"/>
        <v>288.87</v>
      </c>
      <c r="K94" s="21">
        <f t="shared" si="9"/>
        <v>12.746218021947589</v>
      </c>
      <c r="L94" s="72">
        <f>[1]!Daily_Data[[#This Row],[Amount ]]+[1]!Daily_Data[[#This Row],[Amount 2]]+[1]!Daily_Data[[#This Row],[Amount 3]]</f>
        <v>26351</v>
      </c>
    </row>
    <row r="95" spans="1:12" ht="15" thickBot="1" x14ac:dyDescent="0.4">
      <c r="A95" s="53">
        <v>45534</v>
      </c>
      <c r="B95" s="16" t="s">
        <v>18</v>
      </c>
      <c r="C95" s="26">
        <v>18389478</v>
      </c>
      <c r="D95" s="19">
        <v>24828645</v>
      </c>
      <c r="E95" s="19">
        <f t="shared" si="6"/>
        <v>1477</v>
      </c>
      <c r="F95" s="19">
        <f t="shared" si="7"/>
        <v>1861</v>
      </c>
      <c r="G95" s="20">
        <f t="shared" si="8"/>
        <v>3338</v>
      </c>
      <c r="H95" s="26">
        <v>0</v>
      </c>
      <c r="I95" s="19">
        <v>477.78</v>
      </c>
      <c r="J95" s="15">
        <f t="shared" si="5"/>
        <v>238.89</v>
      </c>
      <c r="K95" s="21">
        <f t="shared" si="9"/>
        <v>13.972958265310394</v>
      </c>
      <c r="L95" s="72">
        <f>[1]!Daily_Data[[#This Row],[Amount ]]+[1]!Daily_Data[[#This Row],[Amount 2]]+[1]!Daily_Data[[#This Row],[Amount 3]]</f>
        <v>0</v>
      </c>
    </row>
    <row r="96" spans="1:12" ht="15" thickBot="1" x14ac:dyDescent="0.4">
      <c r="A96" s="52">
        <v>45535</v>
      </c>
      <c r="B96" s="8" t="s">
        <v>18</v>
      </c>
      <c r="C96" s="27">
        <v>18393394</v>
      </c>
      <c r="D96" s="11">
        <v>24836463</v>
      </c>
      <c r="E96" s="19">
        <f t="shared" si="6"/>
        <v>3916</v>
      </c>
      <c r="F96" s="19">
        <f t="shared" si="7"/>
        <v>7818</v>
      </c>
      <c r="G96" s="20">
        <f t="shared" si="8"/>
        <v>11734</v>
      </c>
      <c r="H96" s="13">
        <v>0</v>
      </c>
      <c r="I96" s="14">
        <v>1303.8699999999999</v>
      </c>
      <c r="J96" s="15">
        <f t="shared" si="5"/>
        <v>651.93499999999995</v>
      </c>
      <c r="K96" s="21">
        <f t="shared" si="9"/>
        <v>17.99872686694226</v>
      </c>
      <c r="L96" s="73">
        <f>[1]!Daily_Data[[#This Row],[Amount ]]+[1]!Daily_Data[[#This Row],[Amount 2]]+[1]!Daily_Data[[#This Row],[Amount 3]]</f>
        <v>0</v>
      </c>
    </row>
    <row r="97" spans="1:12" ht="15" thickBot="1" x14ac:dyDescent="0.4">
      <c r="A97" s="58">
        <v>45536</v>
      </c>
      <c r="B97" s="39" t="s">
        <v>19</v>
      </c>
      <c r="C97" s="21">
        <v>18396636</v>
      </c>
      <c r="D97" s="22">
        <v>24841972</v>
      </c>
      <c r="E97" s="19">
        <f t="shared" si="6"/>
        <v>3242</v>
      </c>
      <c r="F97" s="19">
        <f t="shared" si="7"/>
        <v>5509</v>
      </c>
      <c r="G97" s="20">
        <f t="shared" si="8"/>
        <v>8751</v>
      </c>
      <c r="H97" s="40">
        <v>27500</v>
      </c>
      <c r="I97" s="41">
        <v>1158.78</v>
      </c>
      <c r="J97" s="15">
        <f t="shared" si="5"/>
        <v>14329.39</v>
      </c>
      <c r="K97" s="21">
        <f t="shared" si="9"/>
        <v>0.61070289802985334</v>
      </c>
      <c r="L97" s="74">
        <f>[1]!Daily_Data[[#This Row],[Amount ]]+[1]!Daily_Data[[#This Row],[Amount 2]]+[1]!Daily_Data[[#This Row],[Amount 3]]</f>
        <v>0</v>
      </c>
    </row>
    <row r="98" spans="1:12" ht="15" thickBot="1" x14ac:dyDescent="0.4">
      <c r="A98" s="59">
        <v>45537</v>
      </c>
      <c r="B98" s="42" t="s">
        <v>20</v>
      </c>
      <c r="C98" s="13">
        <v>18398282</v>
      </c>
      <c r="D98" s="14">
        <v>24844605</v>
      </c>
      <c r="E98" s="19">
        <f t="shared" si="6"/>
        <v>1646</v>
      </c>
      <c r="F98" s="19">
        <f t="shared" si="7"/>
        <v>2633</v>
      </c>
      <c r="G98" s="20">
        <f t="shared" si="8"/>
        <v>4279</v>
      </c>
      <c r="H98" s="43">
        <v>0</v>
      </c>
      <c r="I98" s="44">
        <v>1866.12</v>
      </c>
      <c r="J98" s="15">
        <f t="shared" si="5"/>
        <v>933.06</v>
      </c>
      <c r="K98" s="21">
        <f t="shared" si="9"/>
        <v>4.5859858958695048</v>
      </c>
      <c r="L98" s="75">
        <f>[1]!Daily_Data[[#This Row],[Amount ]]+[1]!Daily_Data[[#This Row],[Amount 2]]+[1]!Daily_Data[[#This Row],[Amount 3]]</f>
        <v>0</v>
      </c>
    </row>
    <row r="99" spans="1:12" ht="15" thickBot="1" x14ac:dyDescent="0.4">
      <c r="A99" s="60">
        <v>45538</v>
      </c>
      <c r="B99" s="45" t="s">
        <v>20</v>
      </c>
      <c r="C99" s="26">
        <v>18400036</v>
      </c>
      <c r="D99" s="19">
        <v>24846776</v>
      </c>
      <c r="E99" s="19">
        <f t="shared" si="6"/>
        <v>1754</v>
      </c>
      <c r="F99" s="19">
        <f t="shared" si="7"/>
        <v>2171</v>
      </c>
      <c r="G99" s="20">
        <f t="shared" si="8"/>
        <v>3925</v>
      </c>
      <c r="H99" s="46">
        <v>0</v>
      </c>
      <c r="I99" s="47">
        <v>1908.51</v>
      </c>
      <c r="J99" s="15">
        <f t="shared" si="5"/>
        <v>954.255</v>
      </c>
      <c r="K99" s="21">
        <f t="shared" si="9"/>
        <v>4.1131563366186183</v>
      </c>
      <c r="L99" s="75">
        <f>[1]!Daily_Data[[#This Row],[Amount ]]+[1]!Daily_Data[[#This Row],[Amount 2]]+[1]!Daily_Data[[#This Row],[Amount 3]]</f>
        <v>0</v>
      </c>
    </row>
    <row r="100" spans="1:12" ht="15" thickBot="1" x14ac:dyDescent="0.4">
      <c r="A100" s="59">
        <v>45539</v>
      </c>
      <c r="B100" s="42" t="s">
        <v>20</v>
      </c>
      <c r="C100" s="13">
        <v>18401849</v>
      </c>
      <c r="D100" s="14">
        <v>24849474</v>
      </c>
      <c r="E100" s="19">
        <f t="shared" si="6"/>
        <v>1813</v>
      </c>
      <c r="F100" s="19">
        <f t="shared" si="7"/>
        <v>2698</v>
      </c>
      <c r="G100" s="20">
        <f t="shared" si="8"/>
        <v>4511</v>
      </c>
      <c r="H100" s="43">
        <v>0</v>
      </c>
      <c r="I100" s="44">
        <v>1495.34</v>
      </c>
      <c r="J100" s="15">
        <f t="shared" si="5"/>
        <v>747.67</v>
      </c>
      <c r="K100" s="21">
        <f t="shared" si="9"/>
        <v>6.0334104618347668</v>
      </c>
      <c r="L100" s="75">
        <f>[1]!Daily_Data[[#This Row],[Amount ]]+[1]!Daily_Data[[#This Row],[Amount 2]]+[1]!Daily_Data[[#This Row],[Amount 3]]</f>
        <v>0</v>
      </c>
    </row>
    <row r="101" spans="1:12" ht="15" thickBot="1" x14ac:dyDescent="0.4">
      <c r="A101" s="60">
        <v>45540</v>
      </c>
      <c r="B101" s="45" t="s">
        <v>20</v>
      </c>
      <c r="C101" s="26">
        <v>18404011</v>
      </c>
      <c r="D101" s="19">
        <v>24852670</v>
      </c>
      <c r="E101" s="19">
        <f t="shared" si="6"/>
        <v>2162</v>
      </c>
      <c r="F101" s="19">
        <f t="shared" si="7"/>
        <v>3196</v>
      </c>
      <c r="G101" s="20">
        <f t="shared" si="8"/>
        <v>5358</v>
      </c>
      <c r="H101" s="46">
        <v>0</v>
      </c>
      <c r="I101" s="47">
        <v>608.03</v>
      </c>
      <c r="J101" s="15">
        <f t="shared" si="5"/>
        <v>304.01499999999999</v>
      </c>
      <c r="K101" s="21">
        <f t="shared" si="9"/>
        <v>17.624130388303211</v>
      </c>
      <c r="L101" s="75">
        <f>[1]!Daily_Data[[#This Row],[Amount ]]+[1]!Daily_Data[[#This Row],[Amount 2]]+[1]!Daily_Data[[#This Row],[Amount 3]]</f>
        <v>0</v>
      </c>
    </row>
    <row r="102" spans="1:12" ht="15" thickBot="1" x14ac:dyDescent="0.4">
      <c r="A102" s="59">
        <v>45541</v>
      </c>
      <c r="B102" s="42" t="s">
        <v>20</v>
      </c>
      <c r="C102" s="13">
        <v>18406044</v>
      </c>
      <c r="D102" s="14">
        <v>24855377</v>
      </c>
      <c r="E102" s="19">
        <f t="shared" si="6"/>
        <v>2033</v>
      </c>
      <c r="F102" s="19">
        <f t="shared" si="7"/>
        <v>2707</v>
      </c>
      <c r="G102" s="20">
        <f t="shared" si="8"/>
        <v>4740</v>
      </c>
      <c r="H102" s="43">
        <v>0</v>
      </c>
      <c r="I102" s="44">
        <v>68.77</v>
      </c>
      <c r="J102" s="15">
        <f t="shared" si="5"/>
        <v>34.384999999999998</v>
      </c>
      <c r="K102" s="21">
        <f t="shared" si="9"/>
        <v>137.85080703795259</v>
      </c>
      <c r="L102" s="75">
        <f>[1]!Daily_Data[[#This Row],[Amount ]]+[1]!Daily_Data[[#This Row],[Amount 2]]+[1]!Daily_Data[[#This Row],[Amount 3]]</f>
        <v>0</v>
      </c>
    </row>
    <row r="103" spans="1:12" ht="15" thickBot="1" x14ac:dyDescent="0.4">
      <c r="A103" s="60">
        <v>45542</v>
      </c>
      <c r="B103" s="45" t="s">
        <v>20</v>
      </c>
      <c r="C103" s="26">
        <v>18407475</v>
      </c>
      <c r="D103" s="19">
        <v>24857896</v>
      </c>
      <c r="E103" s="19">
        <f t="shared" si="6"/>
        <v>1431</v>
      </c>
      <c r="F103" s="19">
        <f t="shared" si="7"/>
        <v>2519</v>
      </c>
      <c r="G103" s="20">
        <f t="shared" si="8"/>
        <v>3950</v>
      </c>
      <c r="H103" s="46">
        <v>0</v>
      </c>
      <c r="I103" s="47">
        <v>1381.74</v>
      </c>
      <c r="J103" s="15">
        <f t="shared" si="5"/>
        <v>690.87</v>
      </c>
      <c r="K103" s="21">
        <f t="shared" si="9"/>
        <v>5.7174287492581817</v>
      </c>
      <c r="L103" s="75">
        <f>[1]!Daily_Data[[#This Row],[Amount ]]+[1]!Daily_Data[[#This Row],[Amount 2]]+[1]!Daily_Data[[#This Row],[Amount 3]]</f>
        <v>0</v>
      </c>
    </row>
    <row r="104" spans="1:12" ht="15" thickBot="1" x14ac:dyDescent="0.4">
      <c r="A104" s="59">
        <v>45543</v>
      </c>
      <c r="B104" s="42" t="s">
        <v>20</v>
      </c>
      <c r="C104" s="13">
        <v>18409222</v>
      </c>
      <c r="D104" s="14">
        <v>24859883</v>
      </c>
      <c r="E104" s="19">
        <f t="shared" si="6"/>
        <v>1747</v>
      </c>
      <c r="F104" s="19">
        <f t="shared" si="7"/>
        <v>1987</v>
      </c>
      <c r="G104" s="20">
        <f t="shared" si="8"/>
        <v>3734</v>
      </c>
      <c r="H104" s="43">
        <v>0</v>
      </c>
      <c r="I104" s="44">
        <v>625.67999999999995</v>
      </c>
      <c r="J104" s="15">
        <f t="shared" si="5"/>
        <v>312.83999999999997</v>
      </c>
      <c r="K104" s="21">
        <f t="shared" si="9"/>
        <v>11.935813834548012</v>
      </c>
      <c r="L104" s="75">
        <f>[1]!Daily_Data[[#This Row],[Amount ]]+[1]!Daily_Data[[#This Row],[Amount 2]]+[1]!Daily_Data[[#This Row],[Amount 3]]</f>
        <v>0</v>
      </c>
    </row>
    <row r="105" spans="1:12" ht="15" thickBot="1" x14ac:dyDescent="0.4">
      <c r="A105" s="60">
        <v>45544</v>
      </c>
      <c r="B105" s="45" t="s">
        <v>20</v>
      </c>
      <c r="C105" s="26">
        <v>18411179</v>
      </c>
      <c r="D105" s="19">
        <v>24863190</v>
      </c>
      <c r="E105" s="19">
        <f t="shared" si="6"/>
        <v>1957</v>
      </c>
      <c r="F105" s="19">
        <f t="shared" si="7"/>
        <v>3307</v>
      </c>
      <c r="G105" s="20">
        <f t="shared" si="8"/>
        <v>5264</v>
      </c>
      <c r="H105" s="46">
        <v>0</v>
      </c>
      <c r="I105" s="47">
        <v>834.96</v>
      </c>
      <c r="J105" s="15">
        <f t="shared" si="5"/>
        <v>417.48</v>
      </c>
      <c r="K105" s="21">
        <f t="shared" si="9"/>
        <v>12.608987256874581</v>
      </c>
      <c r="L105" s="75">
        <f>[1]!Daily_Data[[#This Row],[Amount ]]+[1]!Daily_Data[[#This Row],[Amount 2]]+[1]!Daily_Data[[#This Row],[Amount 3]]</f>
        <v>0</v>
      </c>
    </row>
    <row r="106" spans="1:12" ht="15" thickBot="1" x14ac:dyDescent="0.4">
      <c r="A106" s="59">
        <v>45545</v>
      </c>
      <c r="B106" s="42" t="s">
        <v>20</v>
      </c>
      <c r="C106" s="13">
        <v>18413319</v>
      </c>
      <c r="D106" s="14">
        <v>24866655</v>
      </c>
      <c r="E106" s="19">
        <f t="shared" si="6"/>
        <v>2140</v>
      </c>
      <c r="F106" s="19">
        <f t="shared" si="7"/>
        <v>3465</v>
      </c>
      <c r="G106" s="20">
        <f t="shared" si="8"/>
        <v>5605</v>
      </c>
      <c r="H106" s="43">
        <v>1456</v>
      </c>
      <c r="I106" s="44">
        <v>1264.0999999999999</v>
      </c>
      <c r="J106" s="15">
        <f t="shared" si="5"/>
        <v>1360.05</v>
      </c>
      <c r="K106" s="21">
        <f t="shared" si="9"/>
        <v>4.1211720157347154</v>
      </c>
      <c r="L106" s="75">
        <f>[1]!Daily_Data[[#This Row],[Amount ]]+[1]!Daily_Data[[#This Row],[Amount 2]]+[1]!Daily_Data[[#This Row],[Amount 3]]</f>
        <v>0</v>
      </c>
    </row>
    <row r="107" spans="1:12" ht="15" thickBot="1" x14ac:dyDescent="0.4">
      <c r="A107" s="60">
        <v>45546</v>
      </c>
      <c r="B107" s="45" t="s">
        <v>20</v>
      </c>
      <c r="C107" s="26">
        <v>18420148</v>
      </c>
      <c r="D107" s="19">
        <v>24879321</v>
      </c>
      <c r="E107" s="19">
        <f t="shared" si="6"/>
        <v>6829</v>
      </c>
      <c r="F107" s="19">
        <f t="shared" si="7"/>
        <v>12666</v>
      </c>
      <c r="G107" s="20">
        <f t="shared" si="8"/>
        <v>19495</v>
      </c>
      <c r="H107" s="46">
        <v>24469</v>
      </c>
      <c r="I107" s="47">
        <v>3055.99</v>
      </c>
      <c r="J107" s="15">
        <f t="shared" si="5"/>
        <v>13762.494999999999</v>
      </c>
      <c r="K107" s="21">
        <f t="shared" si="9"/>
        <v>1.4165309415189615</v>
      </c>
      <c r="L107" s="75">
        <f>[1]!Daily_Data[[#This Row],[Amount ]]+[1]!Daily_Data[[#This Row],[Amount 2]]+[1]!Daily_Data[[#This Row],[Amount 3]]</f>
        <v>0</v>
      </c>
    </row>
    <row r="108" spans="1:12" ht="15" thickBot="1" x14ac:dyDescent="0.4">
      <c r="A108" s="59">
        <v>45547</v>
      </c>
      <c r="B108" s="42" t="s">
        <v>20</v>
      </c>
      <c r="C108" s="13">
        <v>18428396</v>
      </c>
      <c r="D108" s="14">
        <v>24890978</v>
      </c>
      <c r="E108" s="19">
        <f t="shared" si="6"/>
        <v>8248</v>
      </c>
      <c r="F108" s="19">
        <f t="shared" si="7"/>
        <v>11657</v>
      </c>
      <c r="G108" s="20">
        <f t="shared" si="8"/>
        <v>19905</v>
      </c>
      <c r="H108" s="43">
        <v>19755</v>
      </c>
      <c r="I108" s="44">
        <v>3505.97</v>
      </c>
      <c r="J108" s="15">
        <f t="shared" si="5"/>
        <v>11630.485000000001</v>
      </c>
      <c r="K108" s="21">
        <f t="shared" si="9"/>
        <v>1.7114505542976066</v>
      </c>
      <c r="L108" s="75">
        <f>[1]!Daily_Data[[#This Row],[Amount ]]+[1]!Daily_Data[[#This Row],[Amount 2]]+[1]!Daily_Data[[#This Row],[Amount 3]]</f>
        <v>0</v>
      </c>
    </row>
    <row r="109" spans="1:12" ht="15" thickBot="1" x14ac:dyDescent="0.4">
      <c r="A109" s="60">
        <v>45548</v>
      </c>
      <c r="B109" s="45" t="s">
        <v>20</v>
      </c>
      <c r="C109" s="26">
        <v>18436097</v>
      </c>
      <c r="D109" s="19">
        <v>24899316</v>
      </c>
      <c r="E109" s="19">
        <f t="shared" si="6"/>
        <v>7701</v>
      </c>
      <c r="F109" s="19">
        <f t="shared" si="7"/>
        <v>8338</v>
      </c>
      <c r="G109" s="20">
        <f t="shared" si="8"/>
        <v>16039</v>
      </c>
      <c r="H109" s="46">
        <v>14818.132</v>
      </c>
      <c r="I109" s="47">
        <v>1357.49</v>
      </c>
      <c r="J109" s="15">
        <f t="shared" si="5"/>
        <v>8087.8109999999997</v>
      </c>
      <c r="K109" s="21">
        <f t="shared" si="9"/>
        <v>1.9831076665861753</v>
      </c>
      <c r="L109" s="75">
        <f>[1]!Daily_Data[[#This Row],[Amount ]]+[1]!Daily_Data[[#This Row],[Amount 2]]+[1]!Daily_Data[[#This Row],[Amount 3]]</f>
        <v>0</v>
      </c>
    </row>
    <row r="110" spans="1:12" ht="15" thickBot="1" x14ac:dyDescent="0.4">
      <c r="A110" s="59">
        <v>45549</v>
      </c>
      <c r="B110" s="42" t="s">
        <v>20</v>
      </c>
      <c r="C110" s="13">
        <v>18437924</v>
      </c>
      <c r="D110" s="14">
        <v>24902994</v>
      </c>
      <c r="E110" s="19">
        <f t="shared" si="6"/>
        <v>1827</v>
      </c>
      <c r="F110" s="19">
        <f t="shared" si="7"/>
        <v>3678</v>
      </c>
      <c r="G110" s="20">
        <f t="shared" si="8"/>
        <v>5505</v>
      </c>
      <c r="H110" s="43">
        <v>0</v>
      </c>
      <c r="I110" s="44">
        <v>2308.79</v>
      </c>
      <c r="J110" s="15">
        <f t="shared" si="5"/>
        <v>1154.395</v>
      </c>
      <c r="K110" s="21">
        <f t="shared" si="9"/>
        <v>4.7687316733007332</v>
      </c>
      <c r="L110" s="75">
        <f>[1]!Daily_Data[[#This Row],[Amount ]]+[1]!Daily_Data[[#This Row],[Amount 2]]+[1]!Daily_Data[[#This Row],[Amount 3]]</f>
        <v>455003</v>
      </c>
    </row>
    <row r="111" spans="1:12" ht="15" thickBot="1" x14ac:dyDescent="0.4">
      <c r="A111" s="60">
        <v>45550</v>
      </c>
      <c r="B111" s="45" t="s">
        <v>20</v>
      </c>
      <c r="C111" s="26">
        <v>18439541</v>
      </c>
      <c r="D111" s="19">
        <v>24906883</v>
      </c>
      <c r="E111" s="19">
        <f t="shared" si="6"/>
        <v>1617</v>
      </c>
      <c r="F111" s="19">
        <f t="shared" si="7"/>
        <v>3889</v>
      </c>
      <c r="G111" s="20">
        <f t="shared" si="8"/>
        <v>5506</v>
      </c>
      <c r="H111" s="46">
        <v>0</v>
      </c>
      <c r="I111" s="47">
        <v>3746.98</v>
      </c>
      <c r="J111" s="15">
        <f t="shared" si="5"/>
        <v>1873.49</v>
      </c>
      <c r="K111" s="21">
        <f t="shared" si="9"/>
        <v>2.9389001275694024</v>
      </c>
      <c r="L111" s="75">
        <f>[1]!Daily_Data[[#This Row],[Amount ]]+[1]!Daily_Data[[#This Row],[Amount 2]]+[1]!Daily_Data[[#This Row],[Amount 3]]</f>
        <v>83342</v>
      </c>
    </row>
    <row r="112" spans="1:12" ht="15" thickBot="1" x14ac:dyDescent="0.4">
      <c r="A112" s="59">
        <v>45551</v>
      </c>
      <c r="B112" s="42" t="s">
        <v>20</v>
      </c>
      <c r="C112" s="13">
        <v>18441149</v>
      </c>
      <c r="D112" s="14">
        <v>24909918</v>
      </c>
      <c r="E112" s="19">
        <f t="shared" si="6"/>
        <v>1608</v>
      </c>
      <c r="F112" s="19">
        <f t="shared" si="7"/>
        <v>3035</v>
      </c>
      <c r="G112" s="20">
        <f t="shared" si="8"/>
        <v>4643</v>
      </c>
      <c r="H112" s="43">
        <v>0</v>
      </c>
      <c r="I112" s="44">
        <v>2474.9499999999998</v>
      </c>
      <c r="J112" s="15">
        <f t="shared" si="5"/>
        <v>1237.4749999999999</v>
      </c>
      <c r="K112" s="21">
        <f t="shared" si="9"/>
        <v>3.7519949897977738</v>
      </c>
      <c r="L112" s="75">
        <f>[1]!Daily_Data[[#This Row],[Amount ]]+[1]!Daily_Data[[#This Row],[Amount 2]]+[1]!Daily_Data[[#This Row],[Amount 3]]</f>
        <v>281619.78999999998</v>
      </c>
    </row>
    <row r="113" spans="1:12" ht="15" thickBot="1" x14ac:dyDescent="0.4">
      <c r="A113" s="60">
        <v>45552</v>
      </c>
      <c r="B113" s="45" t="s">
        <v>20</v>
      </c>
      <c r="C113" s="26">
        <v>18442555</v>
      </c>
      <c r="D113" s="19">
        <v>24912585</v>
      </c>
      <c r="E113" s="19">
        <f t="shared" si="6"/>
        <v>1406</v>
      </c>
      <c r="F113" s="19">
        <f t="shared" si="7"/>
        <v>2667</v>
      </c>
      <c r="G113" s="20">
        <f t="shared" si="8"/>
        <v>4073</v>
      </c>
      <c r="H113" s="46">
        <v>0</v>
      </c>
      <c r="I113" s="47">
        <v>2078.4899999999998</v>
      </c>
      <c r="J113" s="15">
        <f t="shared" si="5"/>
        <v>1039.2449999999999</v>
      </c>
      <c r="K113" s="21">
        <f t="shared" si="9"/>
        <v>3.9191913360179749</v>
      </c>
      <c r="L113" s="75">
        <f>[1]!Daily_Data[[#This Row],[Amount ]]+[1]!Daily_Data[[#This Row],[Amount 2]]+[1]!Daily_Data[[#This Row],[Amount 3]]</f>
        <v>141600</v>
      </c>
    </row>
    <row r="114" spans="1:12" ht="15" thickBot="1" x14ac:dyDescent="0.4">
      <c r="A114" s="59">
        <v>45553</v>
      </c>
      <c r="B114" s="42"/>
      <c r="C114" s="13">
        <v>18444236</v>
      </c>
      <c r="D114" s="14">
        <v>24914981</v>
      </c>
      <c r="E114" s="19">
        <f t="shared" si="6"/>
        <v>1681</v>
      </c>
      <c r="F114" s="19">
        <f t="shared" si="7"/>
        <v>2396</v>
      </c>
      <c r="G114" s="20">
        <f t="shared" si="8"/>
        <v>4077</v>
      </c>
      <c r="H114" s="43">
        <v>0</v>
      </c>
      <c r="I114" s="44">
        <v>1725.98</v>
      </c>
      <c r="J114" s="15">
        <f t="shared" si="5"/>
        <v>862.99</v>
      </c>
      <c r="K114" s="21">
        <f t="shared" si="9"/>
        <v>4.7242725871678699</v>
      </c>
      <c r="L114" s="75">
        <f>[1]!Daily_Data[[#This Row],[Amount ]]+[1]!Daily_Data[[#This Row],[Amount 2]]+[1]!Daily_Data[[#This Row],[Amount 3]]</f>
        <v>13550</v>
      </c>
    </row>
    <row r="115" spans="1:12" ht="15" thickBot="1" x14ac:dyDescent="0.4">
      <c r="A115" s="60">
        <v>45554</v>
      </c>
      <c r="B115" s="45"/>
      <c r="C115" s="26">
        <v>18446073</v>
      </c>
      <c r="D115" s="19">
        <v>24916746</v>
      </c>
      <c r="E115" s="19">
        <f t="shared" si="6"/>
        <v>1837</v>
      </c>
      <c r="F115" s="19">
        <f t="shared" si="7"/>
        <v>1765</v>
      </c>
      <c r="G115" s="20">
        <f t="shared" si="8"/>
        <v>3602</v>
      </c>
      <c r="H115" s="46">
        <v>0</v>
      </c>
      <c r="I115" s="47">
        <v>917.27</v>
      </c>
      <c r="J115" s="15">
        <f t="shared" si="5"/>
        <v>458.63499999999999</v>
      </c>
      <c r="K115" s="21">
        <f t="shared" si="9"/>
        <v>7.8537399021007994</v>
      </c>
      <c r="L115" s="75">
        <f>[1]!Daily_Data[[#This Row],[Amount ]]+[1]!Daily_Data[[#This Row],[Amount 2]]+[1]!Daily_Data[[#This Row],[Amount 3]]</f>
        <v>2480</v>
      </c>
    </row>
    <row r="116" spans="1:12" ht="15" thickBot="1" x14ac:dyDescent="0.4">
      <c r="A116" s="59">
        <v>45555</v>
      </c>
      <c r="B116" s="42"/>
      <c r="C116" s="13">
        <v>18447457</v>
      </c>
      <c r="D116" s="14">
        <v>24918401</v>
      </c>
      <c r="E116" s="19">
        <f t="shared" si="6"/>
        <v>1384</v>
      </c>
      <c r="F116" s="19">
        <f t="shared" si="7"/>
        <v>1655</v>
      </c>
      <c r="G116" s="20">
        <f t="shared" si="8"/>
        <v>3039</v>
      </c>
      <c r="H116" s="43">
        <v>0</v>
      </c>
      <c r="I116" s="44">
        <v>0</v>
      </c>
      <c r="J116" s="15">
        <f t="shared" si="5"/>
        <v>0</v>
      </c>
      <c r="K116" s="21">
        <v>5</v>
      </c>
      <c r="L116" s="75">
        <f>[1]!Daily_Data[[#This Row],[Amount ]]+[1]!Daily_Data[[#This Row],[Amount 2]]+[1]!Daily_Data[[#This Row],[Amount 3]]</f>
        <v>722636.75</v>
      </c>
    </row>
    <row r="117" spans="1:12" ht="15" thickBot="1" x14ac:dyDescent="0.4">
      <c r="A117" s="60">
        <v>45556</v>
      </c>
      <c r="B117" s="45"/>
      <c r="C117" s="26">
        <v>18448822</v>
      </c>
      <c r="D117" s="19">
        <v>24921582</v>
      </c>
      <c r="E117" s="19">
        <f t="shared" si="6"/>
        <v>1365</v>
      </c>
      <c r="F117" s="19">
        <f t="shared" si="7"/>
        <v>3181</v>
      </c>
      <c r="G117" s="20">
        <f t="shared" si="8"/>
        <v>4546</v>
      </c>
      <c r="H117" s="46">
        <v>0</v>
      </c>
      <c r="I117" s="48">
        <v>3704.06</v>
      </c>
      <c r="J117" s="15">
        <f t="shared" si="5"/>
        <v>1852.03</v>
      </c>
      <c r="K117" s="21">
        <f t="shared" si="9"/>
        <v>2.4546038671079842</v>
      </c>
      <c r="L117" s="75">
        <f>[1]!Daily_Data[[#This Row],[Amount ]]+[1]!Daily_Data[[#This Row],[Amount 2]]+[1]!Daily_Data[[#This Row],[Amount 3]]</f>
        <v>500</v>
      </c>
    </row>
    <row r="118" spans="1:12" ht="15" thickBot="1" x14ac:dyDescent="0.4">
      <c r="A118" s="59">
        <v>45557</v>
      </c>
      <c r="B118" s="42"/>
      <c r="C118" s="13">
        <v>18450292</v>
      </c>
      <c r="D118" s="14">
        <v>24924864</v>
      </c>
      <c r="E118" s="19">
        <f t="shared" si="6"/>
        <v>1470</v>
      </c>
      <c r="F118" s="19">
        <f t="shared" si="7"/>
        <v>3282</v>
      </c>
      <c r="G118" s="20">
        <f t="shared" si="8"/>
        <v>4752</v>
      </c>
      <c r="H118" s="43">
        <v>0</v>
      </c>
      <c r="I118" s="49">
        <v>4070.12</v>
      </c>
      <c r="J118" s="15">
        <f t="shared" si="5"/>
        <v>2035.06</v>
      </c>
      <c r="K118" s="21">
        <f t="shared" si="9"/>
        <v>2.3350662879718533</v>
      </c>
      <c r="L118" s="75">
        <f>[1]!Daily_Data[[#This Row],[Amount ]]+[1]!Daily_Data[[#This Row],[Amount 2]]+[1]!Daily_Data[[#This Row],[Amount 3]]</f>
        <v>175</v>
      </c>
    </row>
    <row r="119" spans="1:12" ht="15" thickBot="1" x14ac:dyDescent="0.4">
      <c r="A119" s="60">
        <v>45558</v>
      </c>
      <c r="B119" s="45"/>
      <c r="C119" s="26">
        <v>18451596</v>
      </c>
      <c r="D119" s="19">
        <v>24928118</v>
      </c>
      <c r="E119" s="19">
        <f t="shared" si="6"/>
        <v>1304</v>
      </c>
      <c r="F119" s="19">
        <f t="shared" si="7"/>
        <v>3254</v>
      </c>
      <c r="G119" s="20">
        <f t="shared" si="8"/>
        <v>4558</v>
      </c>
      <c r="H119" s="46">
        <v>0</v>
      </c>
      <c r="I119" s="48">
        <v>3671.67</v>
      </c>
      <c r="J119" s="15">
        <f t="shared" si="5"/>
        <v>1835.835</v>
      </c>
      <c r="K119" s="21">
        <f t="shared" si="9"/>
        <v>2.4827939330059619</v>
      </c>
      <c r="L119" s="75">
        <f>[1]!Daily_Data[[#This Row],[Amount ]]+[1]!Daily_Data[[#This Row],[Amount 2]]+[1]!Daily_Data[[#This Row],[Amount 3]]</f>
        <v>4975</v>
      </c>
    </row>
    <row r="120" spans="1:12" ht="15" thickBot="1" x14ac:dyDescent="0.4">
      <c r="A120" s="59">
        <v>45559</v>
      </c>
      <c r="B120" s="42"/>
      <c r="C120" s="13">
        <v>18452900</v>
      </c>
      <c r="D120" s="14">
        <v>24931728</v>
      </c>
      <c r="E120" s="19">
        <f t="shared" si="6"/>
        <v>1304</v>
      </c>
      <c r="F120" s="19">
        <f t="shared" si="7"/>
        <v>3610</v>
      </c>
      <c r="G120" s="20">
        <f t="shared" si="8"/>
        <v>4914</v>
      </c>
      <c r="H120" s="43">
        <v>0</v>
      </c>
      <c r="I120" s="49">
        <v>5089.74</v>
      </c>
      <c r="J120" s="15">
        <f t="shared" si="5"/>
        <v>2544.87</v>
      </c>
      <c r="K120" s="21">
        <f t="shared" si="9"/>
        <v>1.9309434273656416</v>
      </c>
      <c r="L120" s="75">
        <f>[1]!Daily_Data[[#This Row],[Amount ]]+[1]!Daily_Data[[#This Row],[Amount 2]]+[1]!Daily_Data[[#This Row],[Amount 3]]</f>
        <v>168000</v>
      </c>
    </row>
    <row r="121" spans="1:12" ht="15" thickBot="1" x14ac:dyDescent="0.4">
      <c r="A121" s="60">
        <v>45560</v>
      </c>
      <c r="B121" s="45"/>
      <c r="C121" s="26">
        <v>18456689</v>
      </c>
      <c r="D121" s="19">
        <v>24940786</v>
      </c>
      <c r="E121" s="19">
        <f t="shared" si="6"/>
        <v>3789</v>
      </c>
      <c r="F121" s="19">
        <f t="shared" si="7"/>
        <v>9058</v>
      </c>
      <c r="G121" s="20">
        <f t="shared" si="8"/>
        <v>12847</v>
      </c>
      <c r="H121" s="26">
        <v>10980</v>
      </c>
      <c r="I121" s="48">
        <v>7931</v>
      </c>
      <c r="J121" s="15">
        <f t="shared" si="5"/>
        <v>9455.5</v>
      </c>
      <c r="K121" s="21">
        <f t="shared" si="9"/>
        <v>1.358680133255777</v>
      </c>
      <c r="L121" s="75">
        <f>[1]!Daily_Data[[#This Row],[Amount ]]+[1]!Daily_Data[[#This Row],[Amount 2]]+[1]!Daily_Data[[#This Row],[Amount 3]]</f>
        <v>2600</v>
      </c>
    </row>
    <row r="122" spans="1:12" ht="15" thickBot="1" x14ac:dyDescent="0.4">
      <c r="A122" s="59">
        <v>45561</v>
      </c>
      <c r="B122" s="42"/>
      <c r="C122" s="13">
        <v>18463338</v>
      </c>
      <c r="D122" s="14">
        <v>24947686</v>
      </c>
      <c r="E122" s="19">
        <f t="shared" si="6"/>
        <v>6649</v>
      </c>
      <c r="F122" s="19">
        <f t="shared" si="7"/>
        <v>6900</v>
      </c>
      <c r="G122" s="20">
        <f t="shared" si="8"/>
        <v>13549</v>
      </c>
      <c r="H122" s="13">
        <v>21690</v>
      </c>
      <c r="I122" s="49">
        <v>15317.21</v>
      </c>
      <c r="J122" s="15">
        <f t="shared" si="5"/>
        <v>18503.605</v>
      </c>
      <c r="K122" s="21">
        <f t="shared" si="9"/>
        <v>0.73223569136933053</v>
      </c>
      <c r="L122" s="75">
        <f>[1]!Daily_Data[[#This Row],[Amount ]]+[1]!Daily_Data[[#This Row],[Amount 2]]+[1]!Daily_Data[[#This Row],[Amount 3]]</f>
        <v>10176</v>
      </c>
    </row>
    <row r="123" spans="1:12" ht="15" thickBot="1" x14ac:dyDescent="0.4">
      <c r="A123" s="60">
        <v>45562</v>
      </c>
      <c r="B123" s="45"/>
      <c r="C123" s="26">
        <v>18469278</v>
      </c>
      <c r="D123" s="19">
        <v>24971948</v>
      </c>
      <c r="E123" s="19">
        <f t="shared" si="6"/>
        <v>5940</v>
      </c>
      <c r="F123" s="19">
        <f t="shared" si="7"/>
        <v>24262</v>
      </c>
      <c r="G123" s="20">
        <f t="shared" si="8"/>
        <v>30202</v>
      </c>
      <c r="H123" s="26">
        <v>17610</v>
      </c>
      <c r="I123" s="48">
        <v>14443.53</v>
      </c>
      <c r="J123" s="15">
        <f t="shared" si="5"/>
        <v>16026.764999999999</v>
      </c>
      <c r="K123" s="21">
        <f t="shared" si="9"/>
        <v>1.8844726306275783</v>
      </c>
      <c r="L123" s="75">
        <f>[1]!Daily_Data[[#This Row],[Amount ]]+[1]!Daily_Data[[#This Row],[Amount 2]]+[1]!Daily_Data[[#This Row],[Amount 3]]</f>
        <v>4000</v>
      </c>
    </row>
    <row r="124" spans="1:12" ht="15" thickBot="1" x14ac:dyDescent="0.4">
      <c r="A124" s="59">
        <v>45563</v>
      </c>
      <c r="B124" s="42"/>
      <c r="C124" s="13">
        <v>18473850</v>
      </c>
      <c r="D124" s="14">
        <v>24985106</v>
      </c>
      <c r="E124" s="19">
        <f t="shared" si="6"/>
        <v>4572</v>
      </c>
      <c r="F124" s="19">
        <f t="shared" si="7"/>
        <v>13158</v>
      </c>
      <c r="G124" s="20">
        <f t="shared" si="8"/>
        <v>17730</v>
      </c>
      <c r="H124" s="13">
        <v>12420</v>
      </c>
      <c r="I124" s="49">
        <v>15451.49</v>
      </c>
      <c r="J124" s="15">
        <f t="shared" si="5"/>
        <v>13935.744999999999</v>
      </c>
      <c r="K124" s="21">
        <f t="shared" si="9"/>
        <v>1.2722678263702445</v>
      </c>
      <c r="L124" s="75">
        <f>[1]!Daily_Data[[#This Row],[Amount ]]+[1]!Daily_Data[[#This Row],[Amount 2]]+[1]!Daily_Data[[#This Row],[Amount 3]]</f>
        <v>3990</v>
      </c>
    </row>
    <row r="125" spans="1:12" ht="15" thickBot="1" x14ac:dyDescent="0.4">
      <c r="A125" s="60">
        <v>45564</v>
      </c>
      <c r="B125" s="45"/>
      <c r="C125" s="26">
        <v>18476627</v>
      </c>
      <c r="D125" s="19">
        <v>24992711</v>
      </c>
      <c r="E125" s="19">
        <f t="shared" si="6"/>
        <v>2777</v>
      </c>
      <c r="F125" s="19">
        <f t="shared" si="7"/>
        <v>7605</v>
      </c>
      <c r="G125" s="20">
        <f t="shared" si="8"/>
        <v>10382</v>
      </c>
      <c r="H125" s="26">
        <v>0</v>
      </c>
      <c r="I125" s="48">
        <v>13650</v>
      </c>
      <c r="J125" s="15">
        <f t="shared" si="5"/>
        <v>6825</v>
      </c>
      <c r="K125" s="21">
        <f t="shared" si="9"/>
        <v>1.5211721611721611</v>
      </c>
      <c r="L125" s="75">
        <f>[1]!Daily_Data[[#This Row],[Amount ]]+[1]!Daily_Data[[#This Row],[Amount 2]]+[1]!Daily_Data[[#This Row],[Amount 3]]</f>
        <v>10000</v>
      </c>
    </row>
    <row r="126" spans="1:12" ht="15" thickBot="1" x14ac:dyDescent="0.4">
      <c r="A126" s="61">
        <v>45565</v>
      </c>
      <c r="B126" s="50"/>
      <c r="C126" s="27">
        <v>18479260</v>
      </c>
      <c r="D126" s="11">
        <v>24998145</v>
      </c>
      <c r="E126" s="19">
        <f t="shared" si="6"/>
        <v>2633</v>
      </c>
      <c r="F126" s="19">
        <f t="shared" si="7"/>
        <v>5434</v>
      </c>
      <c r="G126" s="20">
        <f t="shared" si="8"/>
        <v>8067</v>
      </c>
      <c r="H126" s="27">
        <v>0</v>
      </c>
      <c r="I126" s="51">
        <v>8120.45</v>
      </c>
      <c r="J126" s="15">
        <f t="shared" si="5"/>
        <v>4060.2249999999999</v>
      </c>
      <c r="K126" s="21">
        <f t="shared" si="9"/>
        <v>1.9868357049178309</v>
      </c>
      <c r="L126" s="76">
        <f>[1]!Daily_Data[[#This Row],[Amount ]]+[1]!Daily_Data[[#This Row],[Amount 2]]+[1]!Daily_Data[[#This Row],[Amount 3]]</f>
        <v>6630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2C70-2A89-457E-A156-D595B6A905CE}">
  <dimension ref="A2:H16"/>
  <sheetViews>
    <sheetView workbookViewId="0">
      <selection activeCell="G24" sqref="G24"/>
    </sheetView>
  </sheetViews>
  <sheetFormatPr defaultRowHeight="14.5" x14ac:dyDescent="0.35"/>
  <sheetData>
    <row r="2" spans="1:8" x14ac:dyDescent="0.35">
      <c r="C2" s="96">
        <v>0.01</v>
      </c>
      <c r="D2" s="96">
        <v>0.01</v>
      </c>
      <c r="E2" s="96">
        <v>0.98</v>
      </c>
      <c r="F2" s="96">
        <v>0.03</v>
      </c>
      <c r="G2" s="97">
        <v>1.4999999999999999E-2</v>
      </c>
      <c r="H2" s="97">
        <v>0.95499999999999996</v>
      </c>
    </row>
    <row r="3" spans="1:8" ht="15" thickBot="1" x14ac:dyDescent="0.4">
      <c r="A3" s="78" t="s">
        <v>6</v>
      </c>
      <c r="B3" s="79" t="s">
        <v>22</v>
      </c>
      <c r="C3" s="80" t="s">
        <v>23</v>
      </c>
      <c r="D3" s="81" t="s">
        <v>24</v>
      </c>
      <c r="E3" s="82" t="s">
        <v>25</v>
      </c>
      <c r="F3" s="80" t="s">
        <v>26</v>
      </c>
      <c r="G3" s="82" t="s">
        <v>27</v>
      </c>
      <c r="H3" s="82" t="s">
        <v>28</v>
      </c>
    </row>
    <row r="4" spans="1:8" x14ac:dyDescent="0.35">
      <c r="A4" s="83">
        <v>45444</v>
      </c>
      <c r="B4" s="69" t="s">
        <v>29</v>
      </c>
      <c r="C4" s="84">
        <v>1.1999999999999999E-3</v>
      </c>
      <c r="D4" s="85">
        <v>0</v>
      </c>
      <c r="E4" s="86">
        <f>1-(Availability[[#This Row],[Trucks EDT ]]+Availability[[#This Row],[Trucks SDT ]])</f>
        <v>0.99880000000000002</v>
      </c>
      <c r="F4" s="84">
        <v>4.9000000000000002E-2</v>
      </c>
      <c r="G4" s="87">
        <v>1.38E-2</v>
      </c>
      <c r="H4" s="88">
        <f>1-(Availability[[#This Row],[Vessel EDT ]]+Availability[[#This Row],[Vessel SDT]])</f>
        <v>0.93720000000000003</v>
      </c>
    </row>
    <row r="5" spans="1:8" x14ac:dyDescent="0.35">
      <c r="A5" s="83">
        <v>45474</v>
      </c>
      <c r="B5" s="69" t="s">
        <v>29</v>
      </c>
      <c r="C5" s="84">
        <v>1.6000000000000001E-3</v>
      </c>
      <c r="D5" s="85">
        <v>7.1000000000000004E-3</v>
      </c>
      <c r="E5" s="86">
        <f>1-(Availability[[#This Row],[Trucks EDT ]]+Availability[[#This Row],[Trucks SDT ]])</f>
        <v>0.99129999999999996</v>
      </c>
      <c r="F5" s="84">
        <v>2.0739798959036906E-2</v>
      </c>
      <c r="G5" s="87">
        <v>1.15E-2</v>
      </c>
      <c r="H5" s="89">
        <f>1-(Availability[[#This Row],[Vessel EDT ]]+Availability[[#This Row],[Vessel SDT]])</f>
        <v>0.96776020104096305</v>
      </c>
    </row>
    <row r="6" spans="1:8" x14ac:dyDescent="0.35">
      <c r="A6" s="83">
        <v>45505</v>
      </c>
      <c r="B6" s="69" t="s">
        <v>29</v>
      </c>
      <c r="C6" s="84">
        <v>8.5000000000000006E-3</v>
      </c>
      <c r="D6" s="85">
        <v>1.8E-3</v>
      </c>
      <c r="E6" s="86">
        <f>1-(Availability[[#This Row],[Trucks EDT ]]+Availability[[#This Row],[Trucks SDT ]])</f>
        <v>0.98970000000000002</v>
      </c>
      <c r="F6" s="84">
        <v>4.1961852861035369E-2</v>
      </c>
      <c r="G6" s="87">
        <v>1.6299999999999999E-2</v>
      </c>
      <c r="H6" s="88">
        <f>1-(Availability[[#This Row],[Vessel EDT ]]+Availability[[#This Row],[Vessel SDT]])</f>
        <v>0.94173814713896464</v>
      </c>
    </row>
    <row r="7" spans="1:8" x14ac:dyDescent="0.35">
      <c r="A7" s="83">
        <v>45536</v>
      </c>
      <c r="B7" s="69" t="s">
        <v>29</v>
      </c>
      <c r="C7" s="84">
        <v>2.5999999999999999E-3</v>
      </c>
      <c r="D7" s="85">
        <v>5.0000000000000001E-4</v>
      </c>
      <c r="E7" s="90">
        <f>1-(Availability[[#This Row],[Trucks EDT ]]+Availability[[#This Row],[Trucks SDT ]])</f>
        <v>0.99690000000000001</v>
      </c>
      <c r="F7" s="84">
        <v>1.8700000000000001E-2</v>
      </c>
      <c r="G7" s="87">
        <v>6.1000000000000004E-3</v>
      </c>
      <c r="H7" s="91">
        <f>1-(Availability[[#This Row],[Vessel EDT ]]+Availability[[#This Row],[Vessel SDT]])</f>
        <v>0.97519999999999996</v>
      </c>
    </row>
    <row r="8" spans="1:8" x14ac:dyDescent="0.35">
      <c r="A8" s="83">
        <v>45566</v>
      </c>
      <c r="B8" s="69" t="s">
        <v>29</v>
      </c>
      <c r="C8" s="84"/>
      <c r="D8" s="85"/>
      <c r="E8" s="92"/>
      <c r="F8" s="84"/>
      <c r="G8" s="87"/>
      <c r="H8" s="93"/>
    </row>
    <row r="9" spans="1:8" x14ac:dyDescent="0.35">
      <c r="A9" s="83">
        <v>45597</v>
      </c>
      <c r="B9" s="69" t="s">
        <v>29</v>
      </c>
      <c r="C9" s="84"/>
      <c r="D9" s="85"/>
      <c r="E9" s="92"/>
      <c r="F9" s="84"/>
      <c r="G9" s="87"/>
      <c r="H9" s="93"/>
    </row>
    <row r="10" spans="1:8" x14ac:dyDescent="0.35">
      <c r="A10" s="83">
        <v>45627</v>
      </c>
      <c r="B10" s="69" t="s">
        <v>29</v>
      </c>
      <c r="C10" s="84"/>
      <c r="D10" s="85"/>
      <c r="E10" s="92" t="s">
        <v>30</v>
      </c>
      <c r="F10" s="84"/>
      <c r="G10" s="87"/>
      <c r="H10" s="93"/>
    </row>
    <row r="11" spans="1:8" x14ac:dyDescent="0.35">
      <c r="A11" s="83">
        <v>45658</v>
      </c>
      <c r="B11" s="69" t="s">
        <v>29</v>
      </c>
      <c r="C11" s="84"/>
      <c r="D11" s="85"/>
      <c r="E11" s="92"/>
      <c r="F11" s="84"/>
      <c r="G11" s="87"/>
      <c r="H11" s="93"/>
    </row>
    <row r="12" spans="1:8" x14ac:dyDescent="0.35">
      <c r="A12" s="83">
        <v>45689</v>
      </c>
      <c r="B12" s="69" t="s">
        <v>29</v>
      </c>
      <c r="C12" s="84"/>
      <c r="D12" s="85"/>
      <c r="E12" s="92"/>
      <c r="F12" s="84"/>
      <c r="G12" s="87"/>
      <c r="H12" s="93"/>
    </row>
    <row r="13" spans="1:8" x14ac:dyDescent="0.35">
      <c r="A13" s="83">
        <v>45717</v>
      </c>
      <c r="B13" s="69" t="s">
        <v>29</v>
      </c>
      <c r="C13" s="84"/>
      <c r="D13" s="85"/>
      <c r="E13" s="92"/>
      <c r="F13" s="84"/>
      <c r="G13" s="87"/>
      <c r="H13" s="93"/>
    </row>
    <row r="14" spans="1:8" x14ac:dyDescent="0.35">
      <c r="A14" s="83">
        <v>45748</v>
      </c>
      <c r="B14" s="69" t="s">
        <v>29</v>
      </c>
      <c r="C14" s="84"/>
      <c r="D14" s="85"/>
      <c r="E14" s="92"/>
      <c r="F14" s="84"/>
      <c r="G14" s="87"/>
      <c r="H14" s="93"/>
    </row>
    <row r="15" spans="1:8" x14ac:dyDescent="0.35">
      <c r="A15" s="83">
        <v>45778</v>
      </c>
      <c r="B15" s="69" t="s">
        <v>29</v>
      </c>
      <c r="C15" s="84"/>
      <c r="D15" s="85"/>
      <c r="E15" s="92"/>
      <c r="F15" s="84"/>
      <c r="G15" s="87"/>
      <c r="H15" s="93"/>
    </row>
    <row r="16" spans="1:8" x14ac:dyDescent="0.35">
      <c r="A16" s="7" t="s">
        <v>4</v>
      </c>
      <c r="B16" s="69"/>
      <c r="C16" s="94">
        <f>SUBTOTAL(101,Availability[[Trucks EDT ]])</f>
        <v>3.4750000000000002E-3</v>
      </c>
      <c r="D16" s="95">
        <f>SUBTOTAL(101,Availability[[Trucks SDT ]])</f>
        <v>2.3500000000000001E-3</v>
      </c>
      <c r="E16" s="95">
        <f>1-(Availability[[#Totals],[Trucks EDT ]]+Availability[[#Totals],[Trucks SDT ]])</f>
        <v>0.99417500000000003</v>
      </c>
      <c r="F16" s="94">
        <f>SUBTOTAL(101,Availability[[Vessel EDT ]])</f>
        <v>3.2600412955018067E-2</v>
      </c>
      <c r="G16" s="93">
        <f>SUBTOTAL(101,Availability[Vessel SDT])</f>
        <v>1.1925E-2</v>
      </c>
      <c r="H16" s="93">
        <f>1-(Availability[[#Totals],[Vessel EDT ]]+Availability[[#Totals],[Vessel SDT]])</f>
        <v>0.95547458704498189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A95DA-0674-4FD8-B45C-56974FD60E83}">
  <dimension ref="A3:U1145"/>
  <sheetViews>
    <sheetView zoomScale="40" zoomScaleNormal="40" workbookViewId="0">
      <selection activeCell="AD6" sqref="AD6"/>
    </sheetView>
  </sheetViews>
  <sheetFormatPr defaultRowHeight="14.5" x14ac:dyDescent="0.35"/>
  <cols>
    <col min="2" max="2" width="10.36328125" customWidth="1"/>
    <col min="3" max="3" width="17.36328125" customWidth="1"/>
    <col min="4" max="4" width="17.08984375" customWidth="1"/>
    <col min="5" max="5" width="14.90625" customWidth="1"/>
    <col min="6" max="6" width="13.36328125" customWidth="1"/>
    <col min="7" max="7" width="21.26953125" customWidth="1"/>
    <col min="8" max="8" width="13" customWidth="1"/>
    <col min="9" max="9" width="24.26953125" customWidth="1"/>
    <col min="10" max="10" width="15.7265625" customWidth="1"/>
    <col min="11" max="11" width="11.453125" customWidth="1"/>
    <col min="12" max="12" width="16.08984375" customWidth="1"/>
    <col min="13" max="13" width="20.90625" customWidth="1"/>
    <col min="14" max="14" width="14.90625" customWidth="1"/>
    <col min="15" max="15" width="17.36328125" customWidth="1"/>
    <col min="16" max="16" width="18.453125" customWidth="1"/>
    <col min="17" max="17" width="14.36328125" customWidth="1"/>
    <col min="18" max="18" width="25.54296875" customWidth="1"/>
    <col min="19" max="19" width="14.6328125" customWidth="1"/>
    <col min="20" max="20" width="21.1796875" customWidth="1"/>
    <col min="21" max="21" width="19.81640625" customWidth="1"/>
  </cols>
  <sheetData>
    <row r="3" spans="1:21" ht="44" thickBot="1" x14ac:dyDescent="0.4">
      <c r="A3" s="140" t="s">
        <v>1916</v>
      </c>
      <c r="B3" s="141" t="s">
        <v>0</v>
      </c>
      <c r="C3" s="141" t="s">
        <v>1917</v>
      </c>
      <c r="D3" s="141" t="s">
        <v>1918</v>
      </c>
      <c r="E3" s="140" t="s">
        <v>1919</v>
      </c>
      <c r="F3" s="142" t="s">
        <v>1920</v>
      </c>
      <c r="G3" s="142" t="s">
        <v>1921</v>
      </c>
      <c r="H3" s="142" t="s">
        <v>1922</v>
      </c>
      <c r="I3" s="142" t="s">
        <v>1923</v>
      </c>
      <c r="J3" s="142" t="s">
        <v>1924</v>
      </c>
      <c r="K3" s="142" t="s">
        <v>1925</v>
      </c>
      <c r="L3" s="142" t="s">
        <v>1926</v>
      </c>
      <c r="M3" s="142" t="s">
        <v>1927</v>
      </c>
      <c r="N3" s="142" t="s">
        <v>1928</v>
      </c>
      <c r="O3" s="143" t="s">
        <v>1929</v>
      </c>
      <c r="P3" s="143" t="s">
        <v>1930</v>
      </c>
      <c r="Q3" s="144" t="s">
        <v>1931</v>
      </c>
      <c r="R3" s="144" t="s">
        <v>1932</v>
      </c>
      <c r="S3" s="145" t="s">
        <v>1933</v>
      </c>
      <c r="T3" s="146" t="s">
        <v>1934</v>
      </c>
      <c r="U3" s="147" t="s">
        <v>1935</v>
      </c>
    </row>
    <row r="4" spans="1:21" ht="138.5" thickTop="1" thickBot="1" x14ac:dyDescent="0.4">
      <c r="A4" s="137" t="s">
        <v>31</v>
      </c>
      <c r="B4" s="98">
        <v>44348</v>
      </c>
      <c r="C4" s="99"/>
      <c r="D4" s="99"/>
      <c r="E4" s="100">
        <v>44348</v>
      </c>
      <c r="F4" s="100">
        <v>44349</v>
      </c>
      <c r="G4" s="101" t="s">
        <v>32</v>
      </c>
      <c r="H4" s="101" t="s">
        <v>33</v>
      </c>
      <c r="I4" s="101" t="s">
        <v>33</v>
      </c>
      <c r="J4" s="101" t="s">
        <v>34</v>
      </c>
      <c r="K4" s="101" t="s">
        <v>35</v>
      </c>
      <c r="L4" s="101" t="s">
        <v>36</v>
      </c>
      <c r="M4" s="101" t="s">
        <v>37</v>
      </c>
      <c r="N4" s="101" t="s">
        <v>38</v>
      </c>
      <c r="O4" s="101" t="e">
        <f>IF([2]!RtDuet_Report[[#This Row],[Duration3]]&gt;=360,IF([2]!RtDuet_Report[[#This Row],[&gt; 12 Hrs EDT ]]=1,"Zero",1),"Zero")</f>
        <v>#VALUE!</v>
      </c>
      <c r="P4" s="101" t="e">
        <f>IF([2]!RtDuet_Report[[#This Row],[Duration3]]&gt;=720, 1,"Zero")</f>
        <v>#VALUE!</v>
      </c>
      <c r="Q4" s="102">
        <v>34</v>
      </c>
      <c r="R4" s="103">
        <v>2.3958333333333331E-2</v>
      </c>
      <c r="S4" s="104" t="s">
        <v>39</v>
      </c>
      <c r="T4" s="105" t="e">
        <f>IF(OR([2]!RtDuet_Report[[#This Row],[Machine Centre ]]="Vessel Unloading 1 Unplanned Loss",[2]!RtDuet_Report[[#This Row],[Machine Centre ]]="Vessel Unloading 2 Unplanned Loss"),[2]!RtDuet_Report[[#This Row],[Duration3]],0)</f>
        <v>#VALUE!</v>
      </c>
      <c r="U4" s="105" t="e">
        <f>IF(OR([2]!RtDuet_Report[[#This Row],[Machine Centre ]]="Truck Loading 1 Unplanned Loss",[2]!RtDuet_Report[[#This Row],[Machine Centre ]]="Truck Loading 2 Unplanned Loss"),[2]!RtDuet_Report[[#This Row],[Duration3]],0)</f>
        <v>#VALUE!</v>
      </c>
    </row>
    <row r="5" spans="1:21" ht="138" thickBot="1" x14ac:dyDescent="0.4">
      <c r="A5" s="137" t="s">
        <v>31</v>
      </c>
      <c r="B5" s="98">
        <v>44348</v>
      </c>
      <c r="C5" s="99"/>
      <c r="D5" s="99"/>
      <c r="E5" s="106">
        <v>44349</v>
      </c>
      <c r="F5" s="106">
        <v>44349</v>
      </c>
      <c r="G5" s="107" t="s">
        <v>32</v>
      </c>
      <c r="H5" s="107" t="s">
        <v>40</v>
      </c>
      <c r="I5" s="107" t="s">
        <v>40</v>
      </c>
      <c r="J5" s="107" t="s">
        <v>34</v>
      </c>
      <c r="K5" s="107" t="s">
        <v>35</v>
      </c>
      <c r="L5" s="107" t="s">
        <v>36</v>
      </c>
      <c r="M5" s="101" t="s">
        <v>37</v>
      </c>
      <c r="N5" s="101" t="s">
        <v>38</v>
      </c>
      <c r="O5" s="101" t="str">
        <f>IF([2]!RtDuet_Report[[#This Row],[Duration3]]&gt;=360,IF([2]!RtDuet_Report[[#This Row],[&gt; 12 Hrs EDT ]]=1,"Zero",1),"Zero")</f>
        <v>Zero</v>
      </c>
      <c r="P5" s="101" t="str">
        <f>IF([2]!RtDuet_Report[[#This Row],[Duration3]]&gt;=720, 1,"Zero")</f>
        <v>Zero</v>
      </c>
      <c r="Q5" s="102">
        <v>46</v>
      </c>
      <c r="R5" s="103">
        <v>3.2523148148148148E-2</v>
      </c>
      <c r="S5" s="104" t="s">
        <v>39</v>
      </c>
      <c r="T5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5" s="105">
        <f>IF(OR([2]!RtDuet_Report[[#This Row],[Machine Centre ]]="Truck Loading 1 Unplanned Loss",[2]!RtDuet_Report[[#This Row],[Machine Centre ]]="Truck Loading 2 Unplanned Loss"),[2]!RtDuet_Report[[#This Row],[Duration3]],0)</f>
        <v>34</v>
      </c>
    </row>
    <row r="6" spans="1:21" ht="150.5" thickBot="1" x14ac:dyDescent="0.4">
      <c r="A6" s="137" t="s">
        <v>31</v>
      </c>
      <c r="B6" s="98">
        <v>44348</v>
      </c>
      <c r="C6" s="99"/>
      <c r="D6" s="99"/>
      <c r="E6" s="106">
        <v>44365</v>
      </c>
      <c r="F6" s="106">
        <v>44365</v>
      </c>
      <c r="G6" s="107" t="s">
        <v>41</v>
      </c>
      <c r="H6" s="107" t="s">
        <v>42</v>
      </c>
      <c r="I6" s="107" t="s">
        <v>42</v>
      </c>
      <c r="J6" s="107" t="s">
        <v>34</v>
      </c>
      <c r="K6" s="107" t="s">
        <v>43</v>
      </c>
      <c r="L6" s="107" t="s">
        <v>36</v>
      </c>
      <c r="M6" s="101" t="s">
        <v>37</v>
      </c>
      <c r="N6" s="101" t="s">
        <v>44</v>
      </c>
      <c r="O6" s="101" t="str">
        <f>IF([2]!RtDuet_Report[[#This Row],[Duration3]]&gt;=360,IF([2]!RtDuet_Report[[#This Row],[&gt; 12 Hrs EDT ]]=1,"Zero",1),"Zero")</f>
        <v>Zero</v>
      </c>
      <c r="P6" s="101" t="str">
        <f>IF([2]!RtDuet_Report[[#This Row],[Duration3]]&gt;=720, 1,"Zero")</f>
        <v>Zero</v>
      </c>
      <c r="Q6" s="102">
        <v>10</v>
      </c>
      <c r="R6" s="103">
        <v>7.1759259259259259E-3</v>
      </c>
      <c r="S6" s="101" t="s">
        <v>45</v>
      </c>
      <c r="T6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6" s="105">
        <f>IF(OR([2]!RtDuet_Report[[#This Row],[Machine Centre ]]="Truck Loading 1 Unplanned Loss",[2]!RtDuet_Report[[#This Row],[Machine Centre ]]="Truck Loading 2 Unplanned Loss"),[2]!RtDuet_Report[[#This Row],[Duration3]],0)</f>
        <v>46</v>
      </c>
    </row>
    <row r="7" spans="1:21" ht="150.5" thickBot="1" x14ac:dyDescent="0.4">
      <c r="A7" s="137" t="s">
        <v>31</v>
      </c>
      <c r="B7" s="98">
        <v>44348</v>
      </c>
      <c r="C7" s="99"/>
      <c r="D7" s="99"/>
      <c r="E7" s="106">
        <v>44368</v>
      </c>
      <c r="F7" s="106">
        <v>44368</v>
      </c>
      <c r="G7" s="107" t="s">
        <v>41</v>
      </c>
      <c r="H7" s="107" t="s">
        <v>46</v>
      </c>
      <c r="I7" s="107" t="s">
        <v>46</v>
      </c>
      <c r="J7" s="107" t="s">
        <v>34</v>
      </c>
      <c r="K7" s="107" t="s">
        <v>43</v>
      </c>
      <c r="L7" s="107" t="s">
        <v>36</v>
      </c>
      <c r="M7" s="101" t="s">
        <v>37</v>
      </c>
      <c r="N7" s="101" t="s">
        <v>44</v>
      </c>
      <c r="O7" s="101" t="str">
        <f>IF([2]!RtDuet_Report[[#This Row],[Duration3]]&gt;=360,IF([2]!RtDuet_Report[[#This Row],[&gt; 12 Hrs EDT ]]=1,"Zero",1),"Zero")</f>
        <v>Zero</v>
      </c>
      <c r="P7" s="101" t="str">
        <f>IF([2]!RtDuet_Report[[#This Row],[Duration3]]&gt;=720, 1,"Zero")</f>
        <v>Zero</v>
      </c>
      <c r="Q7" s="102">
        <v>12</v>
      </c>
      <c r="R7" s="103">
        <v>8.9120370370370378E-3</v>
      </c>
      <c r="S7" s="101" t="s">
        <v>47</v>
      </c>
      <c r="T7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7" s="105">
        <f>IF(OR([2]!RtDuet_Report[[#This Row],[Machine Centre ]]="Truck Loading 1 Unplanned Loss",[2]!RtDuet_Report[[#This Row],[Machine Centre ]]="Truck Loading 2 Unplanned Loss"),[2]!RtDuet_Report[[#This Row],[Duration3]],0)</f>
        <v>10</v>
      </c>
    </row>
    <row r="8" spans="1:21" ht="150.5" thickBot="1" x14ac:dyDescent="0.4">
      <c r="A8" s="137" t="s">
        <v>31</v>
      </c>
      <c r="B8" s="98">
        <v>44348</v>
      </c>
      <c r="C8" s="99"/>
      <c r="D8" s="99"/>
      <c r="E8" s="106">
        <v>44369</v>
      </c>
      <c r="F8" s="106">
        <v>44369</v>
      </c>
      <c r="G8" s="107" t="s">
        <v>41</v>
      </c>
      <c r="H8" s="107" t="s">
        <v>48</v>
      </c>
      <c r="I8" s="107" t="s">
        <v>48</v>
      </c>
      <c r="J8" s="107" t="s">
        <v>34</v>
      </c>
      <c r="K8" s="107" t="s">
        <v>43</v>
      </c>
      <c r="L8" s="107" t="s">
        <v>36</v>
      </c>
      <c r="M8" s="108" t="s">
        <v>37</v>
      </c>
      <c r="N8" s="108" t="s">
        <v>44</v>
      </c>
      <c r="O8" s="101" t="str">
        <f>IF([2]!RtDuet_Report[[#This Row],[Duration3]]&gt;=360,IF([2]!RtDuet_Report[[#This Row],[&gt; 12 Hrs EDT ]]=1,"Zero",1),"Zero")</f>
        <v>Zero</v>
      </c>
      <c r="P8" s="101" t="str">
        <f>IF([2]!RtDuet_Report[[#This Row],[Duration3]]&gt;=720, 1,"Zero")</f>
        <v>Zero</v>
      </c>
      <c r="Q8" s="109">
        <v>3</v>
      </c>
      <c r="R8" s="110">
        <v>2.3148148148148151E-3</v>
      </c>
      <c r="S8" s="111" t="s">
        <v>49</v>
      </c>
      <c r="T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" s="105">
        <f>IF(OR([2]!RtDuet_Report[[#This Row],[Machine Centre ]]="Truck Loading 1 Unplanned Loss",[2]!RtDuet_Report[[#This Row],[Machine Centre ]]="Truck Loading 2 Unplanned Loss"),[2]!RtDuet_Report[[#This Row],[Duration3]],0)</f>
        <v>12</v>
      </c>
    </row>
    <row r="9" spans="1:21" ht="150.5" thickBot="1" x14ac:dyDescent="0.4">
      <c r="A9" s="137" t="s">
        <v>31</v>
      </c>
      <c r="B9" s="98">
        <v>44348</v>
      </c>
      <c r="C9" s="99"/>
      <c r="D9" s="99"/>
      <c r="E9" s="106">
        <v>44370</v>
      </c>
      <c r="F9" s="106">
        <v>44370</v>
      </c>
      <c r="G9" s="107" t="s">
        <v>41</v>
      </c>
      <c r="H9" s="107" t="s">
        <v>50</v>
      </c>
      <c r="I9" s="107" t="s">
        <v>50</v>
      </c>
      <c r="J9" s="107" t="s">
        <v>34</v>
      </c>
      <c r="K9" s="107" t="s">
        <v>43</v>
      </c>
      <c r="L9" s="107" t="s">
        <v>36</v>
      </c>
      <c r="M9" s="101" t="s">
        <v>37</v>
      </c>
      <c r="N9" s="101" t="s">
        <v>44</v>
      </c>
      <c r="O9" s="101" t="str">
        <f>IF([2]!RtDuet_Report[[#This Row],[Duration3]]&gt;=360,IF([2]!RtDuet_Report[[#This Row],[&gt; 12 Hrs EDT ]]=1,"Zero",1),"Zero")</f>
        <v>Zero</v>
      </c>
      <c r="P9" s="101" t="str">
        <f>IF([2]!RtDuet_Report[[#This Row],[Duration3]]&gt;=720, 1,"Zero")</f>
        <v>Zero</v>
      </c>
      <c r="Q9" s="109">
        <v>5</v>
      </c>
      <c r="R9" s="110">
        <v>3.8194444444444443E-3</v>
      </c>
      <c r="S9" s="111" t="s">
        <v>51</v>
      </c>
      <c r="T9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" s="105">
        <f>IF(OR([2]!RtDuet_Report[[#This Row],[Machine Centre ]]="Truck Loading 1 Unplanned Loss",[2]!RtDuet_Report[[#This Row],[Machine Centre ]]="Truck Loading 2 Unplanned Loss"),[2]!RtDuet_Report[[#This Row],[Duration3]],0)</f>
        <v>3</v>
      </c>
    </row>
    <row r="10" spans="1:21" ht="188" thickBot="1" x14ac:dyDescent="0.4">
      <c r="A10" s="137" t="s">
        <v>31</v>
      </c>
      <c r="B10" s="98">
        <v>44348</v>
      </c>
      <c r="C10" s="99"/>
      <c r="D10" s="99"/>
      <c r="E10" s="106">
        <v>44370</v>
      </c>
      <c r="F10" s="106">
        <v>44370</v>
      </c>
      <c r="G10" s="107" t="s">
        <v>32</v>
      </c>
      <c r="H10" s="107" t="s">
        <v>52</v>
      </c>
      <c r="I10" s="107" t="s">
        <v>52</v>
      </c>
      <c r="J10" s="107" t="s">
        <v>34</v>
      </c>
      <c r="K10" s="107" t="s">
        <v>53</v>
      </c>
      <c r="L10" s="107" t="s">
        <v>54</v>
      </c>
      <c r="M10" s="101" t="s">
        <v>55</v>
      </c>
      <c r="N10" s="101" t="s">
        <v>56</v>
      </c>
      <c r="O10" s="101" t="str">
        <f>IF([2]!RtDuet_Report[[#This Row],[Duration3]]&gt;=360,IF([2]!RtDuet_Report[[#This Row],[&gt; 12 Hrs EDT ]]=1,"Zero",1),"Zero")</f>
        <v>Zero</v>
      </c>
      <c r="P10" s="101" t="str">
        <f>IF([2]!RtDuet_Report[[#This Row],[Duration3]]&gt;=720, 1,"Zero")</f>
        <v>Zero</v>
      </c>
      <c r="Q10" s="109">
        <v>95</v>
      </c>
      <c r="R10" s="110">
        <v>6.6435185185185194E-2</v>
      </c>
      <c r="S10" s="112" t="s">
        <v>57</v>
      </c>
      <c r="T10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" s="105">
        <f>IF(OR([2]!RtDuet_Report[[#This Row],[Machine Centre ]]="Truck Loading 1 Unplanned Loss",[2]!RtDuet_Report[[#This Row],[Machine Centre ]]="Truck Loading 2 Unplanned Loss"),[2]!RtDuet_Report[[#This Row],[Duration3]],0)</f>
        <v>5</v>
      </c>
    </row>
    <row r="11" spans="1:21" ht="188" thickBot="1" x14ac:dyDescent="0.4">
      <c r="A11" s="137" t="s">
        <v>31</v>
      </c>
      <c r="B11" s="98">
        <v>44348</v>
      </c>
      <c r="C11" s="99" t="s">
        <v>58</v>
      </c>
      <c r="D11" s="99"/>
      <c r="E11" s="106">
        <v>44374</v>
      </c>
      <c r="F11" s="106">
        <v>44374</v>
      </c>
      <c r="G11" s="108" t="s">
        <v>59</v>
      </c>
      <c r="H11" s="108" t="s">
        <v>60</v>
      </c>
      <c r="I11" s="108" t="s">
        <v>61</v>
      </c>
      <c r="J11" s="108" t="s">
        <v>62</v>
      </c>
      <c r="K11" s="108" t="s">
        <v>63</v>
      </c>
      <c r="L11" s="108" t="s">
        <v>54</v>
      </c>
      <c r="M11" s="101" t="s">
        <v>64</v>
      </c>
      <c r="N11" s="101" t="s">
        <v>65</v>
      </c>
      <c r="O11" s="101" t="str">
        <f>IF([2]!RtDuet_Report[[#This Row],[Duration3]]&gt;=360,IF([2]!RtDuet_Report[[#This Row],[&gt; 12 Hrs EDT ]]=1,"Zero",1),"Zero")</f>
        <v>Zero</v>
      </c>
      <c r="P11" s="101" t="str">
        <f>IF([2]!RtDuet_Report[[#This Row],[Duration3]]&gt;=720, 1,"Zero")</f>
        <v>Zero</v>
      </c>
      <c r="Q11" s="109">
        <v>130</v>
      </c>
      <c r="R11" s="110">
        <v>9.0902777777777777E-2</v>
      </c>
      <c r="S11" s="112" t="s">
        <v>66</v>
      </c>
      <c r="T11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1" s="105">
        <f>IF(OR([2]!RtDuet_Report[[#This Row],[Machine Centre ]]="Truck Loading 1 Unplanned Loss",[2]!RtDuet_Report[[#This Row],[Machine Centre ]]="Truck Loading 2 Unplanned Loss"),[2]!RtDuet_Report[[#This Row],[Duration3]],0)</f>
        <v>95</v>
      </c>
    </row>
    <row r="12" spans="1:21" ht="150.5" thickBot="1" x14ac:dyDescent="0.4">
      <c r="A12" s="137" t="s">
        <v>31</v>
      </c>
      <c r="B12" s="98">
        <v>44348</v>
      </c>
      <c r="C12" s="99"/>
      <c r="D12" s="99"/>
      <c r="E12" s="106">
        <v>44375</v>
      </c>
      <c r="F12" s="106">
        <v>44375</v>
      </c>
      <c r="G12" s="108" t="s">
        <v>41</v>
      </c>
      <c r="H12" s="108" t="s">
        <v>67</v>
      </c>
      <c r="I12" s="108" t="s">
        <v>67</v>
      </c>
      <c r="J12" s="108" t="s">
        <v>34</v>
      </c>
      <c r="K12" s="108" t="s">
        <v>43</v>
      </c>
      <c r="L12" s="108" t="s">
        <v>36</v>
      </c>
      <c r="M12" s="101" t="s">
        <v>37</v>
      </c>
      <c r="N12" s="101" t="s">
        <v>44</v>
      </c>
      <c r="O12" s="101" t="str">
        <f>IF([2]!RtDuet_Report[[#This Row],[Duration3]]&gt;=360,IF([2]!RtDuet_Report[[#This Row],[&gt; 12 Hrs EDT ]]=1,"Zero",1),"Zero")</f>
        <v>Zero</v>
      </c>
      <c r="P12" s="101" t="str">
        <f>IF([2]!RtDuet_Report[[#This Row],[Duration3]]&gt;=720, 1,"Zero")</f>
        <v>Zero</v>
      </c>
      <c r="Q12" s="109">
        <v>7</v>
      </c>
      <c r="R12" s="110">
        <v>5.3240740740740748E-3</v>
      </c>
      <c r="S12" s="111" t="s">
        <v>68</v>
      </c>
      <c r="T12" s="105">
        <f>IF(OR([2]!RtDuet_Report[[#This Row],[Machine Centre ]]="Vessel Unloading 1 Unplanned Loss",[2]!RtDuet_Report[[#This Row],[Machine Centre ]]="Vessel Unloading 2 Unplanned Loss"),[2]!RtDuet_Report[[#This Row],[Duration3]],0)</f>
        <v>130</v>
      </c>
      <c r="U1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3" spans="1:21" ht="200.5" thickBot="1" x14ac:dyDescent="0.4">
      <c r="A13" s="137" t="s">
        <v>31</v>
      </c>
      <c r="B13" s="98">
        <v>44348</v>
      </c>
      <c r="C13" s="99" t="s">
        <v>58</v>
      </c>
      <c r="D13" s="99"/>
      <c r="E13" s="106">
        <v>44375</v>
      </c>
      <c r="F13" s="106">
        <v>44375</v>
      </c>
      <c r="G13" s="108" t="s">
        <v>69</v>
      </c>
      <c r="H13" s="108" t="s">
        <v>70</v>
      </c>
      <c r="I13" s="108" t="s">
        <v>71</v>
      </c>
      <c r="J13" s="101" t="s">
        <v>62</v>
      </c>
      <c r="K13" s="101" t="s">
        <v>72</v>
      </c>
      <c r="L13" s="101" t="s">
        <v>36</v>
      </c>
      <c r="M13" s="101" t="s">
        <v>64</v>
      </c>
      <c r="N13" s="101" t="s">
        <v>73</v>
      </c>
      <c r="O13" s="101" t="str">
        <f>IF([2]!RtDuet_Report[[#This Row],[Duration3]]&gt;=360,IF([2]!RtDuet_Report[[#This Row],[&gt; 12 Hrs EDT ]]=1,"Zero",1),"Zero")</f>
        <v>Zero</v>
      </c>
      <c r="P13" s="101" t="str">
        <f>IF([2]!RtDuet_Report[[#This Row],[Duration3]]&gt;=720, 1,"Zero")</f>
        <v>Zero</v>
      </c>
      <c r="Q13" s="109">
        <v>60</v>
      </c>
      <c r="R13" s="110">
        <v>4.2326388888888893E-2</v>
      </c>
      <c r="S13" s="111" t="s">
        <v>74</v>
      </c>
      <c r="T13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3" s="105">
        <f>IF(OR([2]!RtDuet_Report[[#This Row],[Machine Centre ]]="Truck Loading 1 Unplanned Loss",[2]!RtDuet_Report[[#This Row],[Machine Centre ]]="Truck Loading 2 Unplanned Loss"),[2]!RtDuet_Report[[#This Row],[Duration3]],0)</f>
        <v>7</v>
      </c>
    </row>
    <row r="14" spans="1:21" ht="200.5" thickBot="1" x14ac:dyDescent="0.4">
      <c r="A14" s="137" t="s">
        <v>31</v>
      </c>
      <c r="B14" s="98">
        <v>44348</v>
      </c>
      <c r="C14" s="99" t="s">
        <v>58</v>
      </c>
      <c r="D14" s="99"/>
      <c r="E14" s="106">
        <v>44375</v>
      </c>
      <c r="F14" s="106">
        <v>44375</v>
      </c>
      <c r="G14" s="108" t="s">
        <v>59</v>
      </c>
      <c r="H14" s="108" t="s">
        <v>75</v>
      </c>
      <c r="I14" s="108" t="s">
        <v>76</v>
      </c>
      <c r="J14" s="101" t="s">
        <v>62</v>
      </c>
      <c r="K14" s="101" t="s">
        <v>77</v>
      </c>
      <c r="L14" s="101" t="s">
        <v>78</v>
      </c>
      <c r="M14" s="101" t="s">
        <v>64</v>
      </c>
      <c r="N14" s="101" t="s">
        <v>65</v>
      </c>
      <c r="O14" s="101" t="str">
        <f>IF([2]!RtDuet_Report[[#This Row],[Duration3]]&gt;=360,IF([2]!RtDuet_Report[[#This Row],[&gt; 12 Hrs EDT ]]=1,"Zero",1),"Zero")</f>
        <v>Zero</v>
      </c>
      <c r="P14" s="101" t="str">
        <f>IF([2]!RtDuet_Report[[#This Row],[Duration3]]&gt;=720, 1,"Zero")</f>
        <v>Zero</v>
      </c>
      <c r="Q14" s="109">
        <v>43</v>
      </c>
      <c r="R14" s="110">
        <v>3.0335648148148143E-2</v>
      </c>
      <c r="S14" s="111" t="s">
        <v>79</v>
      </c>
      <c r="T14" s="105">
        <f>IF(OR([2]!RtDuet_Report[[#This Row],[Machine Centre ]]="Vessel Unloading 1 Unplanned Loss",[2]!RtDuet_Report[[#This Row],[Machine Centre ]]="Vessel Unloading 2 Unplanned Loss"),[2]!RtDuet_Report[[#This Row],[Duration3]],0)</f>
        <v>60</v>
      </c>
      <c r="U1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5" spans="1:21" ht="213" thickBot="1" x14ac:dyDescent="0.4">
      <c r="A15" s="137" t="s">
        <v>31</v>
      </c>
      <c r="B15" s="98">
        <v>44348</v>
      </c>
      <c r="C15" s="99" t="s">
        <v>58</v>
      </c>
      <c r="D15" s="99"/>
      <c r="E15" s="106">
        <v>44375</v>
      </c>
      <c r="F15" s="106">
        <v>44375</v>
      </c>
      <c r="G15" s="108" t="s">
        <v>69</v>
      </c>
      <c r="H15" s="108" t="s">
        <v>80</v>
      </c>
      <c r="I15" s="108" t="s">
        <v>81</v>
      </c>
      <c r="J15" s="101" t="s">
        <v>62</v>
      </c>
      <c r="K15" s="101" t="s">
        <v>82</v>
      </c>
      <c r="L15" s="101" t="s">
        <v>54</v>
      </c>
      <c r="M15" s="101" t="s">
        <v>83</v>
      </c>
      <c r="N15" s="101" t="s">
        <v>84</v>
      </c>
      <c r="O15" s="101" t="str">
        <f>IF([2]!RtDuet_Report[[#This Row],[Duration3]]&gt;=360,IF([2]!RtDuet_Report[[#This Row],[&gt; 12 Hrs EDT ]]=1,"Zero",1),"Zero")</f>
        <v>Zero</v>
      </c>
      <c r="P15" s="101" t="str">
        <f>IF([2]!RtDuet_Report[[#This Row],[Duration3]]&gt;=720, 1,"Zero")</f>
        <v>Zero</v>
      </c>
      <c r="Q15" s="109">
        <v>7</v>
      </c>
      <c r="R15" s="110">
        <v>5.2430555555555555E-3</v>
      </c>
      <c r="S15" s="111" t="s">
        <v>85</v>
      </c>
      <c r="T15" s="105">
        <f>IF(OR([2]!RtDuet_Report[[#This Row],[Machine Centre ]]="Vessel Unloading 1 Unplanned Loss",[2]!RtDuet_Report[[#This Row],[Machine Centre ]]="Vessel Unloading 2 Unplanned Loss"),[2]!RtDuet_Report[[#This Row],[Duration3]],0)</f>
        <v>43</v>
      </c>
      <c r="U1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6" spans="1:21" ht="188" thickBot="1" x14ac:dyDescent="0.4">
      <c r="A16" s="137" t="s">
        <v>31</v>
      </c>
      <c r="B16" s="98">
        <v>44348</v>
      </c>
      <c r="C16" s="99" t="s">
        <v>58</v>
      </c>
      <c r="D16" s="99"/>
      <c r="E16" s="106">
        <v>44376</v>
      </c>
      <c r="F16" s="106">
        <v>44377</v>
      </c>
      <c r="G16" s="108" t="s">
        <v>59</v>
      </c>
      <c r="H16" s="108" t="s">
        <v>86</v>
      </c>
      <c r="I16" s="108" t="s">
        <v>86</v>
      </c>
      <c r="J16" s="101" t="s">
        <v>34</v>
      </c>
      <c r="K16" s="101" t="s">
        <v>87</v>
      </c>
      <c r="L16" s="101" t="s">
        <v>36</v>
      </c>
      <c r="M16" s="101" t="s">
        <v>64</v>
      </c>
      <c r="N16" s="101" t="s">
        <v>65</v>
      </c>
      <c r="O16" s="101" t="str">
        <f>IF([2]!RtDuet_Report[[#This Row],[Duration3]]&gt;=360,IF([2]!RtDuet_Report[[#This Row],[&gt; 12 Hrs EDT ]]=1,"Zero",1),"Zero")</f>
        <v>Zero</v>
      </c>
      <c r="P16" s="101" t="str">
        <f>IF([2]!RtDuet_Report[[#This Row],[Duration3]]&gt;=720, 1,"Zero")</f>
        <v>Zero</v>
      </c>
      <c r="Q16" s="109">
        <v>298</v>
      </c>
      <c r="R16" s="110">
        <v>0.20726851851851849</v>
      </c>
      <c r="S16" s="111" t="s">
        <v>88</v>
      </c>
      <c r="T16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1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7" spans="1:21" ht="188" thickBot="1" x14ac:dyDescent="0.4">
      <c r="A17" s="137" t="s">
        <v>31</v>
      </c>
      <c r="B17" s="98">
        <v>44348</v>
      </c>
      <c r="C17" s="99" t="s">
        <v>58</v>
      </c>
      <c r="D17" s="99"/>
      <c r="E17" s="106">
        <v>44376</v>
      </c>
      <c r="F17" s="106">
        <v>44376</v>
      </c>
      <c r="G17" s="108" t="s">
        <v>69</v>
      </c>
      <c r="H17" s="108" t="s">
        <v>89</v>
      </c>
      <c r="I17" s="108" t="s">
        <v>90</v>
      </c>
      <c r="J17" s="101" t="s">
        <v>62</v>
      </c>
      <c r="K17" s="101" t="s">
        <v>91</v>
      </c>
      <c r="L17" s="101" t="s">
        <v>36</v>
      </c>
      <c r="M17" s="101" t="s">
        <v>64</v>
      </c>
      <c r="N17" s="101" t="s">
        <v>73</v>
      </c>
      <c r="O17" s="101" t="str">
        <f>IF([2]!RtDuet_Report[[#This Row],[Duration3]]&gt;=360,IF([2]!RtDuet_Report[[#This Row],[&gt; 12 Hrs EDT ]]=1,"Zero",1),"Zero")</f>
        <v>Zero</v>
      </c>
      <c r="P17" s="101" t="str">
        <f>IF([2]!RtDuet_Report[[#This Row],[Duration3]]&gt;=720, 1,"Zero")</f>
        <v>Zero</v>
      </c>
      <c r="Q17" s="109">
        <v>83</v>
      </c>
      <c r="R17" s="110">
        <v>5.7870370370370371E-2</v>
      </c>
      <c r="S17" s="111" t="s">
        <v>92</v>
      </c>
      <c r="T17" s="105">
        <f>IF(OR([2]!RtDuet_Report[[#This Row],[Machine Centre ]]="Vessel Unloading 1 Unplanned Loss",[2]!RtDuet_Report[[#This Row],[Machine Centre ]]="Vessel Unloading 2 Unplanned Loss"),[2]!RtDuet_Report[[#This Row],[Duration3]],0)</f>
        <v>298</v>
      </c>
      <c r="U1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8" spans="1:21" ht="200.5" thickBot="1" x14ac:dyDescent="0.4">
      <c r="A18" s="137" t="s">
        <v>31</v>
      </c>
      <c r="B18" s="98">
        <v>44348</v>
      </c>
      <c r="C18" s="99" t="s">
        <v>58</v>
      </c>
      <c r="D18" s="99"/>
      <c r="E18" s="106">
        <v>44376</v>
      </c>
      <c r="F18" s="106">
        <v>44376</v>
      </c>
      <c r="G18" s="108" t="s">
        <v>69</v>
      </c>
      <c r="H18" s="108" t="s">
        <v>93</v>
      </c>
      <c r="I18" s="108" t="s">
        <v>94</v>
      </c>
      <c r="J18" s="101" t="s">
        <v>62</v>
      </c>
      <c r="K18" s="101" t="s">
        <v>95</v>
      </c>
      <c r="L18" s="101" t="s">
        <v>36</v>
      </c>
      <c r="M18" s="101" t="s">
        <v>64</v>
      </c>
      <c r="N18" s="101" t="s">
        <v>73</v>
      </c>
      <c r="O18" s="101" t="str">
        <f>IF([2]!RtDuet_Report[[#This Row],[Duration3]]&gt;=360,IF([2]!RtDuet_Report[[#This Row],[&gt; 12 Hrs EDT ]]=1,"Zero",1),"Zero")</f>
        <v>Zero</v>
      </c>
      <c r="P18" s="101" t="str">
        <f>IF([2]!RtDuet_Report[[#This Row],[Duration3]]&gt;=720, 1,"Zero")</f>
        <v>Zero</v>
      </c>
      <c r="Q18" s="109">
        <v>15</v>
      </c>
      <c r="R18" s="110">
        <v>1.045138888888889E-2</v>
      </c>
      <c r="S18" s="111" t="s">
        <v>96</v>
      </c>
      <c r="T18" s="105">
        <f>IF(OR([2]!RtDuet_Report[[#This Row],[Machine Centre ]]="Vessel Unloading 1 Unplanned Loss",[2]!RtDuet_Report[[#This Row],[Machine Centre ]]="Vessel Unloading 2 Unplanned Loss"),[2]!RtDuet_Report[[#This Row],[Duration3]],0)</f>
        <v>83</v>
      </c>
      <c r="U1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9" spans="1:21" ht="200.5" thickBot="1" x14ac:dyDescent="0.4">
      <c r="A19" s="137" t="s">
        <v>31</v>
      </c>
      <c r="B19" s="98">
        <v>44348</v>
      </c>
      <c r="C19" s="99" t="s">
        <v>58</v>
      </c>
      <c r="D19" s="99"/>
      <c r="E19" s="106">
        <v>44376</v>
      </c>
      <c r="F19" s="106">
        <v>44376</v>
      </c>
      <c r="G19" s="108" t="s">
        <v>69</v>
      </c>
      <c r="H19" s="108" t="s">
        <v>97</v>
      </c>
      <c r="I19" s="108" t="s">
        <v>98</v>
      </c>
      <c r="J19" s="101" t="s">
        <v>62</v>
      </c>
      <c r="K19" s="101" t="s">
        <v>95</v>
      </c>
      <c r="L19" s="101" t="s">
        <v>36</v>
      </c>
      <c r="M19" s="101" t="s">
        <v>64</v>
      </c>
      <c r="N19" s="101" t="s">
        <v>73</v>
      </c>
      <c r="O19" s="101" t="str">
        <f>IF([2]!RtDuet_Report[[#This Row],[Duration3]]&gt;=360,IF([2]!RtDuet_Report[[#This Row],[&gt; 12 Hrs EDT ]]=1,"Zero",1),"Zero")</f>
        <v>Zero</v>
      </c>
      <c r="P19" s="101" t="str">
        <f>IF([2]!RtDuet_Report[[#This Row],[Duration3]]&gt;=720, 1,"Zero")</f>
        <v>Zero</v>
      </c>
      <c r="Q19" s="109">
        <v>10</v>
      </c>
      <c r="R19" s="110">
        <v>7.1990740740740739E-3</v>
      </c>
      <c r="S19" s="111" t="s">
        <v>96</v>
      </c>
      <c r="T19" s="105">
        <f>IF(OR([2]!RtDuet_Report[[#This Row],[Machine Centre ]]="Vessel Unloading 1 Unplanned Loss",[2]!RtDuet_Report[[#This Row],[Machine Centre ]]="Vessel Unloading 2 Unplanned Loss"),[2]!RtDuet_Report[[#This Row],[Duration3]],0)</f>
        <v>15</v>
      </c>
      <c r="U1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0" spans="1:21" ht="188" thickBot="1" x14ac:dyDescent="0.4">
      <c r="A20" s="137" t="s">
        <v>31</v>
      </c>
      <c r="B20" s="98">
        <v>44348</v>
      </c>
      <c r="C20" s="99" t="s">
        <v>58</v>
      </c>
      <c r="D20" s="99"/>
      <c r="E20" s="106">
        <v>44376</v>
      </c>
      <c r="F20" s="106">
        <v>44376</v>
      </c>
      <c r="G20" s="108" t="s">
        <v>59</v>
      </c>
      <c r="H20" s="108" t="s">
        <v>99</v>
      </c>
      <c r="I20" s="108" t="s">
        <v>100</v>
      </c>
      <c r="J20" s="101" t="s">
        <v>62</v>
      </c>
      <c r="K20" s="101" t="s">
        <v>87</v>
      </c>
      <c r="L20" s="101" t="s">
        <v>36</v>
      </c>
      <c r="M20" s="101" t="s">
        <v>64</v>
      </c>
      <c r="N20" s="101" t="s">
        <v>65</v>
      </c>
      <c r="O20" s="101" t="str">
        <f>IF([2]!RtDuet_Report[[#This Row],[Duration3]]&gt;=360,IF([2]!RtDuet_Report[[#This Row],[&gt; 12 Hrs EDT ]]=1,"Zero",1),"Zero")</f>
        <v>Zero</v>
      </c>
      <c r="P20" s="101" t="str">
        <f>IF([2]!RtDuet_Report[[#This Row],[Duration3]]&gt;=720, 1,"Zero")</f>
        <v>Zero</v>
      </c>
      <c r="Q20" s="109">
        <v>21</v>
      </c>
      <c r="R20" s="110">
        <v>1.4814814814814814E-2</v>
      </c>
      <c r="S20" s="111" t="s">
        <v>101</v>
      </c>
      <c r="T20" s="105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2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1" spans="1:21" ht="200.5" thickBot="1" x14ac:dyDescent="0.4">
      <c r="A21" s="137" t="s">
        <v>31</v>
      </c>
      <c r="B21" s="98">
        <v>44348</v>
      </c>
      <c r="C21" s="99" t="s">
        <v>58</v>
      </c>
      <c r="D21" s="99"/>
      <c r="E21" s="106">
        <v>44376</v>
      </c>
      <c r="F21" s="106">
        <v>44376</v>
      </c>
      <c r="G21" s="107" t="s">
        <v>59</v>
      </c>
      <c r="H21" s="107" t="s">
        <v>102</v>
      </c>
      <c r="I21" s="107" t="s">
        <v>103</v>
      </c>
      <c r="J21" s="101" t="s">
        <v>62</v>
      </c>
      <c r="K21" s="101" t="s">
        <v>77</v>
      </c>
      <c r="L21" s="101" t="s">
        <v>78</v>
      </c>
      <c r="M21" s="101" t="s">
        <v>64</v>
      </c>
      <c r="N21" s="101" t="s">
        <v>65</v>
      </c>
      <c r="O21" s="101" t="str">
        <f>IF([2]!RtDuet_Report[[#This Row],[Duration3]]&gt;=360,IF([2]!RtDuet_Report[[#This Row],[&gt; 12 Hrs EDT ]]=1,"Zero",1),"Zero")</f>
        <v>Zero</v>
      </c>
      <c r="P21" s="101" t="str">
        <f>IF([2]!RtDuet_Report[[#This Row],[Duration3]]&gt;=720, 1,"Zero")</f>
        <v>Zero</v>
      </c>
      <c r="Q21" s="113">
        <v>16</v>
      </c>
      <c r="R21" s="114">
        <v>1.1435185185185185E-2</v>
      </c>
      <c r="S21" s="111" t="s">
        <v>104</v>
      </c>
      <c r="T21" s="105">
        <f>IF(OR([2]!RtDuet_Report[[#This Row],[Machine Centre ]]="Vessel Unloading 1 Unplanned Loss",[2]!RtDuet_Report[[#This Row],[Machine Centre ]]="Vessel Unloading 2 Unplanned Loss"),[2]!RtDuet_Report[[#This Row],[Duration3]],0)</f>
        <v>21</v>
      </c>
      <c r="U2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2" spans="1:21" ht="200.5" thickBot="1" x14ac:dyDescent="0.4">
      <c r="A22" s="137" t="s">
        <v>31</v>
      </c>
      <c r="B22" s="98">
        <v>44348</v>
      </c>
      <c r="C22" s="99" t="s">
        <v>58</v>
      </c>
      <c r="D22" s="99"/>
      <c r="E22" s="106">
        <v>44376</v>
      </c>
      <c r="F22" s="106">
        <v>44376</v>
      </c>
      <c r="G22" s="107" t="s">
        <v>69</v>
      </c>
      <c r="H22" s="107" t="s">
        <v>105</v>
      </c>
      <c r="I22" s="107" t="s">
        <v>106</v>
      </c>
      <c r="J22" s="101" t="s">
        <v>62</v>
      </c>
      <c r="K22" s="101" t="s">
        <v>95</v>
      </c>
      <c r="L22" s="101" t="s">
        <v>36</v>
      </c>
      <c r="M22" s="101" t="s">
        <v>64</v>
      </c>
      <c r="N22" s="101" t="s">
        <v>73</v>
      </c>
      <c r="O22" s="101" t="str">
        <f>IF([2]!RtDuet_Report[[#This Row],[Duration3]]&gt;=360,IF([2]!RtDuet_Report[[#This Row],[&gt; 12 Hrs EDT ]]=1,"Zero",1),"Zero")</f>
        <v>Zero</v>
      </c>
      <c r="P22" s="101" t="str">
        <f>IF([2]!RtDuet_Report[[#This Row],[Duration3]]&gt;=720, 1,"Zero")</f>
        <v>Zero</v>
      </c>
      <c r="Q22" s="113">
        <v>3</v>
      </c>
      <c r="R22" s="114">
        <v>2.7662037037037034E-3</v>
      </c>
      <c r="S22" s="111" t="s">
        <v>96</v>
      </c>
      <c r="T22" s="105">
        <f>IF(OR([2]!RtDuet_Report[[#This Row],[Machine Centre ]]="Vessel Unloading 1 Unplanned Loss",[2]!RtDuet_Report[[#This Row],[Machine Centre ]]="Vessel Unloading 2 Unplanned Loss"),[2]!RtDuet_Report[[#This Row],[Duration3]],0)</f>
        <v>16</v>
      </c>
      <c r="U2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3" spans="1:21" ht="150.5" thickBot="1" x14ac:dyDescent="0.4">
      <c r="A23" s="137" t="s">
        <v>31</v>
      </c>
      <c r="B23" s="98">
        <v>44378</v>
      </c>
      <c r="C23" s="99"/>
      <c r="D23" s="99"/>
      <c r="E23" s="106">
        <v>44378</v>
      </c>
      <c r="F23" s="106">
        <v>44378</v>
      </c>
      <c r="G23" s="107" t="s">
        <v>32</v>
      </c>
      <c r="H23" s="107" t="s">
        <v>107</v>
      </c>
      <c r="I23" s="107" t="s">
        <v>107</v>
      </c>
      <c r="J23" s="101" t="s">
        <v>34</v>
      </c>
      <c r="K23" s="101" t="s">
        <v>108</v>
      </c>
      <c r="L23" s="101" t="s">
        <v>54</v>
      </c>
      <c r="M23" s="101" t="s">
        <v>55</v>
      </c>
      <c r="N23" s="101" t="s">
        <v>56</v>
      </c>
      <c r="O23" s="101" t="str">
        <f>IF([2]!RtDuet_Report[[#This Row],[Duration3]]&gt;=360,IF([2]!RtDuet_Report[[#This Row],[&gt; 12 Hrs EDT ]]=1,"Zero",1),"Zero")</f>
        <v>Zero</v>
      </c>
      <c r="P23" s="101" t="str">
        <f>IF([2]!RtDuet_Report[[#This Row],[Duration3]]&gt;=720, 1,"Zero")</f>
        <v>Zero</v>
      </c>
      <c r="Q23" s="113">
        <v>25</v>
      </c>
      <c r="R23" s="114">
        <v>1.7592592592592594E-2</v>
      </c>
      <c r="S23" s="111" t="s">
        <v>109</v>
      </c>
      <c r="T23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2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4" spans="1:21" ht="150.5" thickBot="1" x14ac:dyDescent="0.4">
      <c r="A24" s="137" t="s">
        <v>31</v>
      </c>
      <c r="B24" s="98">
        <v>44378</v>
      </c>
      <c r="C24" s="99"/>
      <c r="D24" s="99"/>
      <c r="E24" s="106">
        <v>44378</v>
      </c>
      <c r="F24" s="106">
        <v>44378</v>
      </c>
      <c r="G24" s="107" t="s">
        <v>32</v>
      </c>
      <c r="H24" s="107" t="s">
        <v>110</v>
      </c>
      <c r="I24" s="107" t="s">
        <v>110</v>
      </c>
      <c r="J24" s="101" t="s">
        <v>34</v>
      </c>
      <c r="K24" s="101" t="s">
        <v>108</v>
      </c>
      <c r="L24" s="101" t="s">
        <v>54</v>
      </c>
      <c r="M24" s="101" t="s">
        <v>55</v>
      </c>
      <c r="N24" s="101" t="s">
        <v>56</v>
      </c>
      <c r="O24" s="101" t="str">
        <f>IF([2]!RtDuet_Report[[#This Row],[Duration3]]&gt;=360,IF([2]!RtDuet_Report[[#This Row],[&gt; 12 Hrs EDT ]]=1,"Zero",1),"Zero")</f>
        <v>Zero</v>
      </c>
      <c r="P24" s="101" t="str">
        <f>IF([2]!RtDuet_Report[[#This Row],[Duration3]]&gt;=720, 1,"Zero")</f>
        <v>Zero</v>
      </c>
      <c r="Q24" s="113">
        <v>9</v>
      </c>
      <c r="R24" s="114">
        <v>6.828703703703704E-3</v>
      </c>
      <c r="S24" s="111" t="s">
        <v>109</v>
      </c>
      <c r="T24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24" s="105">
        <f>IF(OR([2]!RtDuet_Report[[#This Row],[Machine Centre ]]="Truck Loading 1 Unplanned Loss",[2]!RtDuet_Report[[#This Row],[Machine Centre ]]="Truck Loading 2 Unplanned Loss"),[2]!RtDuet_Report[[#This Row],[Duration3]],0)</f>
        <v>25</v>
      </c>
    </row>
    <row r="25" spans="1:21" ht="150.5" thickBot="1" x14ac:dyDescent="0.4">
      <c r="A25" s="137" t="s">
        <v>31</v>
      </c>
      <c r="B25" s="98">
        <v>44378</v>
      </c>
      <c r="C25" s="99"/>
      <c r="D25" s="99"/>
      <c r="E25" s="106">
        <v>44378</v>
      </c>
      <c r="F25" s="106">
        <v>44378</v>
      </c>
      <c r="G25" s="107" t="s">
        <v>32</v>
      </c>
      <c r="H25" s="107" t="s">
        <v>111</v>
      </c>
      <c r="I25" s="107" t="s">
        <v>111</v>
      </c>
      <c r="J25" s="101" t="s">
        <v>34</v>
      </c>
      <c r="K25" s="101" t="s">
        <v>108</v>
      </c>
      <c r="L25" s="101" t="s">
        <v>54</v>
      </c>
      <c r="M25" s="101" t="s">
        <v>55</v>
      </c>
      <c r="N25" s="101" t="s">
        <v>56</v>
      </c>
      <c r="O25" s="101" t="str">
        <f>IF([2]!RtDuet_Report[[#This Row],[Duration3]]&gt;=360,IF([2]!RtDuet_Report[[#This Row],[&gt; 12 Hrs EDT ]]=1,"Zero",1),"Zero")</f>
        <v>Zero</v>
      </c>
      <c r="P25" s="101" t="str">
        <f>IF([2]!RtDuet_Report[[#This Row],[Duration3]]&gt;=720, 1,"Zero")</f>
        <v>Zero</v>
      </c>
      <c r="Q25" s="113">
        <v>2</v>
      </c>
      <c r="R25" s="114">
        <v>1.3888888888888889E-3</v>
      </c>
      <c r="S25" s="111" t="s">
        <v>109</v>
      </c>
      <c r="T25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25" s="105">
        <f>IF(OR([2]!RtDuet_Report[[#This Row],[Machine Centre ]]="Truck Loading 1 Unplanned Loss",[2]!RtDuet_Report[[#This Row],[Machine Centre ]]="Truck Loading 2 Unplanned Loss"),[2]!RtDuet_Report[[#This Row],[Duration3]],0)</f>
        <v>9</v>
      </c>
    </row>
    <row r="26" spans="1:21" ht="150.5" thickBot="1" x14ac:dyDescent="0.4">
      <c r="A26" s="137" t="s">
        <v>31</v>
      </c>
      <c r="B26" s="98">
        <v>44378</v>
      </c>
      <c r="C26" s="99" t="s">
        <v>112</v>
      </c>
      <c r="D26" s="99"/>
      <c r="E26" s="106">
        <v>44384.654537037037</v>
      </c>
      <c r="F26" s="106">
        <v>44384.66846064815</v>
      </c>
      <c r="G26" s="107" t="s">
        <v>69</v>
      </c>
      <c r="H26" s="107" t="s">
        <v>113</v>
      </c>
      <c r="I26" s="107" t="s">
        <v>113</v>
      </c>
      <c r="J26" s="101" t="s">
        <v>34</v>
      </c>
      <c r="K26" s="101" t="s">
        <v>114</v>
      </c>
      <c r="L26" s="101"/>
      <c r="M26" s="101"/>
      <c r="N26" s="101"/>
      <c r="O26" s="101" t="str">
        <f>IF([2]!RtDuet_Report[[#This Row],[Duration3]]&gt;=360,IF([2]!RtDuet_Report[[#This Row],[&gt; 12 Hrs EDT ]]=1,"Zero",1),"Zero")</f>
        <v>Zero</v>
      </c>
      <c r="P26" s="101" t="str">
        <f>IF([2]!RtDuet_Report[[#This Row],[Duration3]]&gt;=720, 1,"Zero")</f>
        <v>Zero</v>
      </c>
      <c r="Q26" s="113">
        <v>20</v>
      </c>
      <c r="R26" s="114">
        <v>1.3923611111111111E-2</v>
      </c>
      <c r="S26" s="111" t="s">
        <v>115</v>
      </c>
      <c r="T26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26" s="105">
        <f>IF(OR([2]!RtDuet_Report[[#This Row],[Machine Centre ]]="Truck Loading 1 Unplanned Loss",[2]!RtDuet_Report[[#This Row],[Machine Centre ]]="Truck Loading 2 Unplanned Loss"),[2]!RtDuet_Report[[#This Row],[Duration3]],0)</f>
        <v>2</v>
      </c>
    </row>
    <row r="27" spans="1:21" ht="150.5" thickBot="1" x14ac:dyDescent="0.4">
      <c r="A27" s="137" t="s">
        <v>31</v>
      </c>
      <c r="B27" s="98">
        <v>44378</v>
      </c>
      <c r="C27" s="99" t="s">
        <v>112</v>
      </c>
      <c r="D27" s="99"/>
      <c r="E27" s="106">
        <v>44384.668530092589</v>
      </c>
      <c r="F27" s="106">
        <v>44384.679189814815</v>
      </c>
      <c r="G27" s="107" t="s">
        <v>69</v>
      </c>
      <c r="H27" s="107" t="s">
        <v>116</v>
      </c>
      <c r="I27" s="107" t="s">
        <v>117</v>
      </c>
      <c r="J27" s="101" t="s">
        <v>62</v>
      </c>
      <c r="K27" s="101" t="s">
        <v>114</v>
      </c>
      <c r="L27" s="101"/>
      <c r="M27" s="101"/>
      <c r="N27" s="101"/>
      <c r="O27" s="101" t="str">
        <f>IF([2]!RtDuet_Report[[#This Row],[Duration3]]&gt;=360,IF([2]!RtDuet_Report[[#This Row],[&gt; 12 Hrs EDT ]]=1,"Zero",1),"Zero")</f>
        <v>Zero</v>
      </c>
      <c r="P27" s="101" t="str">
        <f>IF([2]!RtDuet_Report[[#This Row],[Duration3]]&gt;=720, 1,"Zero")</f>
        <v>Zero</v>
      </c>
      <c r="Q27" s="113">
        <v>15</v>
      </c>
      <c r="R27" s="114">
        <v>1.0659722222222221E-2</v>
      </c>
      <c r="S27" s="111" t="s">
        <v>115</v>
      </c>
      <c r="T27" s="105">
        <f>IF(OR([2]!RtDuet_Report[[#This Row],[Machine Centre ]]="Vessel Unloading 1 Unplanned Loss",[2]!RtDuet_Report[[#This Row],[Machine Centre ]]="Vessel Unloading 2 Unplanned Loss"),[2]!RtDuet_Report[[#This Row],[Duration3]],0)</f>
        <v>20</v>
      </c>
      <c r="U2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8" spans="1:21" ht="150.5" thickBot="1" x14ac:dyDescent="0.4">
      <c r="A28" s="137" t="s">
        <v>31</v>
      </c>
      <c r="B28" s="98">
        <v>44378</v>
      </c>
      <c r="C28" s="99"/>
      <c r="D28" s="99"/>
      <c r="E28" s="106">
        <v>44385</v>
      </c>
      <c r="F28" s="106">
        <v>44385</v>
      </c>
      <c r="G28" s="107" t="s">
        <v>32</v>
      </c>
      <c r="H28" s="107" t="s">
        <v>118</v>
      </c>
      <c r="I28" s="107" t="s">
        <v>118</v>
      </c>
      <c r="J28" s="101" t="s">
        <v>34</v>
      </c>
      <c r="K28" s="101" t="s">
        <v>119</v>
      </c>
      <c r="L28" s="101" t="s">
        <v>36</v>
      </c>
      <c r="M28" s="101" t="s">
        <v>37</v>
      </c>
      <c r="N28" s="101" t="s">
        <v>38</v>
      </c>
      <c r="O28" s="101" t="str">
        <f>IF([2]!RtDuet_Report[[#This Row],[Duration3]]&gt;=360,IF([2]!RtDuet_Report[[#This Row],[&gt; 12 Hrs EDT ]]=1,"Zero",1),"Zero")</f>
        <v>Zero</v>
      </c>
      <c r="P28" s="101" t="str">
        <f>IF([2]!RtDuet_Report[[#This Row],[Duration3]]&gt;=720, 1,"Zero")</f>
        <v>Zero</v>
      </c>
      <c r="Q28" s="113">
        <v>7</v>
      </c>
      <c r="R28" s="114">
        <v>4.9768518518518521E-3</v>
      </c>
      <c r="S28" s="115" t="s">
        <v>120</v>
      </c>
      <c r="T28" s="105">
        <f>IF(OR([2]!RtDuet_Report[[#This Row],[Machine Centre ]]="Vessel Unloading 1 Unplanned Loss",[2]!RtDuet_Report[[#This Row],[Machine Centre ]]="Vessel Unloading 2 Unplanned Loss"),[2]!RtDuet_Report[[#This Row],[Duration3]],0)</f>
        <v>15</v>
      </c>
      <c r="U2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9" spans="1:21" ht="188" thickBot="1" x14ac:dyDescent="0.4">
      <c r="A29" s="137" t="s">
        <v>31</v>
      </c>
      <c r="B29" s="98">
        <v>44378</v>
      </c>
      <c r="C29" s="99" t="s">
        <v>112</v>
      </c>
      <c r="D29" s="99"/>
      <c r="E29" s="106">
        <v>44385</v>
      </c>
      <c r="F29" s="106">
        <v>44385</v>
      </c>
      <c r="G29" s="107" t="s">
        <v>69</v>
      </c>
      <c r="H29" s="107" t="s">
        <v>121</v>
      </c>
      <c r="I29" s="107" t="s">
        <v>121</v>
      </c>
      <c r="J29" s="101" t="s">
        <v>34</v>
      </c>
      <c r="K29" s="101" t="s">
        <v>91</v>
      </c>
      <c r="L29" s="101" t="s">
        <v>36</v>
      </c>
      <c r="M29" s="101" t="s">
        <v>64</v>
      </c>
      <c r="N29" s="101" t="s">
        <v>73</v>
      </c>
      <c r="O29" s="101" t="str">
        <f>IF([2]!RtDuet_Report[[#This Row],[Duration3]]&gt;=360,IF([2]!RtDuet_Report[[#This Row],[&gt; 12 Hrs EDT ]]=1,"Zero",1),"Zero")</f>
        <v>Zero</v>
      </c>
      <c r="P29" s="101" t="str">
        <f>IF([2]!RtDuet_Report[[#This Row],[Duration3]]&gt;=720, 1,"Zero")</f>
        <v>Zero</v>
      </c>
      <c r="Q29" s="113">
        <v>143</v>
      </c>
      <c r="R29" s="114">
        <v>9.9513888888888888E-2</v>
      </c>
      <c r="S29" s="115" t="s">
        <v>122</v>
      </c>
      <c r="T29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29" s="105">
        <f>IF(OR([2]!RtDuet_Report[[#This Row],[Machine Centre ]]="Truck Loading 1 Unplanned Loss",[2]!RtDuet_Report[[#This Row],[Machine Centre ]]="Truck Loading 2 Unplanned Loss"),[2]!RtDuet_Report[[#This Row],[Duration3]],0)</f>
        <v>7</v>
      </c>
    </row>
    <row r="30" spans="1:21" ht="200.5" thickBot="1" x14ac:dyDescent="0.4">
      <c r="A30" s="137" t="s">
        <v>31</v>
      </c>
      <c r="B30" s="98">
        <v>44378</v>
      </c>
      <c r="C30" s="99" t="s">
        <v>112</v>
      </c>
      <c r="D30" s="99"/>
      <c r="E30" s="106">
        <v>44385.243159722224</v>
      </c>
      <c r="F30" s="106">
        <v>44385.25576388889</v>
      </c>
      <c r="G30" s="107" t="s">
        <v>69</v>
      </c>
      <c r="H30" s="107" t="s">
        <v>123</v>
      </c>
      <c r="I30" s="107" t="s">
        <v>124</v>
      </c>
      <c r="J30" s="101" t="s">
        <v>62</v>
      </c>
      <c r="K30" s="101" t="s">
        <v>125</v>
      </c>
      <c r="L30" s="101" t="s">
        <v>78</v>
      </c>
      <c r="M30" s="101" t="s">
        <v>64</v>
      </c>
      <c r="N30" s="101" t="s">
        <v>73</v>
      </c>
      <c r="O30" s="101" t="str">
        <f>IF([2]!RtDuet_Report[[#This Row],[Duration3]]&gt;=360,IF([2]!RtDuet_Report[[#This Row],[&gt; 12 Hrs EDT ]]=1,"Zero",1),"Zero")</f>
        <v>Zero</v>
      </c>
      <c r="P30" s="101" t="str">
        <f>IF([2]!RtDuet_Report[[#This Row],[Duration3]]&gt;=720, 1,"Zero")</f>
        <v>Zero</v>
      </c>
      <c r="Q30" s="113">
        <v>18</v>
      </c>
      <c r="R30" s="114">
        <v>1.2604166666666666E-2</v>
      </c>
      <c r="S30" s="115" t="s">
        <v>126</v>
      </c>
      <c r="T30" s="105">
        <f>IF(OR([2]!RtDuet_Report[[#This Row],[Machine Centre ]]="Vessel Unloading 1 Unplanned Loss",[2]!RtDuet_Report[[#This Row],[Machine Centre ]]="Vessel Unloading 2 Unplanned Loss"),[2]!RtDuet_Report[[#This Row],[Duration3]],0)</f>
        <v>143</v>
      </c>
      <c r="U3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1" spans="1:21" ht="200.5" thickBot="1" x14ac:dyDescent="0.4">
      <c r="A31" s="137" t="s">
        <v>31</v>
      </c>
      <c r="B31" s="98">
        <v>44378</v>
      </c>
      <c r="C31" s="99" t="s">
        <v>112</v>
      </c>
      <c r="D31" s="99"/>
      <c r="E31" s="106">
        <v>44385.857488425929</v>
      </c>
      <c r="F31" s="106">
        <v>44385.871851851851</v>
      </c>
      <c r="G31" s="107" t="s">
        <v>59</v>
      </c>
      <c r="H31" s="107" t="s">
        <v>127</v>
      </c>
      <c r="I31" s="107" t="s">
        <v>128</v>
      </c>
      <c r="J31" s="101" t="s">
        <v>62</v>
      </c>
      <c r="K31" s="101" t="s">
        <v>77</v>
      </c>
      <c r="L31" s="101" t="s">
        <v>78</v>
      </c>
      <c r="M31" s="101" t="s">
        <v>64</v>
      </c>
      <c r="N31" s="101" t="s">
        <v>65</v>
      </c>
      <c r="O31" s="101" t="str">
        <f>IF([2]!RtDuet_Report[[#This Row],[Duration3]]&gt;=360,IF([2]!RtDuet_Report[[#This Row],[&gt; 12 Hrs EDT ]]=1,"Zero",1),"Zero")</f>
        <v>Zero</v>
      </c>
      <c r="P31" s="101" t="str">
        <f>IF([2]!RtDuet_Report[[#This Row],[Duration3]]&gt;=720, 1,"Zero")</f>
        <v>Zero</v>
      </c>
      <c r="Q31" s="113">
        <v>20</v>
      </c>
      <c r="R31" s="114">
        <v>1.4363425925925925E-2</v>
      </c>
      <c r="S31" s="115" t="s">
        <v>129</v>
      </c>
      <c r="T31" s="105">
        <f>IF(OR([2]!RtDuet_Report[[#This Row],[Machine Centre ]]="Vessel Unloading 1 Unplanned Loss",[2]!RtDuet_Report[[#This Row],[Machine Centre ]]="Vessel Unloading 2 Unplanned Loss"),[2]!RtDuet_Report[[#This Row],[Duration3]],0)</f>
        <v>18</v>
      </c>
      <c r="U3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2" spans="1:21" ht="200.5" thickBot="1" x14ac:dyDescent="0.4">
      <c r="A32" s="137" t="s">
        <v>31</v>
      </c>
      <c r="B32" s="98">
        <v>44378</v>
      </c>
      <c r="C32" s="99" t="s">
        <v>112</v>
      </c>
      <c r="D32" s="99"/>
      <c r="E32" s="106">
        <v>44385.892835648148</v>
      </c>
      <c r="F32" s="106">
        <v>44385.897337962961</v>
      </c>
      <c r="G32" s="107" t="s">
        <v>59</v>
      </c>
      <c r="H32" s="107" t="s">
        <v>130</v>
      </c>
      <c r="I32" s="107" t="s">
        <v>131</v>
      </c>
      <c r="J32" s="101" t="s">
        <v>62</v>
      </c>
      <c r="K32" s="101" t="s">
        <v>77</v>
      </c>
      <c r="L32" s="101" t="s">
        <v>78</v>
      </c>
      <c r="M32" s="101" t="s">
        <v>64</v>
      </c>
      <c r="N32" s="101" t="s">
        <v>65</v>
      </c>
      <c r="O32" s="101" t="str">
        <f>IF([2]!RtDuet_Report[[#This Row],[Duration3]]&gt;=360,IF([2]!RtDuet_Report[[#This Row],[&gt; 12 Hrs EDT ]]=1,"Zero",1),"Zero")</f>
        <v>Zero</v>
      </c>
      <c r="P32" s="101" t="str">
        <f>IF([2]!RtDuet_Report[[#This Row],[Duration3]]&gt;=720, 1,"Zero")</f>
        <v>Zero</v>
      </c>
      <c r="Q32" s="113">
        <v>6</v>
      </c>
      <c r="R32" s="114">
        <v>4.5023148148148149E-3</v>
      </c>
      <c r="S32" s="115" t="s">
        <v>129</v>
      </c>
      <c r="T32" s="105">
        <f>IF(OR([2]!RtDuet_Report[[#This Row],[Machine Centre ]]="Vessel Unloading 1 Unplanned Loss",[2]!RtDuet_Report[[#This Row],[Machine Centre ]]="Vessel Unloading 2 Unplanned Loss"),[2]!RtDuet_Report[[#This Row],[Duration3]],0)</f>
        <v>20</v>
      </c>
      <c r="U3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3" spans="1:21" ht="200.5" thickBot="1" x14ac:dyDescent="0.4">
      <c r="A33" s="137" t="s">
        <v>31</v>
      </c>
      <c r="B33" s="98">
        <v>44378</v>
      </c>
      <c r="C33" s="99" t="s">
        <v>112</v>
      </c>
      <c r="D33" s="99"/>
      <c r="E33" s="106">
        <v>44386.369490740741</v>
      </c>
      <c r="F33" s="106">
        <v>44386.375243055554</v>
      </c>
      <c r="G33" s="107" t="s">
        <v>59</v>
      </c>
      <c r="H33" s="107" t="s">
        <v>132</v>
      </c>
      <c r="I33" s="107" t="s">
        <v>133</v>
      </c>
      <c r="J33" s="101" t="s">
        <v>62</v>
      </c>
      <c r="K33" s="101" t="s">
        <v>134</v>
      </c>
      <c r="L33" s="101" t="s">
        <v>135</v>
      </c>
      <c r="M33" s="101" t="s">
        <v>83</v>
      </c>
      <c r="N33" s="101" t="s">
        <v>136</v>
      </c>
      <c r="O33" s="101" t="str">
        <f>IF([2]!RtDuet_Report[[#This Row],[Duration3]]&gt;=360,IF([2]!RtDuet_Report[[#This Row],[&gt; 12 Hrs EDT ]]=1,"Zero",1),"Zero")</f>
        <v>Zero</v>
      </c>
      <c r="P33" s="101" t="str">
        <f>IF([2]!RtDuet_Report[[#This Row],[Duration3]]&gt;=720, 1,"Zero")</f>
        <v>Zero</v>
      </c>
      <c r="Q33" s="113">
        <v>8</v>
      </c>
      <c r="R33" s="114">
        <v>5.7523148148148143E-3</v>
      </c>
      <c r="S33" s="115"/>
      <c r="T33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3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4" spans="1:21" ht="200.5" thickBot="1" x14ac:dyDescent="0.4">
      <c r="A34" s="137" t="s">
        <v>31</v>
      </c>
      <c r="B34" s="98">
        <v>44378</v>
      </c>
      <c r="C34" s="99" t="s">
        <v>112</v>
      </c>
      <c r="D34" s="99"/>
      <c r="E34" s="106">
        <v>44386.843981481485</v>
      </c>
      <c r="F34" s="106">
        <v>44386.860578703701</v>
      </c>
      <c r="G34" s="107" t="s">
        <v>59</v>
      </c>
      <c r="H34" s="107" t="s">
        <v>137</v>
      </c>
      <c r="I34" s="107" t="s">
        <v>138</v>
      </c>
      <c r="J34" s="101" t="s">
        <v>62</v>
      </c>
      <c r="K34" s="101" t="s">
        <v>134</v>
      </c>
      <c r="L34" s="101" t="s">
        <v>135</v>
      </c>
      <c r="M34" s="101" t="s">
        <v>83</v>
      </c>
      <c r="N34" s="101" t="s">
        <v>136</v>
      </c>
      <c r="O34" s="101" t="str">
        <f>IF([2]!RtDuet_Report[[#This Row],[Duration3]]&gt;=360,IF([2]!RtDuet_Report[[#This Row],[&gt; 12 Hrs EDT ]]=1,"Zero",1),"Zero")</f>
        <v>Zero</v>
      </c>
      <c r="P34" s="101" t="str">
        <f>IF([2]!RtDuet_Report[[#This Row],[Duration3]]&gt;=720, 1,"Zero")</f>
        <v>Zero</v>
      </c>
      <c r="Q34" s="113">
        <v>23</v>
      </c>
      <c r="R34" s="114">
        <v>1.6597222222222222E-2</v>
      </c>
      <c r="S34" s="115"/>
      <c r="T34" s="105">
        <f>IF(OR([2]!RtDuet_Report[[#This Row],[Machine Centre ]]="Vessel Unloading 1 Unplanned Loss",[2]!RtDuet_Report[[#This Row],[Machine Centre ]]="Vessel Unloading 2 Unplanned Loss"),[2]!RtDuet_Report[[#This Row],[Duration3]],0)</f>
        <v>8</v>
      </c>
      <c r="U3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5" spans="1:21" ht="200.5" thickBot="1" x14ac:dyDescent="0.4">
      <c r="A35" s="137" t="s">
        <v>31</v>
      </c>
      <c r="B35" s="98">
        <v>44378</v>
      </c>
      <c r="C35" s="99" t="s">
        <v>112</v>
      </c>
      <c r="D35" s="99"/>
      <c r="E35" s="106">
        <v>44386.874664351853</v>
      </c>
      <c r="F35" s="106">
        <v>44386.88449074074</v>
      </c>
      <c r="G35" s="107" t="s">
        <v>59</v>
      </c>
      <c r="H35" s="107" t="s">
        <v>139</v>
      </c>
      <c r="I35" s="107" t="s">
        <v>140</v>
      </c>
      <c r="J35" s="101" t="s">
        <v>62</v>
      </c>
      <c r="K35" s="101" t="s">
        <v>134</v>
      </c>
      <c r="L35" s="101" t="s">
        <v>135</v>
      </c>
      <c r="M35" s="101" t="s">
        <v>83</v>
      </c>
      <c r="N35" s="101" t="s">
        <v>136</v>
      </c>
      <c r="O35" s="101" t="str">
        <f>IF([2]!RtDuet_Report[[#This Row],[Duration3]]&gt;=360,IF([2]!RtDuet_Report[[#This Row],[&gt; 12 Hrs EDT ]]=1,"Zero",1),"Zero")</f>
        <v>Zero</v>
      </c>
      <c r="P35" s="101" t="str">
        <f>IF([2]!RtDuet_Report[[#This Row],[Duration3]]&gt;=720, 1,"Zero")</f>
        <v>Zero</v>
      </c>
      <c r="Q35" s="113">
        <v>14</v>
      </c>
      <c r="R35" s="114">
        <v>9.8263888888888897E-3</v>
      </c>
      <c r="S35" s="115"/>
      <c r="T35" s="105">
        <f>IF(OR([2]!RtDuet_Report[[#This Row],[Machine Centre ]]="Vessel Unloading 1 Unplanned Loss",[2]!RtDuet_Report[[#This Row],[Machine Centre ]]="Vessel Unloading 2 Unplanned Loss"),[2]!RtDuet_Report[[#This Row],[Duration3]],0)</f>
        <v>23</v>
      </c>
      <c r="U3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6" spans="1:21" ht="200.5" thickBot="1" x14ac:dyDescent="0.4">
      <c r="A36" s="137" t="s">
        <v>31</v>
      </c>
      <c r="B36" s="98">
        <v>44378</v>
      </c>
      <c r="C36" s="99" t="s">
        <v>112</v>
      </c>
      <c r="D36" s="99"/>
      <c r="E36" s="106">
        <v>44386.890011574076</v>
      </c>
      <c r="F36" s="106">
        <v>44386.896770833337</v>
      </c>
      <c r="G36" s="107" t="s">
        <v>59</v>
      </c>
      <c r="H36" s="107" t="s">
        <v>141</v>
      </c>
      <c r="I36" s="107" t="s">
        <v>142</v>
      </c>
      <c r="J36" s="101" t="s">
        <v>62</v>
      </c>
      <c r="K36" s="101" t="s">
        <v>134</v>
      </c>
      <c r="L36" s="101" t="s">
        <v>135</v>
      </c>
      <c r="M36" s="101" t="s">
        <v>83</v>
      </c>
      <c r="N36" s="101" t="s">
        <v>136</v>
      </c>
      <c r="O36" s="101" t="str">
        <f>IF([2]!RtDuet_Report[[#This Row],[Duration3]]&gt;=360,IF([2]!RtDuet_Report[[#This Row],[&gt; 12 Hrs EDT ]]=1,"Zero",1),"Zero")</f>
        <v>Zero</v>
      </c>
      <c r="P36" s="101" t="str">
        <f>IF([2]!RtDuet_Report[[#This Row],[Duration3]]&gt;=720, 1,"Zero")</f>
        <v>Zero</v>
      </c>
      <c r="Q36" s="113">
        <v>9</v>
      </c>
      <c r="R36" s="114">
        <v>6.7592592592592591E-3</v>
      </c>
      <c r="S36" s="115"/>
      <c r="T36" s="105">
        <f>IF(OR([2]!RtDuet_Report[[#This Row],[Machine Centre ]]="Vessel Unloading 1 Unplanned Loss",[2]!RtDuet_Report[[#This Row],[Machine Centre ]]="Vessel Unloading 2 Unplanned Loss"),[2]!RtDuet_Report[[#This Row],[Duration3]],0)</f>
        <v>14</v>
      </c>
      <c r="U3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7" spans="1:21" ht="200.5" thickBot="1" x14ac:dyDescent="0.4">
      <c r="A37" s="137" t="s">
        <v>31</v>
      </c>
      <c r="B37" s="98">
        <v>44378</v>
      </c>
      <c r="C37" s="99" t="s">
        <v>112</v>
      </c>
      <c r="D37" s="99"/>
      <c r="E37" s="106">
        <v>44386.89739583333</v>
      </c>
      <c r="F37" s="106">
        <v>44386.904849537037</v>
      </c>
      <c r="G37" s="107" t="s">
        <v>59</v>
      </c>
      <c r="H37" s="107" t="s">
        <v>143</v>
      </c>
      <c r="I37" s="107" t="s">
        <v>144</v>
      </c>
      <c r="J37" s="101" t="s">
        <v>62</v>
      </c>
      <c r="K37" s="101" t="s">
        <v>134</v>
      </c>
      <c r="L37" s="101" t="s">
        <v>135</v>
      </c>
      <c r="M37" s="101" t="s">
        <v>83</v>
      </c>
      <c r="N37" s="101" t="s">
        <v>136</v>
      </c>
      <c r="O37" s="101" t="str">
        <f>IF([2]!RtDuet_Report[[#This Row],[Duration3]]&gt;=360,IF([2]!RtDuet_Report[[#This Row],[&gt; 12 Hrs EDT ]]=1,"Zero",1),"Zero")</f>
        <v>Zero</v>
      </c>
      <c r="P37" s="101" t="str">
        <f>IF([2]!RtDuet_Report[[#This Row],[Duration3]]&gt;=720, 1,"Zero")</f>
        <v>Zero</v>
      </c>
      <c r="Q37" s="113">
        <v>10</v>
      </c>
      <c r="R37" s="114">
        <v>7.4537037037037028E-3</v>
      </c>
      <c r="S37" s="115"/>
      <c r="T37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3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8" spans="1:21" ht="200.5" thickBot="1" x14ac:dyDescent="0.4">
      <c r="A38" s="137" t="s">
        <v>31</v>
      </c>
      <c r="B38" s="98">
        <v>44378</v>
      </c>
      <c r="C38" s="99" t="s">
        <v>112</v>
      </c>
      <c r="D38" s="99"/>
      <c r="E38" s="106">
        <v>44386.918206018519</v>
      </c>
      <c r="F38" s="106">
        <v>44386.929097222222</v>
      </c>
      <c r="G38" s="107" t="s">
        <v>59</v>
      </c>
      <c r="H38" s="107" t="s">
        <v>145</v>
      </c>
      <c r="I38" s="107" t="s">
        <v>146</v>
      </c>
      <c r="J38" s="101" t="s">
        <v>62</v>
      </c>
      <c r="K38" s="101" t="s">
        <v>134</v>
      </c>
      <c r="L38" s="101" t="s">
        <v>135</v>
      </c>
      <c r="M38" s="101" t="s">
        <v>83</v>
      </c>
      <c r="N38" s="101" t="s">
        <v>136</v>
      </c>
      <c r="O38" s="101" t="str">
        <f>IF([2]!RtDuet_Report[[#This Row],[Duration3]]&gt;=360,IF([2]!RtDuet_Report[[#This Row],[&gt; 12 Hrs EDT ]]=1,"Zero",1),"Zero")</f>
        <v>Zero</v>
      </c>
      <c r="P38" s="101" t="str">
        <f>IF([2]!RtDuet_Report[[#This Row],[Duration3]]&gt;=720, 1,"Zero")</f>
        <v>Zero</v>
      </c>
      <c r="Q38" s="113">
        <v>15</v>
      </c>
      <c r="R38" s="114">
        <v>1.0891203703703703E-2</v>
      </c>
      <c r="S38" s="115"/>
      <c r="T38" s="105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3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9" spans="1:21" ht="200.5" thickBot="1" x14ac:dyDescent="0.4">
      <c r="A39" s="137" t="s">
        <v>31</v>
      </c>
      <c r="B39" s="98">
        <v>44378</v>
      </c>
      <c r="C39" s="99" t="s">
        <v>112</v>
      </c>
      <c r="D39" s="99"/>
      <c r="E39" s="106">
        <v>44386.945497685185</v>
      </c>
      <c r="F39" s="106">
        <v>44386.965219907404</v>
      </c>
      <c r="G39" s="107" t="s">
        <v>59</v>
      </c>
      <c r="H39" s="107" t="s">
        <v>147</v>
      </c>
      <c r="I39" s="107" t="s">
        <v>148</v>
      </c>
      <c r="J39" s="101" t="s">
        <v>62</v>
      </c>
      <c r="K39" s="101" t="s">
        <v>134</v>
      </c>
      <c r="L39" s="101" t="s">
        <v>135</v>
      </c>
      <c r="M39" s="101" t="s">
        <v>83</v>
      </c>
      <c r="N39" s="101" t="s">
        <v>136</v>
      </c>
      <c r="O39" s="101" t="str">
        <f>IF([2]!RtDuet_Report[[#This Row],[Duration3]]&gt;=360,IF([2]!RtDuet_Report[[#This Row],[&gt; 12 Hrs EDT ]]=1,"Zero",1),"Zero")</f>
        <v>Zero</v>
      </c>
      <c r="P39" s="101" t="str">
        <f>IF([2]!RtDuet_Report[[#This Row],[Duration3]]&gt;=720, 1,"Zero")</f>
        <v>Zero</v>
      </c>
      <c r="Q39" s="113">
        <v>28</v>
      </c>
      <c r="R39" s="114">
        <v>1.9722222222222221E-2</v>
      </c>
      <c r="S39" s="115"/>
      <c r="T39" s="105">
        <f>IF(OR([2]!RtDuet_Report[[#This Row],[Machine Centre ]]="Vessel Unloading 1 Unplanned Loss",[2]!RtDuet_Report[[#This Row],[Machine Centre ]]="Vessel Unloading 2 Unplanned Loss"),[2]!RtDuet_Report[[#This Row],[Duration3]],0)</f>
        <v>15</v>
      </c>
      <c r="U3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0" spans="1:21" ht="200.5" thickBot="1" x14ac:dyDescent="0.4">
      <c r="A40" s="137" t="s">
        <v>31</v>
      </c>
      <c r="B40" s="98">
        <v>44378</v>
      </c>
      <c r="C40" s="99" t="s">
        <v>112</v>
      </c>
      <c r="D40" s="99"/>
      <c r="E40" s="106">
        <v>44387.248136574075</v>
      </c>
      <c r="F40" s="106">
        <v>44387.261469907404</v>
      </c>
      <c r="G40" s="107" t="s">
        <v>59</v>
      </c>
      <c r="H40" s="107" t="s">
        <v>149</v>
      </c>
      <c r="I40" s="107" t="s">
        <v>150</v>
      </c>
      <c r="J40" s="101" t="s">
        <v>62</v>
      </c>
      <c r="K40" s="101" t="s">
        <v>134</v>
      </c>
      <c r="L40" s="101" t="s">
        <v>135</v>
      </c>
      <c r="M40" s="101" t="s">
        <v>83</v>
      </c>
      <c r="N40" s="101" t="s">
        <v>136</v>
      </c>
      <c r="O40" s="101" t="str">
        <f>IF([2]!RtDuet_Report[[#This Row],[Duration3]]&gt;=360,IF([2]!RtDuet_Report[[#This Row],[&gt; 12 Hrs EDT ]]=1,"Zero",1),"Zero")</f>
        <v>Zero</v>
      </c>
      <c r="P40" s="101" t="str">
        <f>IF([2]!RtDuet_Report[[#This Row],[Duration3]]&gt;=720, 1,"Zero")</f>
        <v>Zero</v>
      </c>
      <c r="Q40" s="113">
        <v>19</v>
      </c>
      <c r="R40" s="114">
        <v>1.3333333333333334E-2</v>
      </c>
      <c r="S40" s="115"/>
      <c r="T40" s="105">
        <f>IF(OR([2]!RtDuet_Report[[#This Row],[Machine Centre ]]="Vessel Unloading 1 Unplanned Loss",[2]!RtDuet_Report[[#This Row],[Machine Centre ]]="Vessel Unloading 2 Unplanned Loss"),[2]!RtDuet_Report[[#This Row],[Duration3]],0)</f>
        <v>28</v>
      </c>
      <c r="U4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1" spans="1:21" ht="200.5" thickBot="1" x14ac:dyDescent="0.4">
      <c r="A41" s="137" t="s">
        <v>31</v>
      </c>
      <c r="B41" s="98">
        <v>44378</v>
      </c>
      <c r="C41" s="99" t="s">
        <v>151</v>
      </c>
      <c r="D41" s="99"/>
      <c r="E41" s="106">
        <v>44388.77070601852</v>
      </c>
      <c r="F41" s="106">
        <v>44388.773645833331</v>
      </c>
      <c r="G41" s="107" t="s">
        <v>69</v>
      </c>
      <c r="H41" s="107" t="s">
        <v>152</v>
      </c>
      <c r="I41" s="107" t="s">
        <v>153</v>
      </c>
      <c r="J41" s="101" t="s">
        <v>62</v>
      </c>
      <c r="K41" s="101" t="s">
        <v>125</v>
      </c>
      <c r="L41" s="101" t="s">
        <v>78</v>
      </c>
      <c r="M41" s="101" t="s">
        <v>64</v>
      </c>
      <c r="N41" s="101" t="s">
        <v>73</v>
      </c>
      <c r="O41" s="101" t="str">
        <f>IF([2]!RtDuet_Report[[#This Row],[Duration3]]&gt;=360,IF([2]!RtDuet_Report[[#This Row],[&gt; 12 Hrs EDT ]]=1,"Zero",1),"Zero")</f>
        <v>Zero</v>
      </c>
      <c r="P41" s="101" t="str">
        <f>IF([2]!RtDuet_Report[[#This Row],[Duration3]]&gt;=720, 1,"Zero")</f>
        <v>Zero</v>
      </c>
      <c r="Q41" s="113">
        <v>4</v>
      </c>
      <c r="R41" s="114">
        <v>2.9398148148148148E-3</v>
      </c>
      <c r="S41" s="115"/>
      <c r="T41" s="105">
        <f>IF(OR([2]!RtDuet_Report[[#This Row],[Machine Centre ]]="Vessel Unloading 1 Unplanned Loss",[2]!RtDuet_Report[[#This Row],[Machine Centre ]]="Vessel Unloading 2 Unplanned Loss"),[2]!RtDuet_Report[[#This Row],[Duration3]],0)</f>
        <v>19</v>
      </c>
      <c r="U4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2" spans="1:21" ht="200.5" thickBot="1" x14ac:dyDescent="0.4">
      <c r="A42" s="137" t="s">
        <v>31</v>
      </c>
      <c r="B42" s="98">
        <v>44378</v>
      </c>
      <c r="C42" s="99" t="s">
        <v>151</v>
      </c>
      <c r="D42" s="99"/>
      <c r="E42" s="106">
        <v>44388.998460648145</v>
      </c>
      <c r="F42" s="106">
        <v>44389.000879629632</v>
      </c>
      <c r="G42" s="107" t="s">
        <v>69</v>
      </c>
      <c r="H42" s="107" t="s">
        <v>154</v>
      </c>
      <c r="I42" s="107" t="s">
        <v>155</v>
      </c>
      <c r="J42" s="101" t="s">
        <v>62</v>
      </c>
      <c r="K42" s="101" t="s">
        <v>125</v>
      </c>
      <c r="L42" s="101" t="s">
        <v>78</v>
      </c>
      <c r="M42" s="101" t="s">
        <v>64</v>
      </c>
      <c r="N42" s="101" t="s">
        <v>73</v>
      </c>
      <c r="O42" s="101" t="str">
        <f>IF([2]!RtDuet_Report[[#This Row],[Duration3]]&gt;=360,IF([2]!RtDuet_Report[[#This Row],[&gt; 12 Hrs EDT ]]=1,"Zero",1),"Zero")</f>
        <v>Zero</v>
      </c>
      <c r="P42" s="101" t="str">
        <f>IF([2]!RtDuet_Report[[#This Row],[Duration3]]&gt;=720, 1,"Zero")</f>
        <v>Zero</v>
      </c>
      <c r="Q42" s="113">
        <v>3</v>
      </c>
      <c r="R42" s="114">
        <v>2.4189814814814816E-3</v>
      </c>
      <c r="S42" s="115"/>
      <c r="T42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4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3" spans="1:21" ht="200.5" thickBot="1" x14ac:dyDescent="0.4">
      <c r="A43" s="137" t="s">
        <v>31</v>
      </c>
      <c r="B43" s="98">
        <v>44378</v>
      </c>
      <c r="C43" s="99" t="s">
        <v>151</v>
      </c>
      <c r="D43" s="99"/>
      <c r="E43" s="106">
        <v>44389.031261574077</v>
      </c>
      <c r="F43" s="106">
        <v>44389.034930555557</v>
      </c>
      <c r="G43" s="107" t="s">
        <v>69</v>
      </c>
      <c r="H43" s="107" t="s">
        <v>156</v>
      </c>
      <c r="I43" s="107" t="s">
        <v>157</v>
      </c>
      <c r="J43" s="101" t="s">
        <v>62</v>
      </c>
      <c r="K43" s="101" t="s">
        <v>125</v>
      </c>
      <c r="L43" s="101" t="s">
        <v>78</v>
      </c>
      <c r="M43" s="101" t="s">
        <v>64</v>
      </c>
      <c r="N43" s="101" t="s">
        <v>73</v>
      </c>
      <c r="O43" s="101" t="str">
        <f>IF([2]!RtDuet_Report[[#This Row],[Duration3]]&gt;=360,IF([2]!RtDuet_Report[[#This Row],[&gt; 12 Hrs EDT ]]=1,"Zero",1),"Zero")</f>
        <v>Zero</v>
      </c>
      <c r="P43" s="101" t="str">
        <f>IF([2]!RtDuet_Report[[#This Row],[Duration3]]&gt;=720, 1,"Zero")</f>
        <v>Zero</v>
      </c>
      <c r="Q43" s="113">
        <v>5</v>
      </c>
      <c r="R43" s="114">
        <v>3.6689814814814814E-3</v>
      </c>
      <c r="S43" s="115"/>
      <c r="T43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4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4" spans="1:21" ht="200.5" thickBot="1" x14ac:dyDescent="0.4">
      <c r="A44" s="137" t="s">
        <v>31</v>
      </c>
      <c r="B44" s="98">
        <v>44378</v>
      </c>
      <c r="C44" s="99" t="s">
        <v>151</v>
      </c>
      <c r="D44" s="99"/>
      <c r="E44" s="106">
        <v>44389.1249537037</v>
      </c>
      <c r="F44" s="106">
        <v>44389.127025462964</v>
      </c>
      <c r="G44" s="107" t="s">
        <v>69</v>
      </c>
      <c r="H44" s="107" t="s">
        <v>158</v>
      </c>
      <c r="I44" s="107" t="s">
        <v>159</v>
      </c>
      <c r="J44" s="101" t="s">
        <v>62</v>
      </c>
      <c r="K44" s="101" t="s">
        <v>125</v>
      </c>
      <c r="L44" s="101" t="s">
        <v>78</v>
      </c>
      <c r="M44" s="101" t="s">
        <v>64</v>
      </c>
      <c r="N44" s="101" t="s">
        <v>73</v>
      </c>
      <c r="O44" s="101" t="str">
        <f>IF([2]!RtDuet_Report[[#This Row],[Duration3]]&gt;=360,IF([2]!RtDuet_Report[[#This Row],[&gt; 12 Hrs EDT ]]=1,"Zero",1),"Zero")</f>
        <v>Zero</v>
      </c>
      <c r="P44" s="101" t="str">
        <f>IF([2]!RtDuet_Report[[#This Row],[Duration3]]&gt;=720, 1,"Zero")</f>
        <v>Zero</v>
      </c>
      <c r="Q44" s="113">
        <v>2</v>
      </c>
      <c r="R44" s="114">
        <v>2.0717592592592593E-3</v>
      </c>
      <c r="S44" s="115"/>
      <c r="T44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4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5" spans="1:21" ht="188" thickBot="1" x14ac:dyDescent="0.4">
      <c r="A45" s="137" t="s">
        <v>31</v>
      </c>
      <c r="B45" s="98">
        <v>44378</v>
      </c>
      <c r="C45" s="99" t="s">
        <v>151</v>
      </c>
      <c r="D45" s="99"/>
      <c r="E45" s="106">
        <v>44389.18787037037</v>
      </c>
      <c r="F45" s="106">
        <v>44389.20653935185</v>
      </c>
      <c r="G45" s="107" t="s">
        <v>59</v>
      </c>
      <c r="H45" s="107" t="s">
        <v>160</v>
      </c>
      <c r="I45" s="107" t="s">
        <v>161</v>
      </c>
      <c r="J45" s="101" t="s">
        <v>62</v>
      </c>
      <c r="K45" s="101" t="s">
        <v>162</v>
      </c>
      <c r="L45" s="101" t="s">
        <v>54</v>
      </c>
      <c r="M45" s="101" t="s">
        <v>64</v>
      </c>
      <c r="N45" s="101" t="s">
        <v>65</v>
      </c>
      <c r="O45" s="101" t="str">
        <f>IF([2]!RtDuet_Report[[#This Row],[Duration3]]&gt;=360,IF([2]!RtDuet_Report[[#This Row],[&gt; 12 Hrs EDT ]]=1,"Zero",1),"Zero")</f>
        <v>Zero</v>
      </c>
      <c r="P45" s="101" t="str">
        <f>IF([2]!RtDuet_Report[[#This Row],[Duration3]]&gt;=720, 1,"Zero")</f>
        <v>Zero</v>
      </c>
      <c r="Q45" s="113">
        <v>26</v>
      </c>
      <c r="R45" s="114">
        <v>1.8668981481481481E-2</v>
      </c>
      <c r="S45" s="115" t="s">
        <v>163</v>
      </c>
      <c r="T45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4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6" spans="1:21" ht="188" thickBot="1" x14ac:dyDescent="0.4">
      <c r="A46" s="137" t="s">
        <v>31</v>
      </c>
      <c r="B46" s="98">
        <v>44378</v>
      </c>
      <c r="C46" s="99" t="s">
        <v>151</v>
      </c>
      <c r="D46" s="99"/>
      <c r="E46" s="106">
        <v>44389.469814814816</v>
      </c>
      <c r="F46" s="106">
        <v>44389.480034722219</v>
      </c>
      <c r="G46" s="107" t="s">
        <v>69</v>
      </c>
      <c r="H46" s="107" t="s">
        <v>164</v>
      </c>
      <c r="I46" s="107" t="s">
        <v>165</v>
      </c>
      <c r="J46" s="101" t="s">
        <v>62</v>
      </c>
      <c r="K46" s="101" t="s">
        <v>166</v>
      </c>
      <c r="L46" s="101" t="s">
        <v>54</v>
      </c>
      <c r="M46" s="101" t="s">
        <v>64</v>
      </c>
      <c r="N46" s="101" t="s">
        <v>73</v>
      </c>
      <c r="O46" s="101" t="str">
        <f>IF([2]!RtDuet_Report[[#This Row],[Duration3]]&gt;=360,IF([2]!RtDuet_Report[[#This Row],[&gt; 12 Hrs EDT ]]=1,"Zero",1),"Zero")</f>
        <v>Zero</v>
      </c>
      <c r="P46" s="101" t="str">
        <f>IF([2]!RtDuet_Report[[#This Row],[Duration3]]&gt;=720, 1,"Zero")</f>
        <v>Zero</v>
      </c>
      <c r="Q46" s="113">
        <v>14</v>
      </c>
      <c r="R46" s="114">
        <v>1.0219907407407408E-2</v>
      </c>
      <c r="S46" s="115" t="s">
        <v>167</v>
      </c>
      <c r="T46" s="105">
        <f>IF(OR([2]!RtDuet_Report[[#This Row],[Machine Centre ]]="Vessel Unloading 1 Unplanned Loss",[2]!RtDuet_Report[[#This Row],[Machine Centre ]]="Vessel Unloading 2 Unplanned Loss"),[2]!RtDuet_Report[[#This Row],[Duration3]],0)</f>
        <v>26</v>
      </c>
      <c r="U4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7" spans="1:21" ht="200.5" thickBot="1" x14ac:dyDescent="0.4">
      <c r="A47" s="137" t="s">
        <v>31</v>
      </c>
      <c r="B47" s="98">
        <v>44378</v>
      </c>
      <c r="C47" s="99" t="s">
        <v>151</v>
      </c>
      <c r="D47" s="99"/>
      <c r="E47" s="106">
        <v>44389.799664351849</v>
      </c>
      <c r="F47" s="106">
        <v>44389.801296296297</v>
      </c>
      <c r="G47" s="107" t="s">
        <v>69</v>
      </c>
      <c r="H47" s="107" t="s">
        <v>168</v>
      </c>
      <c r="I47" s="107" t="s">
        <v>169</v>
      </c>
      <c r="J47" s="101" t="s">
        <v>62</v>
      </c>
      <c r="K47" s="101" t="s">
        <v>125</v>
      </c>
      <c r="L47" s="101" t="s">
        <v>78</v>
      </c>
      <c r="M47" s="101" t="s">
        <v>64</v>
      </c>
      <c r="N47" s="101" t="s">
        <v>73</v>
      </c>
      <c r="O47" s="101" t="str">
        <f>IF([2]!RtDuet_Report[[#This Row],[Duration3]]&gt;=360,IF([2]!RtDuet_Report[[#This Row],[&gt; 12 Hrs EDT ]]=1,"Zero",1),"Zero")</f>
        <v>Zero</v>
      </c>
      <c r="P47" s="101" t="str">
        <f>IF([2]!RtDuet_Report[[#This Row],[Duration3]]&gt;=720, 1,"Zero")</f>
        <v>Zero</v>
      </c>
      <c r="Q47" s="113">
        <v>2</v>
      </c>
      <c r="R47" s="114">
        <v>1.6319444444444445E-3</v>
      </c>
      <c r="S47" s="115" t="s">
        <v>170</v>
      </c>
      <c r="T47" s="105">
        <f>IF(OR([2]!RtDuet_Report[[#This Row],[Machine Centre ]]="Vessel Unloading 1 Unplanned Loss",[2]!RtDuet_Report[[#This Row],[Machine Centre ]]="Vessel Unloading 2 Unplanned Loss"),[2]!RtDuet_Report[[#This Row],[Duration3]],0)</f>
        <v>14</v>
      </c>
      <c r="U4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8" spans="1:21" ht="200.5" thickBot="1" x14ac:dyDescent="0.4">
      <c r="A48" s="137" t="s">
        <v>31</v>
      </c>
      <c r="B48" s="98">
        <v>44378</v>
      </c>
      <c r="C48" s="99" t="s">
        <v>171</v>
      </c>
      <c r="D48" s="99"/>
      <c r="E48" s="106">
        <v>44402.920243055552</v>
      </c>
      <c r="F48" s="106">
        <v>44402.934120370373</v>
      </c>
      <c r="G48" s="107" t="s">
        <v>59</v>
      </c>
      <c r="H48" s="107" t="s">
        <v>172</v>
      </c>
      <c r="I48" s="107" t="s">
        <v>173</v>
      </c>
      <c r="J48" s="101" t="s">
        <v>62</v>
      </c>
      <c r="K48" s="101" t="s">
        <v>134</v>
      </c>
      <c r="L48" s="101" t="s">
        <v>135</v>
      </c>
      <c r="M48" s="101" t="s">
        <v>83</v>
      </c>
      <c r="N48" s="101" t="s">
        <v>136</v>
      </c>
      <c r="O48" s="101" t="str">
        <f>IF([2]!RtDuet_Report[[#This Row],[Duration3]]&gt;=360,IF([2]!RtDuet_Report[[#This Row],[&gt; 12 Hrs EDT ]]=1,"Zero",1),"Zero")</f>
        <v>Zero</v>
      </c>
      <c r="P48" s="101" t="str">
        <f>IF([2]!RtDuet_Report[[#This Row],[Duration3]]&gt;=720, 1,"Zero")</f>
        <v>Zero</v>
      </c>
      <c r="Q48" s="113">
        <v>19</v>
      </c>
      <c r="R48" s="114">
        <v>1.3877314814814815E-2</v>
      </c>
      <c r="S48" s="115" t="s">
        <v>174</v>
      </c>
      <c r="T48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4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9" spans="1:21" ht="200.5" thickBot="1" x14ac:dyDescent="0.4">
      <c r="A49" s="137" t="s">
        <v>31</v>
      </c>
      <c r="B49" s="98">
        <v>44378</v>
      </c>
      <c r="C49" s="99" t="s">
        <v>171</v>
      </c>
      <c r="D49" s="99"/>
      <c r="E49" s="106">
        <v>44402.937384259261</v>
      </c>
      <c r="F49" s="106">
        <v>44402.946840277778</v>
      </c>
      <c r="G49" s="107" t="s">
        <v>59</v>
      </c>
      <c r="H49" s="107" t="s">
        <v>175</v>
      </c>
      <c r="I49" s="107" t="s">
        <v>176</v>
      </c>
      <c r="J49" s="101" t="s">
        <v>62</v>
      </c>
      <c r="K49" s="101" t="s">
        <v>134</v>
      </c>
      <c r="L49" s="101" t="s">
        <v>135</v>
      </c>
      <c r="M49" s="101" t="s">
        <v>83</v>
      </c>
      <c r="N49" s="101" t="s">
        <v>136</v>
      </c>
      <c r="O49" s="101" t="str">
        <f>IF([2]!RtDuet_Report[[#This Row],[Duration3]]&gt;=360,IF([2]!RtDuet_Report[[#This Row],[&gt; 12 Hrs EDT ]]=1,"Zero",1),"Zero")</f>
        <v>Zero</v>
      </c>
      <c r="P49" s="101" t="str">
        <f>IF([2]!RtDuet_Report[[#This Row],[Duration3]]&gt;=720, 1,"Zero")</f>
        <v>Zero</v>
      </c>
      <c r="Q49" s="113">
        <v>13</v>
      </c>
      <c r="R49" s="114">
        <v>9.4560185185185181E-3</v>
      </c>
      <c r="S49" s="115" t="s">
        <v>174</v>
      </c>
      <c r="T49" s="105">
        <f>IF(OR([2]!RtDuet_Report[[#This Row],[Machine Centre ]]="Vessel Unloading 1 Unplanned Loss",[2]!RtDuet_Report[[#This Row],[Machine Centre ]]="Vessel Unloading 2 Unplanned Loss"),[2]!RtDuet_Report[[#This Row],[Duration3]],0)</f>
        <v>19</v>
      </c>
      <c r="U4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0" spans="1:21" ht="188" thickBot="1" x14ac:dyDescent="0.4">
      <c r="A50" s="137" t="s">
        <v>31</v>
      </c>
      <c r="B50" s="98">
        <v>44378</v>
      </c>
      <c r="C50" s="99" t="s">
        <v>171</v>
      </c>
      <c r="D50" s="99"/>
      <c r="E50" s="106">
        <v>44402.972129629627</v>
      </c>
      <c r="F50" s="106">
        <v>44402.978530092594</v>
      </c>
      <c r="G50" s="107" t="s">
        <v>59</v>
      </c>
      <c r="H50" s="107" t="s">
        <v>177</v>
      </c>
      <c r="I50" s="107" t="s">
        <v>177</v>
      </c>
      <c r="J50" s="101" t="s">
        <v>34</v>
      </c>
      <c r="K50" s="101" t="s">
        <v>178</v>
      </c>
      <c r="L50" s="101" t="s">
        <v>78</v>
      </c>
      <c r="M50" s="101" t="s">
        <v>179</v>
      </c>
      <c r="N50" s="101" t="s">
        <v>180</v>
      </c>
      <c r="O50" s="101" t="str">
        <f>IF([2]!RtDuet_Report[[#This Row],[Duration3]]&gt;=360,IF([2]!RtDuet_Report[[#This Row],[&gt; 12 Hrs EDT ]]=1,"Zero",1),"Zero")</f>
        <v>Zero</v>
      </c>
      <c r="P50" s="101" t="str">
        <f>IF([2]!RtDuet_Report[[#This Row],[Duration3]]&gt;=720, 1,"Zero")</f>
        <v>Zero</v>
      </c>
      <c r="Q50" s="113">
        <v>9</v>
      </c>
      <c r="R50" s="114">
        <v>6.4004629629629628E-3</v>
      </c>
      <c r="S50" s="115" t="s">
        <v>181</v>
      </c>
      <c r="T50" s="105">
        <f>IF(OR([2]!RtDuet_Report[[#This Row],[Machine Centre ]]="Vessel Unloading 1 Unplanned Loss",[2]!RtDuet_Report[[#This Row],[Machine Centre ]]="Vessel Unloading 2 Unplanned Loss"),[2]!RtDuet_Report[[#This Row],[Duration3]],0)</f>
        <v>13</v>
      </c>
      <c r="U5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1" spans="1:21" ht="200.5" thickBot="1" x14ac:dyDescent="0.4">
      <c r="A51" s="137" t="s">
        <v>31</v>
      </c>
      <c r="B51" s="98">
        <v>44378</v>
      </c>
      <c r="C51" s="99" t="s">
        <v>171</v>
      </c>
      <c r="D51" s="99"/>
      <c r="E51" s="106">
        <v>44402.99927083333</v>
      </c>
      <c r="F51" s="106">
        <v>44403.010162037041</v>
      </c>
      <c r="G51" s="107" t="s">
        <v>59</v>
      </c>
      <c r="H51" s="107" t="s">
        <v>145</v>
      </c>
      <c r="I51" s="107" t="s">
        <v>182</v>
      </c>
      <c r="J51" s="101" t="s">
        <v>62</v>
      </c>
      <c r="K51" s="101" t="s">
        <v>134</v>
      </c>
      <c r="L51" s="101" t="s">
        <v>135</v>
      </c>
      <c r="M51" s="101" t="s">
        <v>83</v>
      </c>
      <c r="N51" s="101" t="s">
        <v>136</v>
      </c>
      <c r="O51" s="101" t="str">
        <f>IF([2]!RtDuet_Report[[#This Row],[Duration3]]&gt;=360,IF([2]!RtDuet_Report[[#This Row],[&gt; 12 Hrs EDT ]]=1,"Zero",1),"Zero")</f>
        <v>Zero</v>
      </c>
      <c r="P51" s="101" t="str">
        <f>IF([2]!RtDuet_Report[[#This Row],[Duration3]]&gt;=720, 1,"Zero")</f>
        <v>Zero</v>
      </c>
      <c r="Q51" s="113">
        <v>15</v>
      </c>
      <c r="R51" s="114">
        <v>1.0891203703703703E-2</v>
      </c>
      <c r="S51" s="115" t="s">
        <v>174</v>
      </c>
      <c r="T51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5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2" spans="1:21" ht="200.5" thickBot="1" x14ac:dyDescent="0.4">
      <c r="A52" s="137" t="s">
        <v>31</v>
      </c>
      <c r="B52" s="98">
        <v>44378</v>
      </c>
      <c r="C52" s="99" t="s">
        <v>171</v>
      </c>
      <c r="D52" s="99"/>
      <c r="E52" s="106">
        <v>44403.430509259262</v>
      </c>
      <c r="F52" s="106">
        <v>44403.439039351855</v>
      </c>
      <c r="G52" s="107" t="s">
        <v>59</v>
      </c>
      <c r="H52" s="107" t="s">
        <v>183</v>
      </c>
      <c r="I52" s="107" t="s">
        <v>183</v>
      </c>
      <c r="J52" s="101" t="s">
        <v>34</v>
      </c>
      <c r="K52" s="101" t="s">
        <v>134</v>
      </c>
      <c r="L52" s="101" t="s">
        <v>135</v>
      </c>
      <c r="M52" s="101" t="s">
        <v>83</v>
      </c>
      <c r="N52" s="101" t="s">
        <v>136</v>
      </c>
      <c r="O52" s="101" t="str">
        <f>IF([2]!RtDuet_Report[[#This Row],[Duration3]]&gt;=360,IF([2]!RtDuet_Report[[#This Row],[&gt; 12 Hrs EDT ]]=1,"Zero",1),"Zero")</f>
        <v>Zero</v>
      </c>
      <c r="P52" s="101" t="str">
        <f>IF([2]!RtDuet_Report[[#This Row],[Duration3]]&gt;=720, 1,"Zero")</f>
        <v>Zero</v>
      </c>
      <c r="Q52" s="113">
        <v>12</v>
      </c>
      <c r="R52" s="114">
        <v>8.5300925925925926E-3</v>
      </c>
      <c r="S52" s="115" t="s">
        <v>174</v>
      </c>
      <c r="T52" s="105">
        <f>IF(OR([2]!RtDuet_Report[[#This Row],[Machine Centre ]]="Vessel Unloading 1 Unplanned Loss",[2]!RtDuet_Report[[#This Row],[Machine Centre ]]="Vessel Unloading 2 Unplanned Loss"),[2]!RtDuet_Report[[#This Row],[Duration3]],0)</f>
        <v>15</v>
      </c>
      <c r="U5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3" spans="1:21" ht="200.5" thickBot="1" x14ac:dyDescent="0.4">
      <c r="A53" s="137" t="s">
        <v>31</v>
      </c>
      <c r="B53" s="98">
        <v>44378</v>
      </c>
      <c r="C53" s="99" t="s">
        <v>171</v>
      </c>
      <c r="D53" s="99"/>
      <c r="E53" s="106">
        <v>44403.665949074071</v>
      </c>
      <c r="F53" s="106">
        <v>44403.673692129632</v>
      </c>
      <c r="G53" s="107" t="s">
        <v>59</v>
      </c>
      <c r="H53" s="107" t="s">
        <v>184</v>
      </c>
      <c r="I53" s="107" t="s">
        <v>184</v>
      </c>
      <c r="J53" s="101" t="s">
        <v>34</v>
      </c>
      <c r="K53" s="101" t="s">
        <v>134</v>
      </c>
      <c r="L53" s="101" t="s">
        <v>135</v>
      </c>
      <c r="M53" s="101" t="s">
        <v>83</v>
      </c>
      <c r="N53" s="101" t="s">
        <v>136</v>
      </c>
      <c r="O53" s="101" t="str">
        <f>IF([2]!RtDuet_Report[[#This Row],[Duration3]]&gt;=360,IF([2]!RtDuet_Report[[#This Row],[&gt; 12 Hrs EDT ]]=1,"Zero",1),"Zero")</f>
        <v>Zero</v>
      </c>
      <c r="P53" s="101" t="str">
        <f>IF([2]!RtDuet_Report[[#This Row],[Duration3]]&gt;=720, 1,"Zero")</f>
        <v>Zero</v>
      </c>
      <c r="Q53" s="113">
        <v>11</v>
      </c>
      <c r="R53" s="114">
        <v>7.743055555555556E-3</v>
      </c>
      <c r="S53" s="115" t="s">
        <v>174</v>
      </c>
      <c r="T53" s="105">
        <f>IF(OR([2]!RtDuet_Report[[#This Row],[Machine Centre ]]="Vessel Unloading 1 Unplanned Loss",[2]!RtDuet_Report[[#This Row],[Machine Centre ]]="Vessel Unloading 2 Unplanned Loss"),[2]!RtDuet_Report[[#This Row],[Duration3]],0)</f>
        <v>12</v>
      </c>
      <c r="U5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4" spans="1:21" ht="175.5" thickBot="1" x14ac:dyDescent="0.4">
      <c r="A54" s="137" t="s">
        <v>31</v>
      </c>
      <c r="B54" s="98">
        <v>44378</v>
      </c>
      <c r="C54" s="99" t="s">
        <v>171</v>
      </c>
      <c r="D54" s="99"/>
      <c r="E54" s="106">
        <v>44404</v>
      </c>
      <c r="F54" s="106">
        <v>44404</v>
      </c>
      <c r="G54" s="107" t="s">
        <v>69</v>
      </c>
      <c r="H54" s="107" t="s">
        <v>185</v>
      </c>
      <c r="I54" s="107" t="s">
        <v>186</v>
      </c>
      <c r="J54" s="101" t="s">
        <v>62</v>
      </c>
      <c r="K54" s="101" t="s">
        <v>187</v>
      </c>
      <c r="L54" s="101" t="s">
        <v>36</v>
      </c>
      <c r="M54" s="101" t="s">
        <v>188</v>
      </c>
      <c r="N54" s="101" t="s">
        <v>189</v>
      </c>
      <c r="O54" s="101" t="str">
        <f>IF([2]!RtDuet_Report[[#This Row],[Duration3]]&gt;=360,IF([2]!RtDuet_Report[[#This Row],[&gt; 12 Hrs EDT ]]=1,"Zero",1),"Zero")</f>
        <v>Zero</v>
      </c>
      <c r="P54" s="101" t="str">
        <f>IF([2]!RtDuet_Report[[#This Row],[Duration3]]&gt;=720, 1,"Zero")</f>
        <v>Zero</v>
      </c>
      <c r="Q54" s="113">
        <v>20</v>
      </c>
      <c r="R54" s="114">
        <v>1.3900462962962962E-2</v>
      </c>
      <c r="S54" s="115" t="s">
        <v>190</v>
      </c>
      <c r="T54" s="105">
        <f>IF(OR([2]!RtDuet_Report[[#This Row],[Machine Centre ]]="Vessel Unloading 1 Unplanned Loss",[2]!RtDuet_Report[[#This Row],[Machine Centre ]]="Vessel Unloading 2 Unplanned Loss"),[2]!RtDuet_Report[[#This Row],[Duration3]],0)</f>
        <v>11</v>
      </c>
      <c r="U5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5" spans="1:21" ht="175.5" thickBot="1" x14ac:dyDescent="0.4">
      <c r="A55" s="137" t="s">
        <v>31</v>
      </c>
      <c r="B55" s="98">
        <v>44378</v>
      </c>
      <c r="C55" s="99" t="s">
        <v>171</v>
      </c>
      <c r="D55" s="99"/>
      <c r="E55" s="106">
        <v>44404</v>
      </c>
      <c r="F55" s="106">
        <v>44404</v>
      </c>
      <c r="G55" s="107" t="s">
        <v>69</v>
      </c>
      <c r="H55" s="107" t="s">
        <v>191</v>
      </c>
      <c r="I55" s="107" t="s">
        <v>192</v>
      </c>
      <c r="J55" s="101" t="s">
        <v>62</v>
      </c>
      <c r="K55" s="101" t="s">
        <v>187</v>
      </c>
      <c r="L55" s="101" t="s">
        <v>36</v>
      </c>
      <c r="M55" s="101" t="s">
        <v>188</v>
      </c>
      <c r="N55" s="101" t="s">
        <v>189</v>
      </c>
      <c r="O55" s="101" t="str">
        <f>IF([2]!RtDuet_Report[[#This Row],[Duration3]]&gt;=360,IF([2]!RtDuet_Report[[#This Row],[&gt; 12 Hrs EDT ]]=1,"Zero",1),"Zero")</f>
        <v>Zero</v>
      </c>
      <c r="P55" s="101" t="str">
        <f>IF([2]!RtDuet_Report[[#This Row],[Duration3]]&gt;=720, 1,"Zero")</f>
        <v>Zero</v>
      </c>
      <c r="Q55" s="113">
        <v>9</v>
      </c>
      <c r="R55" s="114">
        <v>6.2847222222222228E-3</v>
      </c>
      <c r="S55" s="115" t="s">
        <v>190</v>
      </c>
      <c r="T55" s="105">
        <f>IF(OR([2]!RtDuet_Report[[#This Row],[Machine Centre ]]="Vessel Unloading 1 Unplanned Loss",[2]!RtDuet_Report[[#This Row],[Machine Centre ]]="Vessel Unloading 2 Unplanned Loss"),[2]!RtDuet_Report[[#This Row],[Duration3]],0)</f>
        <v>20</v>
      </c>
      <c r="U5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6" spans="1:21" ht="163" thickBot="1" x14ac:dyDescent="0.4">
      <c r="A56" s="137" t="s">
        <v>31</v>
      </c>
      <c r="B56" s="98">
        <v>44378</v>
      </c>
      <c r="C56" s="99" t="s">
        <v>171</v>
      </c>
      <c r="D56" s="99"/>
      <c r="E56" s="106">
        <v>44404</v>
      </c>
      <c r="F56" s="106">
        <v>44404</v>
      </c>
      <c r="G56" s="107" t="s">
        <v>59</v>
      </c>
      <c r="H56" s="107" t="s">
        <v>193</v>
      </c>
      <c r="I56" s="107" t="s">
        <v>193</v>
      </c>
      <c r="J56" s="101" t="s">
        <v>34</v>
      </c>
      <c r="K56" s="101" t="s">
        <v>194</v>
      </c>
      <c r="L56" s="101" t="s">
        <v>36</v>
      </c>
      <c r="M56" s="101" t="s">
        <v>179</v>
      </c>
      <c r="N56" s="101" t="s">
        <v>195</v>
      </c>
      <c r="O56" s="101" t="str">
        <f>IF([2]!RtDuet_Report[[#This Row],[Duration3]]&gt;=360,IF([2]!RtDuet_Report[[#This Row],[&gt; 12 Hrs EDT ]]=1,"Zero",1),"Zero")</f>
        <v>Zero</v>
      </c>
      <c r="P56" s="101" t="str">
        <f>IF([2]!RtDuet_Report[[#This Row],[Duration3]]&gt;=720, 1,"Zero")</f>
        <v>Zero</v>
      </c>
      <c r="Q56" s="113">
        <v>13</v>
      </c>
      <c r="R56" s="114">
        <v>9.0856481481481483E-3</v>
      </c>
      <c r="S56" s="115" t="s">
        <v>196</v>
      </c>
      <c r="T56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5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7" spans="1:21" ht="200.5" thickBot="1" x14ac:dyDescent="0.4">
      <c r="A57" s="137" t="s">
        <v>31</v>
      </c>
      <c r="B57" s="98">
        <v>44378</v>
      </c>
      <c r="C57" s="99" t="s">
        <v>171</v>
      </c>
      <c r="D57" s="99"/>
      <c r="E57" s="106">
        <v>44404.001967592594</v>
      </c>
      <c r="F57" s="106">
        <v>44404.027592592596</v>
      </c>
      <c r="G57" s="107" t="s">
        <v>59</v>
      </c>
      <c r="H57" s="107" t="s">
        <v>197</v>
      </c>
      <c r="I57" s="107" t="s">
        <v>198</v>
      </c>
      <c r="J57" s="101" t="s">
        <v>62</v>
      </c>
      <c r="K57" s="101" t="s">
        <v>77</v>
      </c>
      <c r="L57" s="101" t="s">
        <v>78</v>
      </c>
      <c r="M57" s="101" t="s">
        <v>64</v>
      </c>
      <c r="N57" s="101" t="s">
        <v>65</v>
      </c>
      <c r="O57" s="101" t="str">
        <f>IF([2]!RtDuet_Report[[#This Row],[Duration3]]&gt;=360,IF([2]!RtDuet_Report[[#This Row],[&gt; 12 Hrs EDT ]]=1,"Zero",1),"Zero")</f>
        <v>Zero</v>
      </c>
      <c r="P57" s="101" t="str">
        <f>IF([2]!RtDuet_Report[[#This Row],[Duration3]]&gt;=720, 1,"Zero")</f>
        <v>Zero</v>
      </c>
      <c r="Q57" s="113">
        <v>36</v>
      </c>
      <c r="R57" s="114">
        <v>2.5624999999999998E-2</v>
      </c>
      <c r="S57" s="115" t="s">
        <v>170</v>
      </c>
      <c r="T57" s="105">
        <f>IF(OR([2]!RtDuet_Report[[#This Row],[Machine Centre ]]="Vessel Unloading 1 Unplanned Loss",[2]!RtDuet_Report[[#This Row],[Machine Centre ]]="Vessel Unloading 2 Unplanned Loss"),[2]!RtDuet_Report[[#This Row],[Duration3]],0)</f>
        <v>13</v>
      </c>
      <c r="U5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8" spans="1:21" ht="200.5" thickBot="1" x14ac:dyDescent="0.4">
      <c r="A58" s="137" t="s">
        <v>31</v>
      </c>
      <c r="B58" s="98">
        <v>44378</v>
      </c>
      <c r="C58" s="99" t="s">
        <v>171</v>
      </c>
      <c r="D58" s="99"/>
      <c r="E58" s="106">
        <v>44404.379062499997</v>
      </c>
      <c r="F58" s="106">
        <v>44404.389618055553</v>
      </c>
      <c r="G58" s="107" t="s">
        <v>59</v>
      </c>
      <c r="H58" s="107" t="s">
        <v>199</v>
      </c>
      <c r="I58" s="107" t="s">
        <v>200</v>
      </c>
      <c r="J58" s="101" t="s">
        <v>62</v>
      </c>
      <c r="K58" s="101" t="s">
        <v>134</v>
      </c>
      <c r="L58" s="101" t="s">
        <v>135</v>
      </c>
      <c r="M58" s="101" t="s">
        <v>83</v>
      </c>
      <c r="N58" s="101" t="s">
        <v>136</v>
      </c>
      <c r="O58" s="101" t="str">
        <f>IF([2]!RtDuet_Report[[#This Row],[Duration3]]&gt;=360,IF([2]!RtDuet_Report[[#This Row],[&gt; 12 Hrs EDT ]]=1,"Zero",1),"Zero")</f>
        <v>Zero</v>
      </c>
      <c r="P58" s="101" t="str">
        <f>IF([2]!RtDuet_Report[[#This Row],[Duration3]]&gt;=720, 1,"Zero")</f>
        <v>Zero</v>
      </c>
      <c r="Q58" s="113">
        <v>15</v>
      </c>
      <c r="R58" s="114">
        <v>1.0555555555555554E-2</v>
      </c>
      <c r="S58" s="115" t="s">
        <v>201</v>
      </c>
      <c r="T58" s="105">
        <f>IF(OR([2]!RtDuet_Report[[#This Row],[Machine Centre ]]="Vessel Unloading 1 Unplanned Loss",[2]!RtDuet_Report[[#This Row],[Machine Centre ]]="Vessel Unloading 2 Unplanned Loss"),[2]!RtDuet_Report[[#This Row],[Duration3]],0)</f>
        <v>36</v>
      </c>
      <c r="U5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9" spans="1:21" ht="200.5" thickBot="1" x14ac:dyDescent="0.4">
      <c r="A59" s="137" t="s">
        <v>31</v>
      </c>
      <c r="B59" s="98">
        <v>44378</v>
      </c>
      <c r="C59" s="99" t="s">
        <v>171</v>
      </c>
      <c r="D59" s="99"/>
      <c r="E59" s="106">
        <v>44404.595034722224</v>
      </c>
      <c r="F59" s="106">
        <v>44404.605925925927</v>
      </c>
      <c r="G59" s="107" t="s">
        <v>59</v>
      </c>
      <c r="H59" s="107" t="s">
        <v>145</v>
      </c>
      <c r="I59" s="107" t="s">
        <v>202</v>
      </c>
      <c r="J59" s="101" t="s">
        <v>62</v>
      </c>
      <c r="K59" s="101" t="s">
        <v>134</v>
      </c>
      <c r="L59" s="101" t="s">
        <v>135</v>
      </c>
      <c r="M59" s="101" t="s">
        <v>83</v>
      </c>
      <c r="N59" s="101" t="s">
        <v>136</v>
      </c>
      <c r="O59" s="101" t="str">
        <f>IF([2]!RtDuet_Report[[#This Row],[Duration3]]&gt;=360,IF([2]!RtDuet_Report[[#This Row],[&gt; 12 Hrs EDT ]]=1,"Zero",1),"Zero")</f>
        <v>Zero</v>
      </c>
      <c r="P59" s="101" t="str">
        <f>IF([2]!RtDuet_Report[[#This Row],[Duration3]]&gt;=720, 1,"Zero")</f>
        <v>Zero</v>
      </c>
      <c r="Q59" s="113">
        <v>15</v>
      </c>
      <c r="R59" s="114">
        <v>1.0891203703703703E-2</v>
      </c>
      <c r="S59" s="115" t="s">
        <v>203</v>
      </c>
      <c r="T59" s="105">
        <f>IF(OR([2]!RtDuet_Report[[#This Row],[Machine Centre ]]="Vessel Unloading 1 Unplanned Loss",[2]!RtDuet_Report[[#This Row],[Machine Centre ]]="Vessel Unloading 2 Unplanned Loss"),[2]!RtDuet_Report[[#This Row],[Duration3]],0)</f>
        <v>15</v>
      </c>
      <c r="U5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0" spans="1:21" ht="200.5" thickBot="1" x14ac:dyDescent="0.4">
      <c r="A60" s="137" t="s">
        <v>31</v>
      </c>
      <c r="B60" s="98">
        <v>44378</v>
      </c>
      <c r="C60" s="99" t="s">
        <v>204</v>
      </c>
      <c r="D60" s="99"/>
      <c r="E60" s="106">
        <v>44406.997754629629</v>
      </c>
      <c r="F60" s="106">
        <v>44407.001562500001</v>
      </c>
      <c r="G60" s="107" t="s">
        <v>69</v>
      </c>
      <c r="H60" s="107" t="s">
        <v>205</v>
      </c>
      <c r="I60" s="107" t="s">
        <v>103</v>
      </c>
      <c r="J60" s="101" t="s">
        <v>62</v>
      </c>
      <c r="K60" s="101" t="s">
        <v>125</v>
      </c>
      <c r="L60" s="101" t="s">
        <v>78</v>
      </c>
      <c r="M60" s="101" t="s">
        <v>64</v>
      </c>
      <c r="N60" s="101" t="s">
        <v>73</v>
      </c>
      <c r="O60" s="101" t="str">
        <f>IF([2]!RtDuet_Report[[#This Row],[Duration3]]&gt;=360,IF([2]!RtDuet_Report[[#This Row],[&gt; 12 Hrs EDT ]]=1,"Zero",1),"Zero")</f>
        <v>Zero</v>
      </c>
      <c r="P60" s="101" t="str">
        <f>IF([2]!RtDuet_Report[[#This Row],[Duration3]]&gt;=720, 1,"Zero")</f>
        <v>Zero</v>
      </c>
      <c r="Q60" s="113">
        <v>5</v>
      </c>
      <c r="R60" s="114">
        <v>3.8078703703703707E-3</v>
      </c>
      <c r="S60" s="115"/>
      <c r="T60" s="105">
        <f>IF(OR([2]!RtDuet_Report[[#This Row],[Machine Centre ]]="Vessel Unloading 1 Unplanned Loss",[2]!RtDuet_Report[[#This Row],[Machine Centre ]]="Vessel Unloading 2 Unplanned Loss"),[2]!RtDuet_Report[[#This Row],[Duration3]],0)</f>
        <v>15</v>
      </c>
      <c r="U6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1" spans="1:21" ht="200.5" thickBot="1" x14ac:dyDescent="0.4">
      <c r="A61" s="137" t="s">
        <v>31</v>
      </c>
      <c r="B61" s="98">
        <v>44378</v>
      </c>
      <c r="C61" s="99" t="s">
        <v>204</v>
      </c>
      <c r="D61" s="99"/>
      <c r="E61" s="106">
        <v>44407</v>
      </c>
      <c r="F61" s="106">
        <v>44407</v>
      </c>
      <c r="G61" s="107" t="s">
        <v>69</v>
      </c>
      <c r="H61" s="107" t="s">
        <v>206</v>
      </c>
      <c r="I61" s="107" t="s">
        <v>207</v>
      </c>
      <c r="J61" s="101" t="s">
        <v>62</v>
      </c>
      <c r="K61" s="101" t="s">
        <v>95</v>
      </c>
      <c r="L61" s="101" t="s">
        <v>36</v>
      </c>
      <c r="M61" s="101" t="s">
        <v>64</v>
      </c>
      <c r="N61" s="101" t="s">
        <v>73</v>
      </c>
      <c r="O61" s="101" t="str">
        <f>IF([2]!RtDuet_Report[[#This Row],[Duration3]]&gt;=360,IF([2]!RtDuet_Report[[#This Row],[&gt; 12 Hrs EDT ]]=1,"Zero",1),"Zero")</f>
        <v>Zero</v>
      </c>
      <c r="P61" s="101" t="str">
        <f>IF([2]!RtDuet_Report[[#This Row],[Duration3]]&gt;=720, 1,"Zero")</f>
        <v>Zero</v>
      </c>
      <c r="Q61" s="113">
        <v>7</v>
      </c>
      <c r="R61" s="114">
        <v>4.8726851851851856E-3</v>
      </c>
      <c r="S61" s="115" t="s">
        <v>208</v>
      </c>
      <c r="T61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6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2" spans="1:21" ht="200.5" thickBot="1" x14ac:dyDescent="0.4">
      <c r="A62" s="137" t="s">
        <v>31</v>
      </c>
      <c r="B62" s="98">
        <v>44378</v>
      </c>
      <c r="C62" s="99" t="s">
        <v>204</v>
      </c>
      <c r="D62" s="99"/>
      <c r="E62" s="106">
        <v>44407</v>
      </c>
      <c r="F62" s="106">
        <v>44407</v>
      </c>
      <c r="G62" s="107" t="s">
        <v>69</v>
      </c>
      <c r="H62" s="107" t="s">
        <v>209</v>
      </c>
      <c r="I62" s="107" t="s">
        <v>210</v>
      </c>
      <c r="J62" s="101" t="s">
        <v>62</v>
      </c>
      <c r="K62" s="101" t="s">
        <v>95</v>
      </c>
      <c r="L62" s="101" t="s">
        <v>36</v>
      </c>
      <c r="M62" s="101" t="s">
        <v>64</v>
      </c>
      <c r="N62" s="101" t="s">
        <v>73</v>
      </c>
      <c r="O62" s="101" t="str">
        <f>IF([2]!RtDuet_Report[[#This Row],[Duration3]]&gt;=360,IF([2]!RtDuet_Report[[#This Row],[&gt; 12 Hrs EDT ]]=1,"Zero",1),"Zero")</f>
        <v>Zero</v>
      </c>
      <c r="P62" s="101" t="str">
        <f>IF([2]!RtDuet_Report[[#This Row],[Duration3]]&gt;=720, 1,"Zero")</f>
        <v>Zero</v>
      </c>
      <c r="Q62" s="113">
        <v>4</v>
      </c>
      <c r="R62" s="114">
        <v>3.3912037037037036E-3</v>
      </c>
      <c r="S62" s="115" t="s">
        <v>208</v>
      </c>
      <c r="T62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6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3" spans="1:21" ht="200.5" thickBot="1" x14ac:dyDescent="0.4">
      <c r="A63" s="137" t="s">
        <v>31</v>
      </c>
      <c r="B63" s="98">
        <v>44378</v>
      </c>
      <c r="C63" s="99" t="s">
        <v>204</v>
      </c>
      <c r="D63" s="99"/>
      <c r="E63" s="106">
        <v>44407</v>
      </c>
      <c r="F63" s="106">
        <v>44407</v>
      </c>
      <c r="G63" s="107" t="s">
        <v>69</v>
      </c>
      <c r="H63" s="107" t="s">
        <v>211</v>
      </c>
      <c r="I63" s="107" t="s">
        <v>212</v>
      </c>
      <c r="J63" s="101" t="s">
        <v>62</v>
      </c>
      <c r="K63" s="101" t="s">
        <v>95</v>
      </c>
      <c r="L63" s="101" t="s">
        <v>36</v>
      </c>
      <c r="M63" s="101" t="s">
        <v>64</v>
      </c>
      <c r="N63" s="101" t="s">
        <v>73</v>
      </c>
      <c r="O63" s="101" t="str">
        <f>IF([2]!RtDuet_Report[[#This Row],[Duration3]]&gt;=360,IF([2]!RtDuet_Report[[#This Row],[&gt; 12 Hrs EDT ]]=1,"Zero",1),"Zero")</f>
        <v>Zero</v>
      </c>
      <c r="P63" s="101" t="str">
        <f>IF([2]!RtDuet_Report[[#This Row],[Duration3]]&gt;=720, 1,"Zero")</f>
        <v>Zero</v>
      </c>
      <c r="Q63" s="113">
        <v>2</v>
      </c>
      <c r="R63" s="114">
        <v>1.5624999999999999E-3</v>
      </c>
      <c r="S63" s="115" t="s">
        <v>208</v>
      </c>
      <c r="T63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6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4" spans="1:21" ht="200.5" thickBot="1" x14ac:dyDescent="0.4">
      <c r="A64" s="137" t="s">
        <v>31</v>
      </c>
      <c r="B64" s="98">
        <v>44378</v>
      </c>
      <c r="C64" s="99" t="s">
        <v>204</v>
      </c>
      <c r="D64" s="99"/>
      <c r="E64" s="106">
        <v>44407</v>
      </c>
      <c r="F64" s="106">
        <v>44407</v>
      </c>
      <c r="G64" s="107" t="s">
        <v>69</v>
      </c>
      <c r="H64" s="107" t="s">
        <v>133</v>
      </c>
      <c r="I64" s="107" t="s">
        <v>212</v>
      </c>
      <c r="J64" s="101" t="s">
        <v>62</v>
      </c>
      <c r="K64" s="101" t="s">
        <v>95</v>
      </c>
      <c r="L64" s="101" t="s">
        <v>36</v>
      </c>
      <c r="M64" s="101" t="s">
        <v>64</v>
      </c>
      <c r="N64" s="101" t="s">
        <v>73</v>
      </c>
      <c r="O64" s="101" t="str">
        <f>IF([2]!RtDuet_Report[[#This Row],[Duration3]]&gt;=360,IF([2]!RtDuet_Report[[#This Row],[&gt; 12 Hrs EDT ]]=1,"Zero",1),"Zero")</f>
        <v>Zero</v>
      </c>
      <c r="P64" s="101" t="str">
        <f>IF([2]!RtDuet_Report[[#This Row],[Duration3]]&gt;=720, 1,"Zero")</f>
        <v>Zero</v>
      </c>
      <c r="Q64" s="113">
        <v>2</v>
      </c>
      <c r="R64" s="114">
        <v>1.5046296296296294E-3</v>
      </c>
      <c r="S64" s="115" t="s">
        <v>208</v>
      </c>
      <c r="T64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6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5" spans="1:21" ht="200.5" thickBot="1" x14ac:dyDescent="0.4">
      <c r="A65" s="137" t="s">
        <v>31</v>
      </c>
      <c r="B65" s="98">
        <v>44378</v>
      </c>
      <c r="C65" s="99" t="s">
        <v>204</v>
      </c>
      <c r="D65" s="99"/>
      <c r="E65" s="106">
        <v>44407.044872685183</v>
      </c>
      <c r="F65" s="106">
        <v>44407.048206018517</v>
      </c>
      <c r="G65" s="107" t="s">
        <v>69</v>
      </c>
      <c r="H65" s="107" t="s">
        <v>213</v>
      </c>
      <c r="I65" s="107" t="s">
        <v>214</v>
      </c>
      <c r="J65" s="101" t="s">
        <v>62</v>
      </c>
      <c r="K65" s="101" t="s">
        <v>125</v>
      </c>
      <c r="L65" s="101" t="s">
        <v>78</v>
      </c>
      <c r="M65" s="101" t="s">
        <v>64</v>
      </c>
      <c r="N65" s="101" t="s">
        <v>73</v>
      </c>
      <c r="O65" s="101" t="str">
        <f>IF([2]!RtDuet_Report[[#This Row],[Duration3]]&gt;=360,IF([2]!RtDuet_Report[[#This Row],[&gt; 12 Hrs EDT ]]=1,"Zero",1),"Zero")</f>
        <v>Zero</v>
      </c>
      <c r="P65" s="101" t="str">
        <f>IF([2]!RtDuet_Report[[#This Row],[Duration3]]&gt;=720, 1,"Zero")</f>
        <v>Zero</v>
      </c>
      <c r="Q65" s="113">
        <v>4</v>
      </c>
      <c r="R65" s="114">
        <v>3.3333333333333335E-3</v>
      </c>
      <c r="S65" s="115"/>
      <c r="T65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6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6" spans="1:21" ht="200.5" thickBot="1" x14ac:dyDescent="0.4">
      <c r="A66" s="137" t="s">
        <v>31</v>
      </c>
      <c r="B66" s="98">
        <v>44378</v>
      </c>
      <c r="C66" s="99" t="s">
        <v>204</v>
      </c>
      <c r="D66" s="99"/>
      <c r="E66" s="106">
        <v>44407.165949074071</v>
      </c>
      <c r="F66" s="106">
        <v>44407.169236111113</v>
      </c>
      <c r="G66" s="107" t="s">
        <v>69</v>
      </c>
      <c r="H66" s="107" t="s">
        <v>215</v>
      </c>
      <c r="I66" s="107" t="s">
        <v>216</v>
      </c>
      <c r="J66" s="101" t="s">
        <v>62</v>
      </c>
      <c r="K66" s="101" t="s">
        <v>125</v>
      </c>
      <c r="L66" s="101" t="s">
        <v>78</v>
      </c>
      <c r="M66" s="101" t="s">
        <v>64</v>
      </c>
      <c r="N66" s="101" t="s">
        <v>73</v>
      </c>
      <c r="O66" s="101" t="str">
        <f>IF([2]!RtDuet_Report[[#This Row],[Duration3]]&gt;=360,IF([2]!RtDuet_Report[[#This Row],[&gt; 12 Hrs EDT ]]=1,"Zero",1),"Zero")</f>
        <v>Zero</v>
      </c>
      <c r="P66" s="101" t="str">
        <f>IF([2]!RtDuet_Report[[#This Row],[Duration3]]&gt;=720, 1,"Zero")</f>
        <v>Zero</v>
      </c>
      <c r="Q66" s="113">
        <v>4</v>
      </c>
      <c r="R66" s="114">
        <v>3.2870370370370367E-3</v>
      </c>
      <c r="S66" s="115" t="s">
        <v>217</v>
      </c>
      <c r="T66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6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7" spans="1:21" ht="200.5" thickBot="1" x14ac:dyDescent="0.4">
      <c r="A67" s="137" t="s">
        <v>31</v>
      </c>
      <c r="B67" s="98">
        <v>44378</v>
      </c>
      <c r="C67" s="99" t="s">
        <v>204</v>
      </c>
      <c r="D67" s="99"/>
      <c r="E67" s="106">
        <v>44407.239756944444</v>
      </c>
      <c r="F67" s="106">
        <v>44407.243807870371</v>
      </c>
      <c r="G67" s="107" t="s">
        <v>69</v>
      </c>
      <c r="H67" s="107" t="s">
        <v>218</v>
      </c>
      <c r="I67" s="107" t="s">
        <v>219</v>
      </c>
      <c r="J67" s="101" t="s">
        <v>62</v>
      </c>
      <c r="K67" s="101" t="s">
        <v>125</v>
      </c>
      <c r="L67" s="101" t="s">
        <v>78</v>
      </c>
      <c r="M67" s="101" t="s">
        <v>64</v>
      </c>
      <c r="N67" s="101" t="s">
        <v>73</v>
      </c>
      <c r="O67" s="101" t="str">
        <f>IF([2]!RtDuet_Report[[#This Row],[Duration3]]&gt;=360,IF([2]!RtDuet_Report[[#This Row],[&gt; 12 Hrs EDT ]]=1,"Zero",1),"Zero")</f>
        <v>Zero</v>
      </c>
      <c r="P67" s="101" t="str">
        <f>IF([2]!RtDuet_Report[[#This Row],[Duration3]]&gt;=720, 1,"Zero")</f>
        <v>Zero</v>
      </c>
      <c r="Q67" s="113">
        <v>5</v>
      </c>
      <c r="R67" s="114">
        <v>4.0509259259259257E-3</v>
      </c>
      <c r="S67" s="115" t="s">
        <v>217</v>
      </c>
      <c r="T67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6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8" spans="1:21" ht="200.5" thickBot="1" x14ac:dyDescent="0.4">
      <c r="A68" s="137" t="s">
        <v>31</v>
      </c>
      <c r="B68" s="98">
        <v>44378</v>
      </c>
      <c r="C68" s="99" t="s">
        <v>204</v>
      </c>
      <c r="D68" s="99"/>
      <c r="E68" s="106">
        <v>44407.259155092594</v>
      </c>
      <c r="F68" s="106">
        <v>44407.263379629629</v>
      </c>
      <c r="G68" s="107" t="s">
        <v>69</v>
      </c>
      <c r="H68" s="107" t="s">
        <v>220</v>
      </c>
      <c r="I68" s="107" t="s">
        <v>221</v>
      </c>
      <c r="J68" s="101" t="s">
        <v>62</v>
      </c>
      <c r="K68" s="101" t="s">
        <v>125</v>
      </c>
      <c r="L68" s="101" t="s">
        <v>78</v>
      </c>
      <c r="M68" s="101" t="s">
        <v>64</v>
      </c>
      <c r="N68" s="101" t="s">
        <v>73</v>
      </c>
      <c r="O68" s="101" t="str">
        <f>IF([2]!RtDuet_Report[[#This Row],[Duration3]]&gt;=360,IF([2]!RtDuet_Report[[#This Row],[&gt; 12 Hrs EDT ]]=1,"Zero",1),"Zero")</f>
        <v>Zero</v>
      </c>
      <c r="P68" s="101" t="str">
        <f>IF([2]!RtDuet_Report[[#This Row],[Duration3]]&gt;=720, 1,"Zero")</f>
        <v>Zero</v>
      </c>
      <c r="Q68" s="113">
        <v>6</v>
      </c>
      <c r="R68" s="114">
        <v>4.2245370370370371E-3</v>
      </c>
      <c r="S68" s="115" t="s">
        <v>217</v>
      </c>
      <c r="T68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6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9" spans="1:21" ht="175.5" thickBot="1" x14ac:dyDescent="0.4">
      <c r="A69" s="137" t="s">
        <v>31</v>
      </c>
      <c r="B69" s="98">
        <v>44378</v>
      </c>
      <c r="C69" s="99" t="s">
        <v>204</v>
      </c>
      <c r="D69" s="99"/>
      <c r="E69" s="106">
        <v>44407.72011574074</v>
      </c>
      <c r="F69" s="106">
        <v>44407.723090277781</v>
      </c>
      <c r="G69" s="107" t="s">
        <v>59</v>
      </c>
      <c r="H69" s="107" t="s">
        <v>182</v>
      </c>
      <c r="I69" s="107" t="s">
        <v>182</v>
      </c>
      <c r="J69" s="101" t="s">
        <v>34</v>
      </c>
      <c r="K69" s="101" t="s">
        <v>222</v>
      </c>
      <c r="L69" s="101" t="s">
        <v>78</v>
      </c>
      <c r="M69" s="101" t="s">
        <v>188</v>
      </c>
      <c r="N69" s="101" t="s">
        <v>223</v>
      </c>
      <c r="O69" s="101" t="str">
        <f>IF([2]!RtDuet_Report[[#This Row],[Duration3]]&gt;=360,IF([2]!RtDuet_Report[[#This Row],[&gt; 12 Hrs EDT ]]=1,"Zero",1),"Zero")</f>
        <v>Zero</v>
      </c>
      <c r="P69" s="101" t="str">
        <f>IF([2]!RtDuet_Report[[#This Row],[Duration3]]&gt;=720, 1,"Zero")</f>
        <v>Zero</v>
      </c>
      <c r="Q69" s="113">
        <v>4</v>
      </c>
      <c r="R69" s="114">
        <v>2.9745370370370373E-3</v>
      </c>
      <c r="S69" s="115" t="s">
        <v>224</v>
      </c>
      <c r="T69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6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0" spans="1:21" ht="200.5" thickBot="1" x14ac:dyDescent="0.4">
      <c r="A70" s="137" t="s">
        <v>31</v>
      </c>
      <c r="B70" s="98">
        <v>44378</v>
      </c>
      <c r="C70" s="99" t="s">
        <v>204</v>
      </c>
      <c r="D70" s="99"/>
      <c r="E70" s="106">
        <v>44407.840173611112</v>
      </c>
      <c r="F70" s="106">
        <v>44407.844421296293</v>
      </c>
      <c r="G70" s="107" t="s">
        <v>69</v>
      </c>
      <c r="H70" s="107" t="s">
        <v>225</v>
      </c>
      <c r="I70" s="107" t="s">
        <v>226</v>
      </c>
      <c r="J70" s="101" t="s">
        <v>62</v>
      </c>
      <c r="K70" s="101" t="s">
        <v>95</v>
      </c>
      <c r="L70" s="101" t="s">
        <v>36</v>
      </c>
      <c r="M70" s="101" t="s">
        <v>64</v>
      </c>
      <c r="N70" s="101" t="s">
        <v>73</v>
      </c>
      <c r="O70" s="101" t="str">
        <f>IF([2]!RtDuet_Report[[#This Row],[Duration3]]&gt;=360,IF([2]!RtDuet_Report[[#This Row],[&gt; 12 Hrs EDT ]]=1,"Zero",1),"Zero")</f>
        <v>Zero</v>
      </c>
      <c r="P70" s="101" t="str">
        <f>IF([2]!RtDuet_Report[[#This Row],[Duration3]]&gt;=720, 1,"Zero")</f>
        <v>Zero</v>
      </c>
      <c r="Q70" s="113">
        <v>6</v>
      </c>
      <c r="R70" s="114">
        <v>4.2476851851851851E-3</v>
      </c>
      <c r="S70" s="115" t="s">
        <v>208</v>
      </c>
      <c r="T70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7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1" spans="1:21" ht="200.5" thickBot="1" x14ac:dyDescent="0.4">
      <c r="A71" s="137" t="s">
        <v>31</v>
      </c>
      <c r="B71" s="98">
        <v>44378</v>
      </c>
      <c r="C71" s="99" t="s">
        <v>204</v>
      </c>
      <c r="D71" s="99"/>
      <c r="E71" s="106">
        <v>44407.851863425924</v>
      </c>
      <c r="F71" s="106">
        <v>44407.864317129628</v>
      </c>
      <c r="G71" s="107" t="s">
        <v>69</v>
      </c>
      <c r="H71" s="107" t="s">
        <v>227</v>
      </c>
      <c r="I71" s="107" t="s">
        <v>228</v>
      </c>
      <c r="J71" s="101" t="s">
        <v>62</v>
      </c>
      <c r="K71" s="101" t="s">
        <v>95</v>
      </c>
      <c r="L71" s="101" t="s">
        <v>36</v>
      </c>
      <c r="M71" s="101" t="s">
        <v>64</v>
      </c>
      <c r="N71" s="101" t="s">
        <v>73</v>
      </c>
      <c r="O71" s="101" t="str">
        <f>IF([2]!RtDuet_Report[[#This Row],[Duration3]]&gt;=360,IF([2]!RtDuet_Report[[#This Row],[&gt; 12 Hrs EDT ]]=1,"Zero",1),"Zero")</f>
        <v>Zero</v>
      </c>
      <c r="P71" s="101" t="str">
        <f>IF([2]!RtDuet_Report[[#This Row],[Duration3]]&gt;=720, 1,"Zero")</f>
        <v>Zero</v>
      </c>
      <c r="Q71" s="113">
        <v>17</v>
      </c>
      <c r="R71" s="114">
        <v>1.2453703703703703E-2</v>
      </c>
      <c r="S71" s="115" t="s">
        <v>208</v>
      </c>
      <c r="T71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7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2" spans="1:21" ht="200.5" thickBot="1" x14ac:dyDescent="0.4">
      <c r="A72" s="137" t="s">
        <v>31</v>
      </c>
      <c r="B72" s="98">
        <v>44378</v>
      </c>
      <c r="C72" s="99" t="s">
        <v>204</v>
      </c>
      <c r="D72" s="99"/>
      <c r="E72" s="106">
        <v>44407.869872685187</v>
      </c>
      <c r="F72" s="106">
        <v>44407.877974537034</v>
      </c>
      <c r="G72" s="107" t="s">
        <v>69</v>
      </c>
      <c r="H72" s="107" t="s">
        <v>229</v>
      </c>
      <c r="I72" s="107" t="s">
        <v>230</v>
      </c>
      <c r="J72" s="101" t="s">
        <v>62</v>
      </c>
      <c r="K72" s="101" t="s">
        <v>95</v>
      </c>
      <c r="L72" s="101" t="s">
        <v>36</v>
      </c>
      <c r="M72" s="101" t="s">
        <v>64</v>
      </c>
      <c r="N72" s="101" t="s">
        <v>73</v>
      </c>
      <c r="O72" s="101" t="str">
        <f>IF([2]!RtDuet_Report[[#This Row],[Duration3]]&gt;=360,IF([2]!RtDuet_Report[[#This Row],[&gt; 12 Hrs EDT ]]=1,"Zero",1),"Zero")</f>
        <v>Zero</v>
      </c>
      <c r="P72" s="101" t="str">
        <f>IF([2]!RtDuet_Report[[#This Row],[Duration3]]&gt;=720, 1,"Zero")</f>
        <v>Zero</v>
      </c>
      <c r="Q72" s="113">
        <v>11</v>
      </c>
      <c r="R72" s="114">
        <v>8.1018518518518514E-3</v>
      </c>
      <c r="S72" s="115" t="s">
        <v>208</v>
      </c>
      <c r="T72" s="105">
        <f>IF(OR([2]!RtDuet_Report[[#This Row],[Machine Centre ]]="Vessel Unloading 1 Unplanned Loss",[2]!RtDuet_Report[[#This Row],[Machine Centre ]]="Vessel Unloading 2 Unplanned Loss"),[2]!RtDuet_Report[[#This Row],[Duration3]],0)</f>
        <v>17</v>
      </c>
      <c r="U7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3" spans="1:21" ht="200.5" thickBot="1" x14ac:dyDescent="0.4">
      <c r="A73" s="137" t="s">
        <v>31</v>
      </c>
      <c r="B73" s="98">
        <v>44378</v>
      </c>
      <c r="C73" s="99" t="s">
        <v>204</v>
      </c>
      <c r="D73" s="99"/>
      <c r="E73" s="106">
        <v>44407.887511574074</v>
      </c>
      <c r="F73" s="106">
        <v>44407.897118055553</v>
      </c>
      <c r="G73" s="107" t="s">
        <v>69</v>
      </c>
      <c r="H73" s="107" t="s">
        <v>231</v>
      </c>
      <c r="I73" s="107" t="s">
        <v>232</v>
      </c>
      <c r="J73" s="101" t="s">
        <v>62</v>
      </c>
      <c r="K73" s="101" t="s">
        <v>95</v>
      </c>
      <c r="L73" s="101" t="s">
        <v>36</v>
      </c>
      <c r="M73" s="101" t="s">
        <v>64</v>
      </c>
      <c r="N73" s="101" t="s">
        <v>73</v>
      </c>
      <c r="O73" s="101" t="str">
        <f>IF([2]!RtDuet_Report[[#This Row],[Duration3]]&gt;=360,IF([2]!RtDuet_Report[[#This Row],[&gt; 12 Hrs EDT ]]=1,"Zero",1),"Zero")</f>
        <v>Zero</v>
      </c>
      <c r="P73" s="101" t="str">
        <f>IF([2]!RtDuet_Report[[#This Row],[Duration3]]&gt;=720, 1,"Zero")</f>
        <v>Zero</v>
      </c>
      <c r="Q73" s="113">
        <v>13</v>
      </c>
      <c r="R73" s="114">
        <v>9.6064814814814815E-3</v>
      </c>
      <c r="S73" s="115" t="s">
        <v>208</v>
      </c>
      <c r="T73" s="105">
        <f>IF(OR([2]!RtDuet_Report[[#This Row],[Machine Centre ]]="Vessel Unloading 1 Unplanned Loss",[2]!RtDuet_Report[[#This Row],[Machine Centre ]]="Vessel Unloading 2 Unplanned Loss"),[2]!RtDuet_Report[[#This Row],[Duration3]],0)</f>
        <v>11</v>
      </c>
      <c r="U7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4" spans="1:21" ht="200.5" thickBot="1" x14ac:dyDescent="0.4">
      <c r="A74" s="137" t="s">
        <v>31</v>
      </c>
      <c r="B74" s="98">
        <v>44378</v>
      </c>
      <c r="C74" s="99" t="s">
        <v>204</v>
      </c>
      <c r="D74" s="99"/>
      <c r="E74" s="106">
        <v>44407.899953703702</v>
      </c>
      <c r="F74" s="106">
        <v>44407.905810185184</v>
      </c>
      <c r="G74" s="107" t="s">
        <v>69</v>
      </c>
      <c r="H74" s="107" t="s">
        <v>233</v>
      </c>
      <c r="I74" s="107" t="s">
        <v>234</v>
      </c>
      <c r="J74" s="101" t="s">
        <v>62</v>
      </c>
      <c r="K74" s="101" t="s">
        <v>95</v>
      </c>
      <c r="L74" s="101" t="s">
        <v>36</v>
      </c>
      <c r="M74" s="101" t="s">
        <v>64</v>
      </c>
      <c r="N74" s="101" t="s">
        <v>73</v>
      </c>
      <c r="O74" s="101" t="str">
        <f>IF([2]!RtDuet_Report[[#This Row],[Duration3]]&gt;=360,IF([2]!RtDuet_Report[[#This Row],[&gt; 12 Hrs EDT ]]=1,"Zero",1),"Zero")</f>
        <v>Zero</v>
      </c>
      <c r="P74" s="101" t="str">
        <f>IF([2]!RtDuet_Report[[#This Row],[Duration3]]&gt;=720, 1,"Zero")</f>
        <v>Zero</v>
      </c>
      <c r="Q74" s="113">
        <v>8</v>
      </c>
      <c r="R74" s="114">
        <v>5.8564814814814825E-3</v>
      </c>
      <c r="S74" s="115" t="s">
        <v>208</v>
      </c>
      <c r="T74" s="105">
        <f>IF(OR([2]!RtDuet_Report[[#This Row],[Machine Centre ]]="Vessel Unloading 1 Unplanned Loss",[2]!RtDuet_Report[[#This Row],[Machine Centre ]]="Vessel Unloading 2 Unplanned Loss"),[2]!RtDuet_Report[[#This Row],[Duration3]],0)</f>
        <v>13</v>
      </c>
      <c r="U7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5" spans="1:21" ht="200.5" thickBot="1" x14ac:dyDescent="0.4">
      <c r="A75" s="137" t="s">
        <v>31</v>
      </c>
      <c r="B75" s="98">
        <v>44378</v>
      </c>
      <c r="C75" s="99" t="s">
        <v>204</v>
      </c>
      <c r="D75" s="99"/>
      <c r="E75" s="106">
        <v>44407.910046296296</v>
      </c>
      <c r="F75" s="106">
        <v>44407.912870370368</v>
      </c>
      <c r="G75" s="107" t="s">
        <v>69</v>
      </c>
      <c r="H75" s="107" t="s">
        <v>235</v>
      </c>
      <c r="I75" s="107" t="s">
        <v>236</v>
      </c>
      <c r="J75" s="101" t="s">
        <v>62</v>
      </c>
      <c r="K75" s="101" t="s">
        <v>95</v>
      </c>
      <c r="L75" s="101" t="s">
        <v>36</v>
      </c>
      <c r="M75" s="101" t="s">
        <v>64</v>
      </c>
      <c r="N75" s="101" t="s">
        <v>73</v>
      </c>
      <c r="O75" s="101" t="str">
        <f>IF([2]!RtDuet_Report[[#This Row],[Duration3]]&gt;=360,IF([2]!RtDuet_Report[[#This Row],[&gt; 12 Hrs EDT ]]=1,"Zero",1),"Zero")</f>
        <v>Zero</v>
      </c>
      <c r="P75" s="101" t="str">
        <f>IF([2]!RtDuet_Report[[#This Row],[Duration3]]&gt;=720, 1,"Zero")</f>
        <v>Zero</v>
      </c>
      <c r="Q75" s="113">
        <v>4</v>
      </c>
      <c r="R75" s="114">
        <v>2.8240740740740739E-3</v>
      </c>
      <c r="S75" s="115" t="s">
        <v>208</v>
      </c>
      <c r="T75" s="105">
        <f>IF(OR([2]!RtDuet_Report[[#This Row],[Machine Centre ]]="Vessel Unloading 1 Unplanned Loss",[2]!RtDuet_Report[[#This Row],[Machine Centre ]]="Vessel Unloading 2 Unplanned Loss"),[2]!RtDuet_Report[[#This Row],[Duration3]],0)</f>
        <v>8</v>
      </c>
      <c r="U7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6" spans="1:21" ht="188" thickBot="1" x14ac:dyDescent="0.4">
      <c r="A76" s="137" t="s">
        <v>31</v>
      </c>
      <c r="B76" s="98">
        <v>44378</v>
      </c>
      <c r="C76" s="99" t="s">
        <v>204</v>
      </c>
      <c r="D76" s="99"/>
      <c r="E76" s="106">
        <v>44408</v>
      </c>
      <c r="F76" s="106">
        <v>44408</v>
      </c>
      <c r="G76" s="107" t="s">
        <v>59</v>
      </c>
      <c r="H76" s="107" t="s">
        <v>237</v>
      </c>
      <c r="I76" s="107" t="s">
        <v>238</v>
      </c>
      <c r="J76" s="101" t="s">
        <v>62</v>
      </c>
      <c r="K76" s="101" t="s">
        <v>239</v>
      </c>
      <c r="L76" s="101" t="s">
        <v>36</v>
      </c>
      <c r="M76" s="101" t="s">
        <v>188</v>
      </c>
      <c r="N76" s="101" t="s">
        <v>240</v>
      </c>
      <c r="O76" s="101" t="str">
        <f>IF([2]!RtDuet_Report[[#This Row],[Duration3]]&gt;=360,IF([2]!RtDuet_Report[[#This Row],[&gt; 12 Hrs EDT ]]=1,"Zero",1),"Zero")</f>
        <v>Zero</v>
      </c>
      <c r="P76" s="101" t="str">
        <f>IF([2]!RtDuet_Report[[#This Row],[Duration3]]&gt;=720, 1,"Zero")</f>
        <v>Zero</v>
      </c>
      <c r="Q76" s="113">
        <v>24</v>
      </c>
      <c r="R76" s="114">
        <v>1.681712962962963E-2</v>
      </c>
      <c r="S76" s="115" t="s">
        <v>241</v>
      </c>
      <c r="T76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7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7" spans="1:21" ht="188" thickBot="1" x14ac:dyDescent="0.4">
      <c r="A77" s="137" t="s">
        <v>31</v>
      </c>
      <c r="B77" s="98">
        <v>44378</v>
      </c>
      <c r="C77" s="99" t="s">
        <v>204</v>
      </c>
      <c r="D77" s="99"/>
      <c r="E77" s="106">
        <v>44408.200856481482</v>
      </c>
      <c r="F77" s="106">
        <v>44408.231793981482</v>
      </c>
      <c r="G77" s="107" t="s">
        <v>59</v>
      </c>
      <c r="H77" s="107" t="s">
        <v>242</v>
      </c>
      <c r="I77" s="107" t="s">
        <v>243</v>
      </c>
      <c r="J77" s="101" t="s">
        <v>62</v>
      </c>
      <c r="K77" s="101" t="s">
        <v>244</v>
      </c>
      <c r="L77" s="101" t="s">
        <v>54</v>
      </c>
      <c r="M77" s="101" t="s">
        <v>64</v>
      </c>
      <c r="N77" s="101" t="s">
        <v>65</v>
      </c>
      <c r="O77" s="101" t="str">
        <f>IF([2]!RtDuet_Report[[#This Row],[Duration3]]&gt;=360,IF([2]!RtDuet_Report[[#This Row],[&gt; 12 Hrs EDT ]]=1,"Zero",1),"Zero")</f>
        <v>Zero</v>
      </c>
      <c r="P77" s="101" t="str">
        <f>IF([2]!RtDuet_Report[[#This Row],[Duration3]]&gt;=720, 1,"Zero")</f>
        <v>Zero</v>
      </c>
      <c r="Q77" s="113">
        <v>44</v>
      </c>
      <c r="R77" s="114">
        <v>3.0937499999999996E-2</v>
      </c>
      <c r="S77" s="115" t="s">
        <v>245</v>
      </c>
      <c r="T77" s="105">
        <f>IF(OR([2]!RtDuet_Report[[#This Row],[Machine Centre ]]="Vessel Unloading 1 Unplanned Loss",[2]!RtDuet_Report[[#This Row],[Machine Centre ]]="Vessel Unloading 2 Unplanned Loss"),[2]!RtDuet_Report[[#This Row],[Duration3]],0)</f>
        <v>24</v>
      </c>
      <c r="U7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8" spans="1:21" ht="100.5" thickBot="1" x14ac:dyDescent="0.4">
      <c r="A78" s="137" t="s">
        <v>31</v>
      </c>
      <c r="B78" s="98">
        <v>44378</v>
      </c>
      <c r="C78" s="99" t="s">
        <v>204</v>
      </c>
      <c r="D78" s="99"/>
      <c r="E78" s="106">
        <v>44408.201481481483</v>
      </c>
      <c r="F78" s="106">
        <v>44408.203483796293</v>
      </c>
      <c r="G78" s="107" t="s">
        <v>69</v>
      </c>
      <c r="H78" s="107" t="s">
        <v>246</v>
      </c>
      <c r="I78" s="107" t="s">
        <v>247</v>
      </c>
      <c r="J78" s="101" t="s">
        <v>62</v>
      </c>
      <c r="K78" s="101" t="s">
        <v>248</v>
      </c>
      <c r="L78" s="101"/>
      <c r="M78" s="101"/>
      <c r="N78" s="101"/>
      <c r="O78" s="101" t="str">
        <f>IF([2]!RtDuet_Report[[#This Row],[Duration3]]&gt;=360,IF([2]!RtDuet_Report[[#This Row],[&gt; 12 Hrs EDT ]]=1,"Zero",1),"Zero")</f>
        <v>Zero</v>
      </c>
      <c r="P78" s="101" t="str">
        <f>IF([2]!RtDuet_Report[[#This Row],[Duration3]]&gt;=720, 1,"Zero")</f>
        <v>Zero</v>
      </c>
      <c r="Q78" s="113">
        <v>2</v>
      </c>
      <c r="R78" s="114">
        <v>2.0023148148148148E-3</v>
      </c>
      <c r="S78" s="115"/>
      <c r="T78" s="105">
        <f>IF(OR([2]!RtDuet_Report[[#This Row],[Machine Centre ]]="Vessel Unloading 1 Unplanned Loss",[2]!RtDuet_Report[[#This Row],[Machine Centre ]]="Vessel Unloading 2 Unplanned Loss"),[2]!RtDuet_Report[[#This Row],[Duration3]],0)</f>
        <v>44</v>
      </c>
      <c r="U7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9" spans="1:21" ht="225.5" thickBot="1" x14ac:dyDescent="0.4">
      <c r="A79" s="137" t="s">
        <v>31</v>
      </c>
      <c r="B79" s="98">
        <v>44378</v>
      </c>
      <c r="C79" s="99" t="s">
        <v>204</v>
      </c>
      <c r="D79" s="99"/>
      <c r="E79" s="106">
        <v>44408.313171296293</v>
      </c>
      <c r="F79" s="106">
        <v>44408.33222222222</v>
      </c>
      <c r="G79" s="107" t="s">
        <v>69</v>
      </c>
      <c r="H79" s="107" t="s">
        <v>249</v>
      </c>
      <c r="I79" s="107" t="s">
        <v>250</v>
      </c>
      <c r="J79" s="101" t="s">
        <v>62</v>
      </c>
      <c r="K79" s="101" t="s">
        <v>251</v>
      </c>
      <c r="L79" s="101" t="s">
        <v>54</v>
      </c>
      <c r="M79" s="101" t="s">
        <v>64</v>
      </c>
      <c r="N79" s="101" t="s">
        <v>73</v>
      </c>
      <c r="O79" s="101" t="str">
        <f>IF([2]!RtDuet_Report[[#This Row],[Duration3]]&gt;=360,IF([2]!RtDuet_Report[[#This Row],[&gt; 12 Hrs EDT ]]=1,"Zero",1),"Zero")</f>
        <v>Zero</v>
      </c>
      <c r="P79" s="101" t="str">
        <f>IF([2]!RtDuet_Report[[#This Row],[Duration3]]&gt;=720, 1,"Zero")</f>
        <v>Zero</v>
      </c>
      <c r="Q79" s="113">
        <v>27</v>
      </c>
      <c r="R79" s="114">
        <v>1.9050925925925926E-2</v>
      </c>
      <c r="S79" s="115" t="s">
        <v>252</v>
      </c>
      <c r="T79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7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0" spans="1:21" ht="150.5" thickBot="1" x14ac:dyDescent="0.4">
      <c r="A80" s="137" t="s">
        <v>31</v>
      </c>
      <c r="B80" s="98">
        <v>44409</v>
      </c>
      <c r="C80" s="99"/>
      <c r="D80" s="99"/>
      <c r="E80" s="106">
        <v>44410</v>
      </c>
      <c r="F80" s="106">
        <v>44410</v>
      </c>
      <c r="G80" s="107" t="s">
        <v>41</v>
      </c>
      <c r="H80" s="107" t="s">
        <v>253</v>
      </c>
      <c r="I80" s="107" t="s">
        <v>253</v>
      </c>
      <c r="J80" s="101" t="s">
        <v>34</v>
      </c>
      <c r="K80" s="101" t="s">
        <v>43</v>
      </c>
      <c r="L80" s="101" t="s">
        <v>36</v>
      </c>
      <c r="M80" s="101" t="s">
        <v>37</v>
      </c>
      <c r="N80" s="101" t="s">
        <v>44</v>
      </c>
      <c r="O80" s="101" t="str">
        <f>IF([2]!RtDuet_Report[[#This Row],[Duration3]]&gt;=360,IF([2]!RtDuet_Report[[#This Row],[&gt; 12 Hrs EDT ]]=1,"Zero",1),"Zero")</f>
        <v>Zero</v>
      </c>
      <c r="P80" s="101" t="str">
        <f>IF([2]!RtDuet_Report[[#This Row],[Duration3]]&gt;=720, 1,"Zero")</f>
        <v>Zero</v>
      </c>
      <c r="Q80" s="113">
        <v>15</v>
      </c>
      <c r="R80" s="114">
        <v>1.0416666666666666E-2</v>
      </c>
      <c r="S80" s="107" t="s">
        <v>254</v>
      </c>
      <c r="T80" s="105">
        <f>IF(OR([2]!RtDuet_Report[[#This Row],[Machine Centre ]]="Vessel Unloading 1 Unplanned Loss",[2]!RtDuet_Report[[#This Row],[Machine Centre ]]="Vessel Unloading 2 Unplanned Loss"),[2]!RtDuet_Report[[#This Row],[Duration3]],0)</f>
        <v>27</v>
      </c>
      <c r="U8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1" spans="1:21" ht="188" thickBot="1" x14ac:dyDescent="0.4">
      <c r="A81" s="137" t="s">
        <v>31</v>
      </c>
      <c r="B81" s="98">
        <v>44409</v>
      </c>
      <c r="C81" s="99" t="s">
        <v>255</v>
      </c>
      <c r="D81" s="99"/>
      <c r="E81" s="106">
        <v>44422</v>
      </c>
      <c r="F81" s="106">
        <v>44422</v>
      </c>
      <c r="G81" s="107" t="s">
        <v>69</v>
      </c>
      <c r="H81" s="107" t="s">
        <v>256</v>
      </c>
      <c r="I81" s="107" t="s">
        <v>256</v>
      </c>
      <c r="J81" s="101" t="s">
        <v>34</v>
      </c>
      <c r="K81" s="101" t="s">
        <v>257</v>
      </c>
      <c r="L81" s="101" t="s">
        <v>36</v>
      </c>
      <c r="M81" s="101" t="s">
        <v>64</v>
      </c>
      <c r="N81" s="101" t="s">
        <v>73</v>
      </c>
      <c r="O81" s="101" t="str">
        <f>IF([2]!RtDuet_Report[[#This Row],[Duration3]]&gt;=360,IF([2]!RtDuet_Report[[#This Row],[&gt; 12 Hrs EDT ]]=1,"Zero",1),"Zero")</f>
        <v>Zero</v>
      </c>
      <c r="P81" s="101" t="str">
        <f>IF([2]!RtDuet_Report[[#This Row],[Duration3]]&gt;=720, 1,"Zero")</f>
        <v>Zero</v>
      </c>
      <c r="Q81" s="113">
        <v>35</v>
      </c>
      <c r="R81" s="114">
        <v>2.476851851851852E-2</v>
      </c>
      <c r="S81" s="107" t="s">
        <v>258</v>
      </c>
      <c r="T81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1" s="105">
        <f>IF(OR([2]!RtDuet_Report[[#This Row],[Machine Centre ]]="Truck Loading 1 Unplanned Loss",[2]!RtDuet_Report[[#This Row],[Machine Centre ]]="Truck Loading 2 Unplanned Loss"),[2]!RtDuet_Report[[#This Row],[Duration3]],0)</f>
        <v>15</v>
      </c>
    </row>
    <row r="82" spans="1:21" ht="188" thickBot="1" x14ac:dyDescent="0.4">
      <c r="A82" s="137" t="s">
        <v>31</v>
      </c>
      <c r="B82" s="98">
        <v>44409</v>
      </c>
      <c r="C82" s="99" t="s">
        <v>255</v>
      </c>
      <c r="D82" s="99"/>
      <c r="E82" s="106">
        <v>44422</v>
      </c>
      <c r="F82" s="106">
        <v>44422</v>
      </c>
      <c r="G82" s="107" t="s">
        <v>69</v>
      </c>
      <c r="H82" s="107" t="s">
        <v>259</v>
      </c>
      <c r="I82" s="107" t="s">
        <v>260</v>
      </c>
      <c r="J82" s="101" t="s">
        <v>62</v>
      </c>
      <c r="K82" s="101" t="s">
        <v>261</v>
      </c>
      <c r="L82" s="101" t="s">
        <v>36</v>
      </c>
      <c r="M82" s="101" t="s">
        <v>179</v>
      </c>
      <c r="N82" s="101" t="s">
        <v>262</v>
      </c>
      <c r="O82" s="101" t="str">
        <f>IF([2]!RtDuet_Report[[#This Row],[Duration3]]&gt;=360,IF([2]!RtDuet_Report[[#This Row],[&gt; 12 Hrs EDT ]]=1,"Zero",1),"Zero")</f>
        <v>Zero</v>
      </c>
      <c r="P82" s="101" t="str">
        <f>IF([2]!RtDuet_Report[[#This Row],[Duration3]]&gt;=720, 1,"Zero")</f>
        <v>Zero</v>
      </c>
      <c r="Q82" s="113">
        <v>10</v>
      </c>
      <c r="R82" s="114">
        <v>7.2916666666666659E-3</v>
      </c>
      <c r="S82" s="116" t="s">
        <v>263</v>
      </c>
      <c r="T82" s="105">
        <f>IF(OR([2]!RtDuet_Report[[#This Row],[Machine Centre ]]="Vessel Unloading 1 Unplanned Loss",[2]!RtDuet_Report[[#This Row],[Machine Centre ]]="Vessel Unloading 2 Unplanned Loss"),[2]!RtDuet_Report[[#This Row],[Duration3]],0)</f>
        <v>35</v>
      </c>
      <c r="U8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3" spans="1:21" ht="200.5" thickBot="1" x14ac:dyDescent="0.4">
      <c r="A83" s="137" t="s">
        <v>31</v>
      </c>
      <c r="B83" s="98">
        <v>44409</v>
      </c>
      <c r="C83" s="99" t="s">
        <v>255</v>
      </c>
      <c r="D83" s="99"/>
      <c r="E83" s="106">
        <v>44422</v>
      </c>
      <c r="F83" s="106">
        <v>44422</v>
      </c>
      <c r="G83" s="107" t="s">
        <v>69</v>
      </c>
      <c r="H83" s="107" t="s">
        <v>264</v>
      </c>
      <c r="I83" s="107" t="s">
        <v>265</v>
      </c>
      <c r="J83" s="101" t="s">
        <v>62</v>
      </c>
      <c r="K83" s="101" t="s">
        <v>266</v>
      </c>
      <c r="L83" s="101" t="s">
        <v>78</v>
      </c>
      <c r="M83" s="101" t="s">
        <v>64</v>
      </c>
      <c r="N83" s="101" t="s">
        <v>73</v>
      </c>
      <c r="O83" s="101" t="str">
        <f>IF([2]!RtDuet_Report[[#This Row],[Duration3]]&gt;=360,IF([2]!RtDuet_Report[[#This Row],[&gt; 12 Hrs EDT ]]=1,"Zero",1),"Zero")</f>
        <v>Zero</v>
      </c>
      <c r="P83" s="101" t="str">
        <f>IF([2]!RtDuet_Report[[#This Row],[Duration3]]&gt;=720, 1,"Zero")</f>
        <v>Zero</v>
      </c>
      <c r="Q83" s="113">
        <v>13</v>
      </c>
      <c r="R83" s="114">
        <v>9.386574074074075E-3</v>
      </c>
      <c r="S83" s="107" t="s">
        <v>267</v>
      </c>
      <c r="T83" s="105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8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4" spans="1:21" ht="200.5" thickBot="1" x14ac:dyDescent="0.4">
      <c r="A84" s="137" t="s">
        <v>31</v>
      </c>
      <c r="B84" s="98">
        <v>44409</v>
      </c>
      <c r="C84" s="99" t="s">
        <v>255</v>
      </c>
      <c r="D84" s="99"/>
      <c r="E84" s="106">
        <v>44422</v>
      </c>
      <c r="F84" s="106">
        <v>44422</v>
      </c>
      <c r="G84" s="107" t="s">
        <v>69</v>
      </c>
      <c r="H84" s="107" t="s">
        <v>268</v>
      </c>
      <c r="I84" s="107" t="s">
        <v>269</v>
      </c>
      <c r="J84" s="101" t="s">
        <v>62</v>
      </c>
      <c r="K84" s="101" t="s">
        <v>266</v>
      </c>
      <c r="L84" s="101" t="s">
        <v>78</v>
      </c>
      <c r="M84" s="101" t="s">
        <v>64</v>
      </c>
      <c r="N84" s="101" t="s">
        <v>73</v>
      </c>
      <c r="O84" s="101" t="str">
        <f>IF([2]!RtDuet_Report[[#This Row],[Duration3]]&gt;=360,IF([2]!RtDuet_Report[[#This Row],[&gt; 12 Hrs EDT ]]=1,"Zero",1),"Zero")</f>
        <v>Zero</v>
      </c>
      <c r="P84" s="101" t="str">
        <f>IF([2]!RtDuet_Report[[#This Row],[Duration3]]&gt;=720, 1,"Zero")</f>
        <v>Zero</v>
      </c>
      <c r="Q84" s="113">
        <v>11</v>
      </c>
      <c r="R84" s="114">
        <v>7.7662037037037031E-3</v>
      </c>
      <c r="S84" s="107" t="s">
        <v>267</v>
      </c>
      <c r="T84" s="105">
        <f>IF(OR([2]!RtDuet_Report[[#This Row],[Machine Centre ]]="Vessel Unloading 1 Unplanned Loss",[2]!RtDuet_Report[[#This Row],[Machine Centre ]]="Vessel Unloading 2 Unplanned Loss"),[2]!RtDuet_Report[[#This Row],[Duration3]],0)</f>
        <v>13</v>
      </c>
      <c r="U8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5" spans="1:21" ht="200.5" thickBot="1" x14ac:dyDescent="0.4">
      <c r="A85" s="137" t="s">
        <v>31</v>
      </c>
      <c r="B85" s="98">
        <v>44409</v>
      </c>
      <c r="C85" s="99" t="s">
        <v>255</v>
      </c>
      <c r="D85" s="99"/>
      <c r="E85" s="106">
        <v>44422</v>
      </c>
      <c r="F85" s="106">
        <v>44422</v>
      </c>
      <c r="G85" s="107" t="s">
        <v>69</v>
      </c>
      <c r="H85" s="107" t="s">
        <v>270</v>
      </c>
      <c r="I85" s="107" t="s">
        <v>271</v>
      </c>
      <c r="J85" s="101" t="s">
        <v>62</v>
      </c>
      <c r="K85" s="101" t="s">
        <v>266</v>
      </c>
      <c r="L85" s="101" t="s">
        <v>78</v>
      </c>
      <c r="M85" s="101" t="s">
        <v>64</v>
      </c>
      <c r="N85" s="101" t="s">
        <v>73</v>
      </c>
      <c r="O85" s="101" t="str">
        <f>IF([2]!RtDuet_Report[[#This Row],[Duration3]]&gt;=360,IF([2]!RtDuet_Report[[#This Row],[&gt; 12 Hrs EDT ]]=1,"Zero",1),"Zero")</f>
        <v>Zero</v>
      </c>
      <c r="P85" s="101" t="str">
        <f>IF([2]!RtDuet_Report[[#This Row],[Duration3]]&gt;=720, 1,"Zero")</f>
        <v>Zero</v>
      </c>
      <c r="Q85" s="113">
        <v>9</v>
      </c>
      <c r="R85" s="114">
        <v>6.3194444444444444E-3</v>
      </c>
      <c r="S85" s="107" t="s">
        <v>267</v>
      </c>
      <c r="T85" s="105">
        <f>IF(OR([2]!RtDuet_Report[[#This Row],[Machine Centre ]]="Vessel Unloading 1 Unplanned Loss",[2]!RtDuet_Report[[#This Row],[Machine Centre ]]="Vessel Unloading 2 Unplanned Loss"),[2]!RtDuet_Report[[#This Row],[Duration3]],0)</f>
        <v>11</v>
      </c>
      <c r="U8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6" spans="1:21" ht="200.5" thickBot="1" x14ac:dyDescent="0.4">
      <c r="A86" s="137" t="s">
        <v>31</v>
      </c>
      <c r="B86" s="98">
        <v>44409</v>
      </c>
      <c r="C86" s="99" t="s">
        <v>255</v>
      </c>
      <c r="D86" s="99"/>
      <c r="E86" s="106">
        <v>44422</v>
      </c>
      <c r="F86" s="106">
        <v>44422</v>
      </c>
      <c r="G86" s="107" t="s">
        <v>69</v>
      </c>
      <c r="H86" s="107" t="s">
        <v>272</v>
      </c>
      <c r="I86" s="107" t="s">
        <v>273</v>
      </c>
      <c r="J86" s="101" t="s">
        <v>62</v>
      </c>
      <c r="K86" s="101" t="s">
        <v>266</v>
      </c>
      <c r="L86" s="101" t="s">
        <v>78</v>
      </c>
      <c r="M86" s="101" t="s">
        <v>64</v>
      </c>
      <c r="N86" s="101" t="s">
        <v>73</v>
      </c>
      <c r="O86" s="101" t="str">
        <f>IF([2]!RtDuet_Report[[#This Row],[Duration3]]&gt;=360,IF([2]!RtDuet_Report[[#This Row],[&gt; 12 Hrs EDT ]]=1,"Zero",1),"Zero")</f>
        <v>Zero</v>
      </c>
      <c r="P86" s="101" t="str">
        <f>IF([2]!RtDuet_Report[[#This Row],[Duration3]]&gt;=720, 1,"Zero")</f>
        <v>Zero</v>
      </c>
      <c r="Q86" s="113">
        <v>7</v>
      </c>
      <c r="R86" s="114">
        <v>5.1967592592592595E-3</v>
      </c>
      <c r="S86" s="107" t="s">
        <v>267</v>
      </c>
      <c r="T86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8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7" spans="1:21" ht="188" thickBot="1" x14ac:dyDescent="0.4">
      <c r="A87" s="137" t="s">
        <v>31</v>
      </c>
      <c r="B87" s="98">
        <v>44409</v>
      </c>
      <c r="C87" s="99" t="s">
        <v>255</v>
      </c>
      <c r="D87" s="99"/>
      <c r="E87" s="106">
        <v>44422</v>
      </c>
      <c r="F87" s="106">
        <v>44422</v>
      </c>
      <c r="G87" s="107" t="s">
        <v>69</v>
      </c>
      <c r="H87" s="107" t="s">
        <v>274</v>
      </c>
      <c r="I87" s="107" t="s">
        <v>275</v>
      </c>
      <c r="J87" s="101" t="s">
        <v>62</v>
      </c>
      <c r="K87" s="101" t="s">
        <v>257</v>
      </c>
      <c r="L87" s="101" t="s">
        <v>36</v>
      </c>
      <c r="M87" s="101" t="s">
        <v>64</v>
      </c>
      <c r="N87" s="101" t="s">
        <v>73</v>
      </c>
      <c r="O87" s="101" t="str">
        <f>IF([2]!RtDuet_Report[[#This Row],[Duration3]]&gt;=360,IF([2]!RtDuet_Report[[#This Row],[&gt; 12 Hrs EDT ]]=1,"Zero",1),"Zero")</f>
        <v>Zero</v>
      </c>
      <c r="P87" s="101" t="str">
        <f>IF([2]!RtDuet_Report[[#This Row],[Duration3]]&gt;=720, 1,"Zero")</f>
        <v>Zero</v>
      </c>
      <c r="Q87" s="113">
        <v>7</v>
      </c>
      <c r="R87" s="114">
        <v>4.8958333333333328E-3</v>
      </c>
      <c r="S87" s="107" t="s">
        <v>276</v>
      </c>
      <c r="T87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8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8" spans="1:21" ht="200.5" thickBot="1" x14ac:dyDescent="0.4">
      <c r="A88" s="137" t="s">
        <v>31</v>
      </c>
      <c r="B88" s="98">
        <v>44409</v>
      </c>
      <c r="C88" s="99" t="s">
        <v>255</v>
      </c>
      <c r="D88" s="99"/>
      <c r="E88" s="106">
        <v>44422</v>
      </c>
      <c r="F88" s="106">
        <v>44422</v>
      </c>
      <c r="G88" s="107" t="s">
        <v>69</v>
      </c>
      <c r="H88" s="107" t="s">
        <v>277</v>
      </c>
      <c r="I88" s="107" t="s">
        <v>278</v>
      </c>
      <c r="J88" s="101" t="s">
        <v>62</v>
      </c>
      <c r="K88" s="101" t="s">
        <v>266</v>
      </c>
      <c r="L88" s="101" t="s">
        <v>78</v>
      </c>
      <c r="M88" s="101" t="s">
        <v>64</v>
      </c>
      <c r="N88" s="101" t="s">
        <v>73</v>
      </c>
      <c r="O88" s="101" t="str">
        <f>IF([2]!RtDuet_Report[[#This Row],[Duration3]]&gt;=360,IF([2]!RtDuet_Report[[#This Row],[&gt; 12 Hrs EDT ]]=1,"Zero",1),"Zero")</f>
        <v>Zero</v>
      </c>
      <c r="P88" s="101" t="str">
        <f>IF([2]!RtDuet_Report[[#This Row],[Duration3]]&gt;=720, 1,"Zero")</f>
        <v>Zero</v>
      </c>
      <c r="Q88" s="113">
        <v>6</v>
      </c>
      <c r="R88" s="114">
        <v>4.6874999999999998E-3</v>
      </c>
      <c r="S88" s="107" t="s">
        <v>267</v>
      </c>
      <c r="T88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8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9" spans="1:21" ht="200.5" thickBot="1" x14ac:dyDescent="0.4">
      <c r="A89" s="137" t="s">
        <v>31</v>
      </c>
      <c r="B89" s="98">
        <v>44409</v>
      </c>
      <c r="C89" s="99" t="s">
        <v>255</v>
      </c>
      <c r="D89" s="99"/>
      <c r="E89" s="106">
        <v>44422</v>
      </c>
      <c r="F89" s="106">
        <v>44422</v>
      </c>
      <c r="G89" s="107" t="s">
        <v>69</v>
      </c>
      <c r="H89" s="107" t="s">
        <v>225</v>
      </c>
      <c r="I89" s="107" t="s">
        <v>279</v>
      </c>
      <c r="J89" s="101" t="s">
        <v>62</v>
      </c>
      <c r="K89" s="101" t="s">
        <v>266</v>
      </c>
      <c r="L89" s="101" t="s">
        <v>78</v>
      </c>
      <c r="M89" s="101" t="s">
        <v>64</v>
      </c>
      <c r="N89" s="101" t="s">
        <v>73</v>
      </c>
      <c r="O89" s="101" t="str">
        <f>IF([2]!RtDuet_Report[[#This Row],[Duration3]]&gt;=360,IF([2]!RtDuet_Report[[#This Row],[&gt; 12 Hrs EDT ]]=1,"Zero",1),"Zero")</f>
        <v>Zero</v>
      </c>
      <c r="P89" s="101" t="str">
        <f>IF([2]!RtDuet_Report[[#This Row],[Duration3]]&gt;=720, 1,"Zero")</f>
        <v>Zero</v>
      </c>
      <c r="Q89" s="113">
        <v>6</v>
      </c>
      <c r="R89" s="114">
        <v>4.2476851851851851E-3</v>
      </c>
      <c r="S89" s="107" t="s">
        <v>267</v>
      </c>
      <c r="T89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8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0" spans="1:21" ht="200.5" thickBot="1" x14ac:dyDescent="0.4">
      <c r="A90" s="137" t="s">
        <v>31</v>
      </c>
      <c r="B90" s="98">
        <v>44409</v>
      </c>
      <c r="C90" s="99" t="s">
        <v>255</v>
      </c>
      <c r="D90" s="99"/>
      <c r="E90" s="106">
        <v>44422</v>
      </c>
      <c r="F90" s="106">
        <v>44422</v>
      </c>
      <c r="G90" s="107" t="s">
        <v>69</v>
      </c>
      <c r="H90" s="107" t="s">
        <v>280</v>
      </c>
      <c r="I90" s="107" t="s">
        <v>281</v>
      </c>
      <c r="J90" s="101" t="s">
        <v>62</v>
      </c>
      <c r="K90" s="101" t="s">
        <v>125</v>
      </c>
      <c r="L90" s="101" t="s">
        <v>78</v>
      </c>
      <c r="M90" s="101" t="s">
        <v>64</v>
      </c>
      <c r="N90" s="101" t="s">
        <v>73</v>
      </c>
      <c r="O90" s="101" t="str">
        <f>IF([2]!RtDuet_Report[[#This Row],[Duration3]]&gt;=360,IF([2]!RtDuet_Report[[#This Row],[&gt; 12 Hrs EDT ]]=1,"Zero",1),"Zero")</f>
        <v>Zero</v>
      </c>
      <c r="P90" s="101" t="str">
        <f>IF([2]!RtDuet_Report[[#This Row],[Duration3]]&gt;=720, 1,"Zero")</f>
        <v>Zero</v>
      </c>
      <c r="Q90" s="113">
        <v>5</v>
      </c>
      <c r="R90" s="114">
        <v>3.6342592592592594E-3</v>
      </c>
      <c r="S90" s="107" t="s">
        <v>282</v>
      </c>
      <c r="T90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9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1" spans="1:21" ht="200.5" thickBot="1" x14ac:dyDescent="0.4">
      <c r="A91" s="137" t="s">
        <v>31</v>
      </c>
      <c r="B91" s="98">
        <v>44409</v>
      </c>
      <c r="C91" s="99" t="s">
        <v>255</v>
      </c>
      <c r="D91" s="99"/>
      <c r="E91" s="106">
        <v>44422</v>
      </c>
      <c r="F91" s="106">
        <v>44422</v>
      </c>
      <c r="G91" s="107" t="s">
        <v>69</v>
      </c>
      <c r="H91" s="107" t="s">
        <v>283</v>
      </c>
      <c r="I91" s="107" t="s">
        <v>200</v>
      </c>
      <c r="J91" s="101" t="s">
        <v>62</v>
      </c>
      <c r="K91" s="101" t="s">
        <v>266</v>
      </c>
      <c r="L91" s="101" t="s">
        <v>78</v>
      </c>
      <c r="M91" s="101" t="s">
        <v>64</v>
      </c>
      <c r="N91" s="101" t="s">
        <v>73</v>
      </c>
      <c r="O91" s="101" t="str">
        <f>IF([2]!RtDuet_Report[[#This Row],[Duration3]]&gt;=360,IF([2]!RtDuet_Report[[#This Row],[&gt; 12 Hrs EDT ]]=1,"Zero",1),"Zero")</f>
        <v>Zero</v>
      </c>
      <c r="P91" s="101" t="str">
        <f>IF([2]!RtDuet_Report[[#This Row],[Duration3]]&gt;=720, 1,"Zero")</f>
        <v>Zero</v>
      </c>
      <c r="Q91" s="113">
        <v>5</v>
      </c>
      <c r="R91" s="114">
        <v>3.4953703703703705E-3</v>
      </c>
      <c r="S91" s="107" t="s">
        <v>267</v>
      </c>
      <c r="T91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9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2" spans="1:21" ht="200.5" thickBot="1" x14ac:dyDescent="0.4">
      <c r="A92" s="137" t="s">
        <v>31</v>
      </c>
      <c r="B92" s="98">
        <v>44409</v>
      </c>
      <c r="C92" s="99" t="s">
        <v>255</v>
      </c>
      <c r="D92" s="99"/>
      <c r="E92" s="106">
        <v>44422</v>
      </c>
      <c r="F92" s="106">
        <v>44422</v>
      </c>
      <c r="G92" s="107" t="s">
        <v>69</v>
      </c>
      <c r="H92" s="107" t="s">
        <v>284</v>
      </c>
      <c r="I92" s="107" t="s">
        <v>285</v>
      </c>
      <c r="J92" s="101" t="s">
        <v>62</v>
      </c>
      <c r="K92" s="101" t="s">
        <v>266</v>
      </c>
      <c r="L92" s="101" t="s">
        <v>78</v>
      </c>
      <c r="M92" s="101" t="s">
        <v>64</v>
      </c>
      <c r="N92" s="101" t="s">
        <v>73</v>
      </c>
      <c r="O92" s="101" t="str">
        <f>IF([2]!RtDuet_Report[[#This Row],[Duration3]]&gt;=360,IF([2]!RtDuet_Report[[#This Row],[&gt; 12 Hrs EDT ]]=1,"Zero",1),"Zero")</f>
        <v>Zero</v>
      </c>
      <c r="P92" s="101" t="str">
        <f>IF([2]!RtDuet_Report[[#This Row],[Duration3]]&gt;=720, 1,"Zero")</f>
        <v>Zero</v>
      </c>
      <c r="Q92" s="113">
        <v>4</v>
      </c>
      <c r="R92" s="114">
        <v>3.0208333333333333E-3</v>
      </c>
      <c r="S92" s="107" t="s">
        <v>267</v>
      </c>
      <c r="T92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9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3" spans="1:21" ht="200.5" thickBot="1" x14ac:dyDescent="0.4">
      <c r="A93" s="137" t="s">
        <v>31</v>
      </c>
      <c r="B93" s="98">
        <v>44409</v>
      </c>
      <c r="C93" s="99" t="s">
        <v>255</v>
      </c>
      <c r="D93" s="99"/>
      <c r="E93" s="106">
        <v>44422</v>
      </c>
      <c r="F93" s="106">
        <v>44422</v>
      </c>
      <c r="G93" s="107" t="s">
        <v>69</v>
      </c>
      <c r="H93" s="107" t="s">
        <v>286</v>
      </c>
      <c r="I93" s="107" t="s">
        <v>287</v>
      </c>
      <c r="J93" s="101" t="s">
        <v>62</v>
      </c>
      <c r="K93" s="101" t="s">
        <v>266</v>
      </c>
      <c r="L93" s="101" t="s">
        <v>78</v>
      </c>
      <c r="M93" s="101" t="s">
        <v>64</v>
      </c>
      <c r="N93" s="101" t="s">
        <v>73</v>
      </c>
      <c r="O93" s="101" t="str">
        <f>IF([2]!RtDuet_Report[[#This Row],[Duration3]]&gt;=360,IF([2]!RtDuet_Report[[#This Row],[&gt; 12 Hrs EDT ]]=1,"Zero",1),"Zero")</f>
        <v>Zero</v>
      </c>
      <c r="P93" s="101" t="str">
        <f>IF([2]!RtDuet_Report[[#This Row],[Duration3]]&gt;=720, 1,"Zero")</f>
        <v>Zero</v>
      </c>
      <c r="Q93" s="113">
        <v>4</v>
      </c>
      <c r="R93" s="114">
        <v>2.9166666666666668E-3</v>
      </c>
      <c r="S93" s="107" t="s">
        <v>267</v>
      </c>
      <c r="T93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9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4" spans="1:21" ht="200.5" thickBot="1" x14ac:dyDescent="0.4">
      <c r="A94" s="137" t="s">
        <v>31</v>
      </c>
      <c r="B94" s="98">
        <v>44409</v>
      </c>
      <c r="C94" s="99" t="s">
        <v>255</v>
      </c>
      <c r="D94" s="99"/>
      <c r="E94" s="106">
        <v>44422</v>
      </c>
      <c r="F94" s="106">
        <v>44422</v>
      </c>
      <c r="G94" s="107" t="s">
        <v>69</v>
      </c>
      <c r="H94" s="107" t="s">
        <v>288</v>
      </c>
      <c r="I94" s="107" t="s">
        <v>289</v>
      </c>
      <c r="J94" s="101" t="s">
        <v>62</v>
      </c>
      <c r="K94" s="101" t="s">
        <v>125</v>
      </c>
      <c r="L94" s="101" t="s">
        <v>78</v>
      </c>
      <c r="M94" s="101" t="s">
        <v>64</v>
      </c>
      <c r="N94" s="101" t="s">
        <v>73</v>
      </c>
      <c r="O94" s="101" t="str">
        <f>IF([2]!RtDuet_Report[[#This Row],[Duration3]]&gt;=360,IF([2]!RtDuet_Report[[#This Row],[&gt; 12 Hrs EDT ]]=1,"Zero",1),"Zero")</f>
        <v>Zero</v>
      </c>
      <c r="P94" s="101" t="str">
        <f>IF([2]!RtDuet_Report[[#This Row],[Duration3]]&gt;=720, 1,"Zero")</f>
        <v>Zero</v>
      </c>
      <c r="Q94" s="113">
        <v>3</v>
      </c>
      <c r="R94" s="114">
        <v>2.6041666666666665E-3</v>
      </c>
      <c r="S94" s="107" t="s">
        <v>282</v>
      </c>
      <c r="T94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9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5" spans="1:21" ht="200.5" thickBot="1" x14ac:dyDescent="0.4">
      <c r="A95" s="137" t="s">
        <v>31</v>
      </c>
      <c r="B95" s="98">
        <v>44409</v>
      </c>
      <c r="C95" s="99" t="s">
        <v>255</v>
      </c>
      <c r="D95" s="99"/>
      <c r="E95" s="106">
        <v>44422</v>
      </c>
      <c r="F95" s="106">
        <v>44422</v>
      </c>
      <c r="G95" s="107" t="s">
        <v>69</v>
      </c>
      <c r="H95" s="107" t="s">
        <v>290</v>
      </c>
      <c r="I95" s="107" t="s">
        <v>291</v>
      </c>
      <c r="J95" s="101" t="s">
        <v>62</v>
      </c>
      <c r="K95" s="101" t="s">
        <v>266</v>
      </c>
      <c r="L95" s="101" t="s">
        <v>78</v>
      </c>
      <c r="M95" s="101" t="s">
        <v>64</v>
      </c>
      <c r="N95" s="101" t="s">
        <v>73</v>
      </c>
      <c r="O95" s="101" t="str">
        <f>IF([2]!RtDuet_Report[[#This Row],[Duration3]]&gt;=360,IF([2]!RtDuet_Report[[#This Row],[&gt; 12 Hrs EDT ]]=1,"Zero",1),"Zero")</f>
        <v>Zero</v>
      </c>
      <c r="P95" s="101" t="str">
        <f>IF([2]!RtDuet_Report[[#This Row],[Duration3]]&gt;=720, 1,"Zero")</f>
        <v>Zero</v>
      </c>
      <c r="Q95" s="113">
        <v>3</v>
      </c>
      <c r="R95" s="114">
        <v>2.5810185185185185E-3</v>
      </c>
      <c r="S95" s="107" t="s">
        <v>267</v>
      </c>
      <c r="T95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9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6" spans="1:21" ht="200.5" thickBot="1" x14ac:dyDescent="0.4">
      <c r="A96" s="137" t="s">
        <v>31</v>
      </c>
      <c r="B96" s="98">
        <v>44409</v>
      </c>
      <c r="C96" s="99" t="s">
        <v>255</v>
      </c>
      <c r="D96" s="99"/>
      <c r="E96" s="106">
        <v>44422</v>
      </c>
      <c r="F96" s="106">
        <v>44422</v>
      </c>
      <c r="G96" s="107" t="s">
        <v>69</v>
      </c>
      <c r="H96" s="107" t="s">
        <v>153</v>
      </c>
      <c r="I96" s="107" t="s">
        <v>292</v>
      </c>
      <c r="J96" s="101" t="s">
        <v>62</v>
      </c>
      <c r="K96" s="101" t="s">
        <v>266</v>
      </c>
      <c r="L96" s="101" t="s">
        <v>78</v>
      </c>
      <c r="M96" s="101" t="s">
        <v>64</v>
      </c>
      <c r="N96" s="101" t="s">
        <v>73</v>
      </c>
      <c r="O96" s="101" t="str">
        <f>IF([2]!RtDuet_Report[[#This Row],[Duration3]]&gt;=360,IF([2]!RtDuet_Report[[#This Row],[&gt; 12 Hrs EDT ]]=1,"Zero",1),"Zero")</f>
        <v>Zero</v>
      </c>
      <c r="P96" s="101" t="str">
        <f>IF([2]!RtDuet_Report[[#This Row],[Duration3]]&gt;=720, 1,"Zero")</f>
        <v>Zero</v>
      </c>
      <c r="Q96" s="113">
        <v>3</v>
      </c>
      <c r="R96" s="114">
        <v>2.4652777777777776E-3</v>
      </c>
      <c r="S96" s="107" t="s">
        <v>267</v>
      </c>
      <c r="T96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9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7" spans="1:21" ht="200.5" thickBot="1" x14ac:dyDescent="0.4">
      <c r="A97" s="137" t="s">
        <v>31</v>
      </c>
      <c r="B97" s="98">
        <v>44409</v>
      </c>
      <c r="C97" s="99" t="s">
        <v>255</v>
      </c>
      <c r="D97" s="99"/>
      <c r="E97" s="106">
        <v>44422</v>
      </c>
      <c r="F97" s="106">
        <v>44422</v>
      </c>
      <c r="G97" s="107" t="s">
        <v>69</v>
      </c>
      <c r="H97" s="107" t="s">
        <v>236</v>
      </c>
      <c r="I97" s="107" t="s">
        <v>293</v>
      </c>
      <c r="J97" s="101" t="s">
        <v>62</v>
      </c>
      <c r="K97" s="101" t="s">
        <v>266</v>
      </c>
      <c r="L97" s="101" t="s">
        <v>78</v>
      </c>
      <c r="M97" s="101" t="s">
        <v>64</v>
      </c>
      <c r="N97" s="101" t="s">
        <v>73</v>
      </c>
      <c r="O97" s="101" t="str">
        <f>IF([2]!RtDuet_Report[[#This Row],[Duration3]]&gt;=360,IF([2]!RtDuet_Report[[#This Row],[&gt; 12 Hrs EDT ]]=1,"Zero",1),"Zero")</f>
        <v>Zero</v>
      </c>
      <c r="P97" s="101" t="str">
        <f>IF([2]!RtDuet_Report[[#This Row],[Duration3]]&gt;=720, 1,"Zero")</f>
        <v>Zero</v>
      </c>
      <c r="Q97" s="113">
        <v>3</v>
      </c>
      <c r="R97" s="114">
        <v>2.3379629629629631E-3</v>
      </c>
      <c r="S97" s="107" t="s">
        <v>267</v>
      </c>
      <c r="T97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9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8" spans="1:21" ht="200.5" thickBot="1" x14ac:dyDescent="0.4">
      <c r="A98" s="137" t="s">
        <v>31</v>
      </c>
      <c r="B98" s="98">
        <v>44409</v>
      </c>
      <c r="C98" s="99" t="s">
        <v>255</v>
      </c>
      <c r="D98" s="99"/>
      <c r="E98" s="106">
        <v>44422</v>
      </c>
      <c r="F98" s="106">
        <v>44422</v>
      </c>
      <c r="G98" s="107" t="s">
        <v>69</v>
      </c>
      <c r="H98" s="107" t="s">
        <v>294</v>
      </c>
      <c r="I98" s="107" t="s">
        <v>295</v>
      </c>
      <c r="J98" s="101" t="s">
        <v>62</v>
      </c>
      <c r="K98" s="101" t="s">
        <v>266</v>
      </c>
      <c r="L98" s="101" t="s">
        <v>78</v>
      </c>
      <c r="M98" s="101" t="s">
        <v>64</v>
      </c>
      <c r="N98" s="101" t="s">
        <v>73</v>
      </c>
      <c r="O98" s="101" t="str">
        <f>IF([2]!RtDuet_Report[[#This Row],[Duration3]]&gt;=360,IF([2]!RtDuet_Report[[#This Row],[&gt; 12 Hrs EDT ]]=1,"Zero",1),"Zero")</f>
        <v>Zero</v>
      </c>
      <c r="P98" s="101" t="str">
        <f>IF([2]!RtDuet_Report[[#This Row],[Duration3]]&gt;=720, 1,"Zero")</f>
        <v>Zero</v>
      </c>
      <c r="Q98" s="113">
        <v>3</v>
      </c>
      <c r="R98" s="114">
        <v>2.1759259259259258E-3</v>
      </c>
      <c r="S98" s="107" t="s">
        <v>267</v>
      </c>
      <c r="T98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9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9" spans="1:21" ht="200.5" thickBot="1" x14ac:dyDescent="0.4">
      <c r="A99" s="137" t="s">
        <v>31</v>
      </c>
      <c r="B99" s="98">
        <v>44409</v>
      </c>
      <c r="C99" s="99" t="s">
        <v>255</v>
      </c>
      <c r="D99" s="99"/>
      <c r="E99" s="106">
        <v>44422</v>
      </c>
      <c r="F99" s="106">
        <v>44422</v>
      </c>
      <c r="G99" s="107" t="s">
        <v>69</v>
      </c>
      <c r="H99" s="107" t="s">
        <v>296</v>
      </c>
      <c r="I99" s="107" t="s">
        <v>297</v>
      </c>
      <c r="J99" s="101" t="s">
        <v>62</v>
      </c>
      <c r="K99" s="101" t="s">
        <v>266</v>
      </c>
      <c r="L99" s="101" t="s">
        <v>78</v>
      </c>
      <c r="M99" s="101" t="s">
        <v>64</v>
      </c>
      <c r="N99" s="101" t="s">
        <v>73</v>
      </c>
      <c r="O99" s="101" t="str">
        <f>IF([2]!RtDuet_Report[[#This Row],[Duration3]]&gt;=360,IF([2]!RtDuet_Report[[#This Row],[&gt; 12 Hrs EDT ]]=1,"Zero",1),"Zero")</f>
        <v>Zero</v>
      </c>
      <c r="P99" s="101" t="str">
        <f>IF([2]!RtDuet_Report[[#This Row],[Duration3]]&gt;=720, 1,"Zero")</f>
        <v>Zero</v>
      </c>
      <c r="Q99" s="113">
        <v>3</v>
      </c>
      <c r="R99" s="114">
        <v>2.1064814814814813E-3</v>
      </c>
      <c r="S99" s="107" t="s">
        <v>267</v>
      </c>
      <c r="T99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9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0" spans="1:21" ht="188" thickBot="1" x14ac:dyDescent="0.4">
      <c r="A100" s="137" t="s">
        <v>31</v>
      </c>
      <c r="B100" s="98">
        <v>44409</v>
      </c>
      <c r="C100" s="99" t="s">
        <v>255</v>
      </c>
      <c r="D100" s="99"/>
      <c r="E100" s="106">
        <v>44422</v>
      </c>
      <c r="F100" s="106">
        <v>44422</v>
      </c>
      <c r="G100" s="107" t="s">
        <v>69</v>
      </c>
      <c r="H100" s="107" t="s">
        <v>246</v>
      </c>
      <c r="I100" s="107" t="s">
        <v>298</v>
      </c>
      <c r="J100" s="101" t="s">
        <v>62</v>
      </c>
      <c r="K100" s="101" t="s">
        <v>257</v>
      </c>
      <c r="L100" s="101" t="s">
        <v>36</v>
      </c>
      <c r="M100" s="101" t="s">
        <v>64</v>
      </c>
      <c r="N100" s="101" t="s">
        <v>73</v>
      </c>
      <c r="O100" s="101" t="str">
        <f>IF([2]!RtDuet_Report[[#This Row],[Duration3]]&gt;=360,IF([2]!RtDuet_Report[[#This Row],[&gt; 12 Hrs EDT ]]=1,"Zero",1),"Zero")</f>
        <v>Zero</v>
      </c>
      <c r="P100" s="101" t="str">
        <f>IF([2]!RtDuet_Report[[#This Row],[Duration3]]&gt;=720, 1,"Zero")</f>
        <v>Zero</v>
      </c>
      <c r="Q100" s="113">
        <v>2</v>
      </c>
      <c r="R100" s="114">
        <v>2.0023148148148148E-3</v>
      </c>
      <c r="S100" s="107" t="s">
        <v>276</v>
      </c>
      <c r="T100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10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1" spans="1:21" ht="200.5" thickBot="1" x14ac:dyDescent="0.4">
      <c r="A101" s="137" t="s">
        <v>31</v>
      </c>
      <c r="B101" s="98">
        <v>44409</v>
      </c>
      <c r="C101" s="99" t="s">
        <v>255</v>
      </c>
      <c r="D101" s="99"/>
      <c r="E101" s="106">
        <v>44422</v>
      </c>
      <c r="F101" s="106">
        <v>44422</v>
      </c>
      <c r="G101" s="107" t="s">
        <v>69</v>
      </c>
      <c r="H101" s="107" t="s">
        <v>299</v>
      </c>
      <c r="I101" s="107" t="s">
        <v>300</v>
      </c>
      <c r="J101" s="101" t="s">
        <v>62</v>
      </c>
      <c r="K101" s="101" t="s">
        <v>266</v>
      </c>
      <c r="L101" s="101" t="s">
        <v>78</v>
      </c>
      <c r="M101" s="101" t="s">
        <v>64</v>
      </c>
      <c r="N101" s="101" t="s">
        <v>73</v>
      </c>
      <c r="O101" s="101" t="str">
        <f>IF([2]!RtDuet_Report[[#This Row],[Duration3]]&gt;=360,IF([2]!RtDuet_Report[[#This Row],[&gt; 12 Hrs EDT ]]=1,"Zero",1),"Zero")</f>
        <v>Zero</v>
      </c>
      <c r="P101" s="101" t="str">
        <f>IF([2]!RtDuet_Report[[#This Row],[Duration3]]&gt;=720, 1,"Zero")</f>
        <v>Zero</v>
      </c>
      <c r="Q101" s="113">
        <v>2</v>
      </c>
      <c r="R101" s="114">
        <v>1.9675925925925928E-3</v>
      </c>
      <c r="S101" s="107" t="s">
        <v>267</v>
      </c>
      <c r="T101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10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2" spans="1:21" ht="200.5" thickBot="1" x14ac:dyDescent="0.4">
      <c r="A102" s="137" t="s">
        <v>31</v>
      </c>
      <c r="B102" s="98">
        <v>44409</v>
      </c>
      <c r="C102" s="99" t="s">
        <v>255</v>
      </c>
      <c r="D102" s="99"/>
      <c r="E102" s="106">
        <v>44422</v>
      </c>
      <c r="F102" s="106">
        <v>44422</v>
      </c>
      <c r="G102" s="107" t="s">
        <v>69</v>
      </c>
      <c r="H102" s="107" t="s">
        <v>301</v>
      </c>
      <c r="I102" s="107" t="s">
        <v>168</v>
      </c>
      <c r="J102" s="101" t="s">
        <v>62</v>
      </c>
      <c r="K102" s="101" t="s">
        <v>125</v>
      </c>
      <c r="L102" s="101" t="s">
        <v>78</v>
      </c>
      <c r="M102" s="101" t="s">
        <v>64</v>
      </c>
      <c r="N102" s="101" t="s">
        <v>73</v>
      </c>
      <c r="O102" s="101" t="str">
        <f>IF([2]!RtDuet_Report[[#This Row],[Duration3]]&gt;=360,IF([2]!RtDuet_Report[[#This Row],[&gt; 12 Hrs EDT ]]=1,"Zero",1),"Zero")</f>
        <v>Zero</v>
      </c>
      <c r="P102" s="101" t="str">
        <f>IF([2]!RtDuet_Report[[#This Row],[Duration3]]&gt;=720, 1,"Zero")</f>
        <v>Zero</v>
      </c>
      <c r="Q102" s="113">
        <v>2</v>
      </c>
      <c r="R102" s="114">
        <v>1.9328703703703704E-3</v>
      </c>
      <c r="S102" s="107" t="s">
        <v>282</v>
      </c>
      <c r="T102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10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3" spans="1:21" ht="200.5" thickBot="1" x14ac:dyDescent="0.4">
      <c r="A103" s="137" t="s">
        <v>31</v>
      </c>
      <c r="B103" s="98">
        <v>44409</v>
      </c>
      <c r="C103" s="99" t="s">
        <v>255</v>
      </c>
      <c r="D103" s="99"/>
      <c r="E103" s="106">
        <v>44422</v>
      </c>
      <c r="F103" s="106">
        <v>44422</v>
      </c>
      <c r="G103" s="107" t="s">
        <v>69</v>
      </c>
      <c r="H103" s="107" t="s">
        <v>302</v>
      </c>
      <c r="I103" s="107" t="s">
        <v>303</v>
      </c>
      <c r="J103" s="101" t="s">
        <v>62</v>
      </c>
      <c r="K103" s="101" t="s">
        <v>266</v>
      </c>
      <c r="L103" s="101" t="s">
        <v>78</v>
      </c>
      <c r="M103" s="101" t="s">
        <v>64</v>
      </c>
      <c r="N103" s="101" t="s">
        <v>73</v>
      </c>
      <c r="O103" s="101" t="str">
        <f>IF([2]!RtDuet_Report[[#This Row],[Duration3]]&gt;=360,IF([2]!RtDuet_Report[[#This Row],[&gt; 12 Hrs EDT ]]=1,"Zero",1),"Zero")</f>
        <v>Zero</v>
      </c>
      <c r="P103" s="101" t="str">
        <f>IF([2]!RtDuet_Report[[#This Row],[Duration3]]&gt;=720, 1,"Zero")</f>
        <v>Zero</v>
      </c>
      <c r="Q103" s="113">
        <v>2</v>
      </c>
      <c r="R103" s="114">
        <v>1.9097222222222222E-3</v>
      </c>
      <c r="S103" s="107" t="s">
        <v>267</v>
      </c>
      <c r="T103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10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4" spans="1:21" ht="200.5" thickBot="1" x14ac:dyDescent="0.4">
      <c r="A104" s="137" t="s">
        <v>31</v>
      </c>
      <c r="B104" s="98">
        <v>44409</v>
      </c>
      <c r="C104" s="99" t="s">
        <v>255</v>
      </c>
      <c r="D104" s="99"/>
      <c r="E104" s="106">
        <v>44422</v>
      </c>
      <c r="F104" s="106">
        <v>44422</v>
      </c>
      <c r="G104" s="107" t="s">
        <v>69</v>
      </c>
      <c r="H104" s="107" t="s">
        <v>304</v>
      </c>
      <c r="I104" s="107" t="s">
        <v>305</v>
      </c>
      <c r="J104" s="101" t="s">
        <v>62</v>
      </c>
      <c r="K104" s="101" t="s">
        <v>266</v>
      </c>
      <c r="L104" s="101" t="s">
        <v>78</v>
      </c>
      <c r="M104" s="101" t="s">
        <v>64</v>
      </c>
      <c r="N104" s="101" t="s">
        <v>73</v>
      </c>
      <c r="O104" s="101" t="str">
        <f>IF([2]!RtDuet_Report[[#This Row],[Duration3]]&gt;=360,IF([2]!RtDuet_Report[[#This Row],[&gt; 12 Hrs EDT ]]=1,"Zero",1),"Zero")</f>
        <v>Zero</v>
      </c>
      <c r="P104" s="101" t="str">
        <f>IF([2]!RtDuet_Report[[#This Row],[Duration3]]&gt;=720, 1,"Zero")</f>
        <v>Zero</v>
      </c>
      <c r="Q104" s="113">
        <v>2</v>
      </c>
      <c r="R104" s="114">
        <v>1.8750000000000001E-3</v>
      </c>
      <c r="S104" s="107" t="s">
        <v>267</v>
      </c>
      <c r="T104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10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5" spans="1:21" ht="200.5" thickBot="1" x14ac:dyDescent="0.4">
      <c r="A105" s="137" t="s">
        <v>31</v>
      </c>
      <c r="B105" s="98">
        <v>44409</v>
      </c>
      <c r="C105" s="99" t="s">
        <v>255</v>
      </c>
      <c r="D105" s="99"/>
      <c r="E105" s="106">
        <v>44422</v>
      </c>
      <c r="F105" s="106">
        <v>44422</v>
      </c>
      <c r="G105" s="107" t="s">
        <v>69</v>
      </c>
      <c r="H105" s="107" t="s">
        <v>306</v>
      </c>
      <c r="I105" s="107" t="s">
        <v>307</v>
      </c>
      <c r="J105" s="101" t="s">
        <v>62</v>
      </c>
      <c r="K105" s="101" t="s">
        <v>125</v>
      </c>
      <c r="L105" s="101" t="s">
        <v>78</v>
      </c>
      <c r="M105" s="101" t="s">
        <v>64</v>
      </c>
      <c r="N105" s="101" t="s">
        <v>73</v>
      </c>
      <c r="O105" s="101" t="str">
        <f>IF([2]!RtDuet_Report[[#This Row],[Duration3]]&gt;=360,IF([2]!RtDuet_Report[[#This Row],[&gt; 12 Hrs EDT ]]=1,"Zero",1),"Zero")</f>
        <v>Zero</v>
      </c>
      <c r="P105" s="101" t="str">
        <f>IF([2]!RtDuet_Report[[#This Row],[Duration3]]&gt;=720, 1,"Zero")</f>
        <v>Zero</v>
      </c>
      <c r="Q105" s="113">
        <v>2</v>
      </c>
      <c r="R105" s="114">
        <v>1.7013888888888892E-3</v>
      </c>
      <c r="S105" s="107" t="s">
        <v>282</v>
      </c>
      <c r="T105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10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6" spans="1:21" ht="200.5" thickBot="1" x14ac:dyDescent="0.4">
      <c r="A106" s="137" t="s">
        <v>31</v>
      </c>
      <c r="B106" s="98">
        <v>44409</v>
      </c>
      <c r="C106" s="99" t="s">
        <v>255</v>
      </c>
      <c r="D106" s="99"/>
      <c r="E106" s="106">
        <v>44422</v>
      </c>
      <c r="F106" s="106">
        <v>44422</v>
      </c>
      <c r="G106" s="107" t="s">
        <v>69</v>
      </c>
      <c r="H106" s="107" t="s">
        <v>308</v>
      </c>
      <c r="I106" s="107" t="s">
        <v>111</v>
      </c>
      <c r="J106" s="101" t="s">
        <v>62</v>
      </c>
      <c r="K106" s="101" t="s">
        <v>125</v>
      </c>
      <c r="L106" s="101" t="s">
        <v>78</v>
      </c>
      <c r="M106" s="101" t="s">
        <v>64</v>
      </c>
      <c r="N106" s="101" t="s">
        <v>73</v>
      </c>
      <c r="O106" s="101" t="str">
        <f>IF([2]!RtDuet_Report[[#This Row],[Duration3]]&gt;=360,IF([2]!RtDuet_Report[[#This Row],[&gt; 12 Hrs EDT ]]=1,"Zero",1),"Zero")</f>
        <v>Zero</v>
      </c>
      <c r="P106" s="101" t="str">
        <f>IF([2]!RtDuet_Report[[#This Row],[Duration3]]&gt;=720, 1,"Zero")</f>
        <v>Zero</v>
      </c>
      <c r="Q106" s="113">
        <v>2</v>
      </c>
      <c r="R106" s="114">
        <v>1.6550925925925926E-3</v>
      </c>
      <c r="S106" s="107" t="s">
        <v>282</v>
      </c>
      <c r="T106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10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7" spans="1:21" ht="200.5" thickBot="1" x14ac:dyDescent="0.4">
      <c r="A107" s="137" t="s">
        <v>31</v>
      </c>
      <c r="B107" s="98">
        <v>44409</v>
      </c>
      <c r="C107" s="99" t="s">
        <v>255</v>
      </c>
      <c r="D107" s="99"/>
      <c r="E107" s="106">
        <v>44422</v>
      </c>
      <c r="F107" s="106">
        <v>44422</v>
      </c>
      <c r="G107" s="107" t="s">
        <v>69</v>
      </c>
      <c r="H107" s="107" t="s">
        <v>309</v>
      </c>
      <c r="I107" s="107" t="s">
        <v>310</v>
      </c>
      <c r="J107" s="101" t="s">
        <v>62</v>
      </c>
      <c r="K107" s="101" t="s">
        <v>266</v>
      </c>
      <c r="L107" s="101" t="s">
        <v>78</v>
      </c>
      <c r="M107" s="101" t="s">
        <v>64</v>
      </c>
      <c r="N107" s="101" t="s">
        <v>73</v>
      </c>
      <c r="O107" s="101" t="str">
        <f>IF([2]!RtDuet_Report[[#This Row],[Duration3]]&gt;=360,IF([2]!RtDuet_Report[[#This Row],[&gt; 12 Hrs EDT ]]=1,"Zero",1),"Zero")</f>
        <v>Zero</v>
      </c>
      <c r="P107" s="101" t="str">
        <f>IF([2]!RtDuet_Report[[#This Row],[Duration3]]&gt;=720, 1,"Zero")</f>
        <v>Zero</v>
      </c>
      <c r="Q107" s="113">
        <v>2</v>
      </c>
      <c r="R107" s="114">
        <v>1.5740740740740741E-3</v>
      </c>
      <c r="S107" s="107" t="s">
        <v>267</v>
      </c>
      <c r="T107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10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8" spans="1:21" ht="200.5" thickBot="1" x14ac:dyDescent="0.4">
      <c r="A108" s="137" t="s">
        <v>31</v>
      </c>
      <c r="B108" s="98">
        <v>44409</v>
      </c>
      <c r="C108" s="99" t="s">
        <v>255</v>
      </c>
      <c r="D108" s="99"/>
      <c r="E108" s="106">
        <v>44422</v>
      </c>
      <c r="F108" s="106">
        <v>44422</v>
      </c>
      <c r="G108" s="107" t="s">
        <v>69</v>
      </c>
      <c r="H108" s="107" t="s">
        <v>311</v>
      </c>
      <c r="I108" s="107" t="s">
        <v>131</v>
      </c>
      <c r="J108" s="101" t="s">
        <v>62</v>
      </c>
      <c r="K108" s="101" t="s">
        <v>266</v>
      </c>
      <c r="L108" s="101" t="s">
        <v>78</v>
      </c>
      <c r="M108" s="101" t="s">
        <v>64</v>
      </c>
      <c r="N108" s="101" t="s">
        <v>73</v>
      </c>
      <c r="O108" s="101" t="str">
        <f>IF([2]!RtDuet_Report[[#This Row],[Duration3]]&gt;=360,IF([2]!RtDuet_Report[[#This Row],[&gt; 12 Hrs EDT ]]=1,"Zero",1),"Zero")</f>
        <v>Zero</v>
      </c>
      <c r="P108" s="101" t="str">
        <f>IF([2]!RtDuet_Report[[#This Row],[Duration3]]&gt;=720, 1,"Zero")</f>
        <v>Zero</v>
      </c>
      <c r="Q108" s="113">
        <v>2</v>
      </c>
      <c r="R108" s="114">
        <v>1.5277777777777779E-3</v>
      </c>
      <c r="S108" s="107" t="s">
        <v>267</v>
      </c>
      <c r="T108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10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9" spans="1:21" ht="200.5" thickBot="1" x14ac:dyDescent="0.4">
      <c r="A109" s="137" t="s">
        <v>31</v>
      </c>
      <c r="B109" s="98">
        <v>44409</v>
      </c>
      <c r="C109" s="99" t="s">
        <v>255</v>
      </c>
      <c r="D109" s="99"/>
      <c r="E109" s="106">
        <v>44422</v>
      </c>
      <c r="F109" s="106">
        <v>44422</v>
      </c>
      <c r="G109" s="107" t="s">
        <v>69</v>
      </c>
      <c r="H109" s="107" t="s">
        <v>312</v>
      </c>
      <c r="I109" s="107" t="s">
        <v>131</v>
      </c>
      <c r="J109" s="101" t="s">
        <v>62</v>
      </c>
      <c r="K109" s="101" t="s">
        <v>266</v>
      </c>
      <c r="L109" s="101" t="s">
        <v>78</v>
      </c>
      <c r="M109" s="101" t="s">
        <v>64</v>
      </c>
      <c r="N109" s="101" t="s">
        <v>73</v>
      </c>
      <c r="O109" s="101" t="str">
        <f>IF([2]!RtDuet_Report[[#This Row],[Duration3]]&gt;=360,IF([2]!RtDuet_Report[[#This Row],[&gt; 12 Hrs EDT ]]=1,"Zero",1),"Zero")</f>
        <v>Zero</v>
      </c>
      <c r="P109" s="101" t="str">
        <f>IF([2]!RtDuet_Report[[#This Row],[Duration3]]&gt;=720, 1,"Zero")</f>
        <v>Zero</v>
      </c>
      <c r="Q109" s="113">
        <v>2</v>
      </c>
      <c r="R109" s="114">
        <v>1.5162037037037036E-3</v>
      </c>
      <c r="S109" s="107" t="s">
        <v>267</v>
      </c>
      <c r="T109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10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0" spans="1:21" ht="200.5" thickBot="1" x14ac:dyDescent="0.4">
      <c r="A110" s="137" t="s">
        <v>31</v>
      </c>
      <c r="B110" s="98">
        <v>44409</v>
      </c>
      <c r="C110" s="99" t="s">
        <v>255</v>
      </c>
      <c r="D110" s="99"/>
      <c r="E110" s="106">
        <v>44422</v>
      </c>
      <c r="F110" s="106">
        <v>44422</v>
      </c>
      <c r="G110" s="107" t="s">
        <v>69</v>
      </c>
      <c r="H110" s="107" t="s">
        <v>313</v>
      </c>
      <c r="I110" s="107" t="s">
        <v>131</v>
      </c>
      <c r="J110" s="101" t="s">
        <v>62</v>
      </c>
      <c r="K110" s="101" t="s">
        <v>266</v>
      </c>
      <c r="L110" s="101" t="s">
        <v>78</v>
      </c>
      <c r="M110" s="101" t="s">
        <v>64</v>
      </c>
      <c r="N110" s="101" t="s">
        <v>73</v>
      </c>
      <c r="O110" s="101" t="str">
        <f>IF([2]!RtDuet_Report[[#This Row],[Duration3]]&gt;=360,IF([2]!RtDuet_Report[[#This Row],[&gt; 12 Hrs EDT ]]=1,"Zero",1),"Zero")</f>
        <v>Zero</v>
      </c>
      <c r="P110" s="101" t="str">
        <f>IF([2]!RtDuet_Report[[#This Row],[Duration3]]&gt;=720, 1,"Zero")</f>
        <v>Zero</v>
      </c>
      <c r="Q110" s="113">
        <v>2</v>
      </c>
      <c r="R110" s="114">
        <v>1.4930555555555556E-3</v>
      </c>
      <c r="S110" s="107" t="s">
        <v>267</v>
      </c>
      <c r="T110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11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1" spans="1:21" ht="200.5" thickBot="1" x14ac:dyDescent="0.4">
      <c r="A111" s="137" t="s">
        <v>31</v>
      </c>
      <c r="B111" s="98">
        <v>44409</v>
      </c>
      <c r="C111" s="99" t="s">
        <v>255</v>
      </c>
      <c r="D111" s="99"/>
      <c r="E111" s="106">
        <v>44422</v>
      </c>
      <c r="F111" s="106">
        <v>44422</v>
      </c>
      <c r="G111" s="107" t="s">
        <v>69</v>
      </c>
      <c r="H111" s="107" t="s">
        <v>314</v>
      </c>
      <c r="I111" s="107" t="s">
        <v>315</v>
      </c>
      <c r="J111" s="101" t="s">
        <v>62</v>
      </c>
      <c r="K111" s="101" t="s">
        <v>266</v>
      </c>
      <c r="L111" s="101" t="s">
        <v>78</v>
      </c>
      <c r="M111" s="101" t="s">
        <v>64</v>
      </c>
      <c r="N111" s="101" t="s">
        <v>73</v>
      </c>
      <c r="O111" s="101" t="str">
        <f>IF([2]!RtDuet_Report[[#This Row],[Duration3]]&gt;=360,IF([2]!RtDuet_Report[[#This Row],[&gt; 12 Hrs EDT ]]=1,"Zero",1),"Zero")</f>
        <v>Zero</v>
      </c>
      <c r="P111" s="101" t="str">
        <f>IF([2]!RtDuet_Report[[#This Row],[Duration3]]&gt;=720, 1,"Zero")</f>
        <v>Zero</v>
      </c>
      <c r="Q111" s="113">
        <v>2</v>
      </c>
      <c r="R111" s="114">
        <v>1.4467592592592594E-3</v>
      </c>
      <c r="S111" s="107" t="s">
        <v>267</v>
      </c>
      <c r="T111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11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2" spans="1:21" ht="200.5" thickBot="1" x14ac:dyDescent="0.4">
      <c r="A112" s="137" t="s">
        <v>31</v>
      </c>
      <c r="B112" s="98">
        <v>44409</v>
      </c>
      <c r="C112" s="99" t="s">
        <v>255</v>
      </c>
      <c r="D112" s="99"/>
      <c r="E112" s="106">
        <v>44422</v>
      </c>
      <c r="F112" s="106">
        <v>44422</v>
      </c>
      <c r="G112" s="107" t="s">
        <v>69</v>
      </c>
      <c r="H112" s="107" t="s">
        <v>169</v>
      </c>
      <c r="I112" s="107" t="s">
        <v>316</v>
      </c>
      <c r="J112" s="101" t="s">
        <v>62</v>
      </c>
      <c r="K112" s="101" t="s">
        <v>125</v>
      </c>
      <c r="L112" s="101" t="s">
        <v>78</v>
      </c>
      <c r="M112" s="101" t="s">
        <v>64</v>
      </c>
      <c r="N112" s="101" t="s">
        <v>73</v>
      </c>
      <c r="O112" s="101" t="str">
        <f>IF([2]!RtDuet_Report[[#This Row],[Duration3]]&gt;=360,IF([2]!RtDuet_Report[[#This Row],[&gt; 12 Hrs EDT ]]=1,"Zero",1),"Zero")</f>
        <v>Zero</v>
      </c>
      <c r="P112" s="101" t="str">
        <f>IF([2]!RtDuet_Report[[#This Row],[Duration3]]&gt;=720, 1,"Zero")</f>
        <v>Zero</v>
      </c>
      <c r="Q112" s="113">
        <v>1</v>
      </c>
      <c r="R112" s="114">
        <v>1.3541666666666667E-3</v>
      </c>
      <c r="S112" s="107" t="s">
        <v>282</v>
      </c>
      <c r="T112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11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3" spans="1:21" ht="200.5" thickBot="1" x14ac:dyDescent="0.4">
      <c r="A113" s="137" t="s">
        <v>31</v>
      </c>
      <c r="B113" s="98">
        <v>44409</v>
      </c>
      <c r="C113" s="99" t="s">
        <v>255</v>
      </c>
      <c r="D113" s="99"/>
      <c r="E113" s="106">
        <v>44422</v>
      </c>
      <c r="F113" s="106">
        <v>44422</v>
      </c>
      <c r="G113" s="107" t="s">
        <v>69</v>
      </c>
      <c r="H113" s="107" t="s">
        <v>317</v>
      </c>
      <c r="I113" s="107" t="s">
        <v>318</v>
      </c>
      <c r="J113" s="101" t="s">
        <v>62</v>
      </c>
      <c r="K113" s="101" t="s">
        <v>266</v>
      </c>
      <c r="L113" s="101" t="s">
        <v>78</v>
      </c>
      <c r="M113" s="101" t="s">
        <v>64</v>
      </c>
      <c r="N113" s="101" t="s">
        <v>73</v>
      </c>
      <c r="O113" s="101" t="str">
        <f>IF([2]!RtDuet_Report[[#This Row],[Duration3]]&gt;=360,IF([2]!RtDuet_Report[[#This Row],[&gt; 12 Hrs EDT ]]=1,"Zero",1),"Zero")</f>
        <v>Zero</v>
      </c>
      <c r="P113" s="101" t="str">
        <f>IF([2]!RtDuet_Report[[#This Row],[Duration3]]&gt;=720, 1,"Zero")</f>
        <v>Zero</v>
      </c>
      <c r="Q113" s="113">
        <v>1</v>
      </c>
      <c r="R113" s="114">
        <v>1.3194444444444443E-3</v>
      </c>
      <c r="S113" s="107" t="s">
        <v>267</v>
      </c>
      <c r="T113" s="105">
        <f>IF(OR([2]!RtDuet_Report[[#This Row],[Machine Centre ]]="Vessel Unloading 1 Unplanned Loss",[2]!RtDuet_Report[[#This Row],[Machine Centre ]]="Vessel Unloading 2 Unplanned Loss"),[2]!RtDuet_Report[[#This Row],[Duration3]],0)</f>
        <v>1</v>
      </c>
      <c r="U11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4" spans="1:21" ht="188" thickBot="1" x14ac:dyDescent="0.4">
      <c r="A114" s="137" t="s">
        <v>31</v>
      </c>
      <c r="B114" s="98">
        <v>44409</v>
      </c>
      <c r="C114" s="99" t="s">
        <v>255</v>
      </c>
      <c r="D114" s="99"/>
      <c r="E114" s="106">
        <v>44423</v>
      </c>
      <c r="F114" s="106">
        <v>44423</v>
      </c>
      <c r="G114" s="107" t="s">
        <v>69</v>
      </c>
      <c r="H114" s="107" t="s">
        <v>319</v>
      </c>
      <c r="I114" s="107" t="s">
        <v>320</v>
      </c>
      <c r="J114" s="101" t="s">
        <v>62</v>
      </c>
      <c r="K114" s="101" t="s">
        <v>257</v>
      </c>
      <c r="L114" s="101" t="s">
        <v>36</v>
      </c>
      <c r="M114" s="101" t="s">
        <v>64</v>
      </c>
      <c r="N114" s="101" t="s">
        <v>73</v>
      </c>
      <c r="O114" s="101" t="str">
        <f>IF([2]!RtDuet_Report[[#This Row],[Duration3]]&gt;=360,IF([2]!RtDuet_Report[[#This Row],[&gt; 12 Hrs EDT ]]=1,"Zero",1),"Zero")</f>
        <v>Zero</v>
      </c>
      <c r="P114" s="101" t="str">
        <f>IF([2]!RtDuet_Report[[#This Row],[Duration3]]&gt;=720, 1,"Zero")</f>
        <v>Zero</v>
      </c>
      <c r="Q114" s="113">
        <v>30</v>
      </c>
      <c r="R114" s="114">
        <v>2.1273148148148149E-2</v>
      </c>
      <c r="S114" s="107" t="s">
        <v>321</v>
      </c>
      <c r="T114" s="105">
        <f>IF(OR([2]!RtDuet_Report[[#This Row],[Machine Centre ]]="Vessel Unloading 1 Unplanned Loss",[2]!RtDuet_Report[[#This Row],[Machine Centre ]]="Vessel Unloading 2 Unplanned Loss"),[2]!RtDuet_Report[[#This Row],[Duration3]],0)</f>
        <v>1</v>
      </c>
      <c r="U11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5" spans="1:21" ht="188" thickBot="1" x14ac:dyDescent="0.4">
      <c r="A115" s="137" t="s">
        <v>31</v>
      </c>
      <c r="B115" s="98">
        <v>44409</v>
      </c>
      <c r="C115" s="99" t="s">
        <v>255</v>
      </c>
      <c r="D115" s="99"/>
      <c r="E115" s="106">
        <v>44423</v>
      </c>
      <c r="F115" s="106">
        <v>44423</v>
      </c>
      <c r="G115" s="107" t="s">
        <v>69</v>
      </c>
      <c r="H115" s="107" t="s">
        <v>322</v>
      </c>
      <c r="I115" s="107" t="s">
        <v>322</v>
      </c>
      <c r="J115" s="101" t="s">
        <v>34</v>
      </c>
      <c r="K115" s="101" t="s">
        <v>257</v>
      </c>
      <c r="L115" s="101" t="s">
        <v>36</v>
      </c>
      <c r="M115" s="101" t="s">
        <v>64</v>
      </c>
      <c r="N115" s="101" t="s">
        <v>73</v>
      </c>
      <c r="O115" s="101" t="str">
        <f>IF([2]!RtDuet_Report[[#This Row],[Duration3]]&gt;=360,IF([2]!RtDuet_Report[[#This Row],[&gt; 12 Hrs EDT ]]=1,"Zero",1),"Zero")</f>
        <v>Zero</v>
      </c>
      <c r="P115" s="101" t="str">
        <f>IF([2]!RtDuet_Report[[#This Row],[Duration3]]&gt;=720, 1,"Zero")</f>
        <v>Zero</v>
      </c>
      <c r="Q115" s="113">
        <v>26</v>
      </c>
      <c r="R115" s="114">
        <v>1.8275462962962962E-2</v>
      </c>
      <c r="S115" s="107" t="s">
        <v>321</v>
      </c>
      <c r="T115" s="105">
        <f>IF(OR([2]!RtDuet_Report[[#This Row],[Machine Centre ]]="Vessel Unloading 1 Unplanned Loss",[2]!RtDuet_Report[[#This Row],[Machine Centre ]]="Vessel Unloading 2 Unplanned Loss"),[2]!RtDuet_Report[[#This Row],[Duration3]],0)</f>
        <v>30</v>
      </c>
      <c r="U11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6" spans="1:21" ht="200.5" thickBot="1" x14ac:dyDescent="0.4">
      <c r="A116" s="137" t="s">
        <v>31</v>
      </c>
      <c r="B116" s="98">
        <v>44409</v>
      </c>
      <c r="C116" s="99" t="s">
        <v>255</v>
      </c>
      <c r="D116" s="99"/>
      <c r="E116" s="106">
        <v>44423</v>
      </c>
      <c r="F116" s="106">
        <v>44423</v>
      </c>
      <c r="G116" s="107" t="s">
        <v>69</v>
      </c>
      <c r="H116" s="107" t="s">
        <v>323</v>
      </c>
      <c r="I116" s="107" t="s">
        <v>324</v>
      </c>
      <c r="J116" s="101" t="s">
        <v>62</v>
      </c>
      <c r="K116" s="101" t="s">
        <v>266</v>
      </c>
      <c r="L116" s="101" t="s">
        <v>78</v>
      </c>
      <c r="M116" s="101" t="s">
        <v>64</v>
      </c>
      <c r="N116" s="101" t="s">
        <v>73</v>
      </c>
      <c r="O116" s="101" t="str">
        <f>IF([2]!RtDuet_Report[[#This Row],[Duration3]]&gt;=360,IF([2]!RtDuet_Report[[#This Row],[&gt; 12 Hrs EDT ]]=1,"Zero",1),"Zero")</f>
        <v>Zero</v>
      </c>
      <c r="P116" s="101" t="str">
        <f>IF([2]!RtDuet_Report[[#This Row],[Duration3]]&gt;=720, 1,"Zero")</f>
        <v>Zero</v>
      </c>
      <c r="Q116" s="113">
        <v>15</v>
      </c>
      <c r="R116" s="114">
        <v>1.0590277777777777E-2</v>
      </c>
      <c r="S116" s="107" t="s">
        <v>325</v>
      </c>
      <c r="T116" s="105">
        <f>IF(OR([2]!RtDuet_Report[[#This Row],[Machine Centre ]]="Vessel Unloading 1 Unplanned Loss",[2]!RtDuet_Report[[#This Row],[Machine Centre ]]="Vessel Unloading 2 Unplanned Loss"),[2]!RtDuet_Report[[#This Row],[Duration3]],0)</f>
        <v>26</v>
      </c>
      <c r="U11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7" spans="1:21" ht="188" thickBot="1" x14ac:dyDescent="0.4">
      <c r="A117" s="137" t="s">
        <v>31</v>
      </c>
      <c r="B117" s="98">
        <v>44409</v>
      </c>
      <c r="C117" s="99" t="s">
        <v>255</v>
      </c>
      <c r="D117" s="99"/>
      <c r="E117" s="106">
        <v>44423</v>
      </c>
      <c r="F117" s="106">
        <v>44423</v>
      </c>
      <c r="G117" s="107" t="s">
        <v>59</v>
      </c>
      <c r="H117" s="107" t="s">
        <v>326</v>
      </c>
      <c r="I117" s="107" t="s">
        <v>327</v>
      </c>
      <c r="J117" s="101" t="s">
        <v>62</v>
      </c>
      <c r="K117" s="101" t="s">
        <v>328</v>
      </c>
      <c r="L117" s="101" t="s">
        <v>78</v>
      </c>
      <c r="M117" s="101" t="s">
        <v>188</v>
      </c>
      <c r="N117" s="101" t="s">
        <v>240</v>
      </c>
      <c r="O117" s="101" t="str">
        <f>IF([2]!RtDuet_Report[[#This Row],[Duration3]]&gt;=360,IF([2]!RtDuet_Report[[#This Row],[&gt; 12 Hrs EDT ]]=1,"Zero",1),"Zero")</f>
        <v>Zero</v>
      </c>
      <c r="P117" s="101" t="str">
        <f>IF([2]!RtDuet_Report[[#This Row],[Duration3]]&gt;=720, 1,"Zero")</f>
        <v>Zero</v>
      </c>
      <c r="Q117" s="113">
        <v>18</v>
      </c>
      <c r="R117" s="114">
        <v>1.2534722222222223E-2</v>
      </c>
      <c r="S117" s="107" t="s">
        <v>329</v>
      </c>
      <c r="T117" s="105">
        <f>IF(OR([2]!RtDuet_Report[[#This Row],[Machine Centre ]]="Vessel Unloading 1 Unplanned Loss",[2]!RtDuet_Report[[#This Row],[Machine Centre ]]="Vessel Unloading 2 Unplanned Loss"),[2]!RtDuet_Report[[#This Row],[Duration3]],0)</f>
        <v>15</v>
      </c>
      <c r="U11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8" spans="1:21" ht="188" thickBot="1" x14ac:dyDescent="0.4">
      <c r="A118" s="137" t="s">
        <v>31</v>
      </c>
      <c r="B118" s="98">
        <v>44409</v>
      </c>
      <c r="C118" s="99" t="s">
        <v>255</v>
      </c>
      <c r="D118" s="99"/>
      <c r="E118" s="106">
        <v>44423</v>
      </c>
      <c r="F118" s="106">
        <v>44423</v>
      </c>
      <c r="G118" s="107" t="s">
        <v>59</v>
      </c>
      <c r="H118" s="107" t="s">
        <v>330</v>
      </c>
      <c r="I118" s="107" t="s">
        <v>293</v>
      </c>
      <c r="J118" s="101" t="s">
        <v>62</v>
      </c>
      <c r="K118" s="101" t="s">
        <v>328</v>
      </c>
      <c r="L118" s="101" t="s">
        <v>78</v>
      </c>
      <c r="M118" s="101" t="s">
        <v>188</v>
      </c>
      <c r="N118" s="101" t="s">
        <v>240</v>
      </c>
      <c r="O118" s="101" t="str">
        <f>IF([2]!RtDuet_Report[[#This Row],[Duration3]]&gt;=360,IF([2]!RtDuet_Report[[#This Row],[&gt; 12 Hrs EDT ]]=1,"Zero",1),"Zero")</f>
        <v>Zero</v>
      </c>
      <c r="P118" s="101" t="str">
        <f>IF([2]!RtDuet_Report[[#This Row],[Duration3]]&gt;=720, 1,"Zero")</f>
        <v>Zero</v>
      </c>
      <c r="Q118" s="113">
        <v>10</v>
      </c>
      <c r="R118" s="114">
        <v>7.1874999999999994E-3</v>
      </c>
      <c r="S118" s="107" t="s">
        <v>329</v>
      </c>
      <c r="T118" s="105">
        <f>IF(OR([2]!RtDuet_Report[[#This Row],[Machine Centre ]]="Vessel Unloading 1 Unplanned Loss",[2]!RtDuet_Report[[#This Row],[Machine Centre ]]="Vessel Unloading 2 Unplanned Loss"),[2]!RtDuet_Report[[#This Row],[Duration3]],0)</f>
        <v>18</v>
      </c>
      <c r="U11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9" spans="1:21" ht="188" thickBot="1" x14ac:dyDescent="0.4">
      <c r="A119" s="137" t="s">
        <v>31</v>
      </c>
      <c r="B119" s="98">
        <v>44409</v>
      </c>
      <c r="C119" s="99" t="s">
        <v>255</v>
      </c>
      <c r="D119" s="99"/>
      <c r="E119" s="106">
        <v>44423</v>
      </c>
      <c r="F119" s="106">
        <v>44423</v>
      </c>
      <c r="G119" s="107" t="s">
        <v>59</v>
      </c>
      <c r="H119" s="107" t="s">
        <v>331</v>
      </c>
      <c r="I119" s="107" t="s">
        <v>332</v>
      </c>
      <c r="J119" s="101" t="s">
        <v>62</v>
      </c>
      <c r="K119" s="101" t="s">
        <v>328</v>
      </c>
      <c r="L119" s="101" t="s">
        <v>78</v>
      </c>
      <c r="M119" s="101" t="s">
        <v>188</v>
      </c>
      <c r="N119" s="101" t="s">
        <v>240</v>
      </c>
      <c r="O119" s="101" t="str">
        <f>IF([2]!RtDuet_Report[[#This Row],[Duration3]]&gt;=360,IF([2]!RtDuet_Report[[#This Row],[&gt; 12 Hrs EDT ]]=1,"Zero",1),"Zero")</f>
        <v>Zero</v>
      </c>
      <c r="P119" s="101" t="str">
        <f>IF([2]!RtDuet_Report[[#This Row],[Duration3]]&gt;=720, 1,"Zero")</f>
        <v>Zero</v>
      </c>
      <c r="Q119" s="113">
        <v>20</v>
      </c>
      <c r="R119" s="114">
        <v>1.4537037037037038E-2</v>
      </c>
      <c r="S119" s="107" t="s">
        <v>329</v>
      </c>
      <c r="T119" s="105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11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20" spans="1:21" ht="188" thickBot="1" x14ac:dyDescent="0.4">
      <c r="A120" s="137" t="s">
        <v>31</v>
      </c>
      <c r="B120" s="98">
        <v>44409</v>
      </c>
      <c r="C120" s="99" t="s">
        <v>255</v>
      </c>
      <c r="D120" s="99"/>
      <c r="E120" s="106">
        <v>44423</v>
      </c>
      <c r="F120" s="106">
        <v>44423</v>
      </c>
      <c r="G120" s="107" t="s">
        <v>59</v>
      </c>
      <c r="H120" s="107" t="s">
        <v>333</v>
      </c>
      <c r="I120" s="107" t="s">
        <v>334</v>
      </c>
      <c r="J120" s="101" t="s">
        <v>62</v>
      </c>
      <c r="K120" s="101" t="s">
        <v>328</v>
      </c>
      <c r="L120" s="101" t="s">
        <v>78</v>
      </c>
      <c r="M120" s="101" t="s">
        <v>188</v>
      </c>
      <c r="N120" s="101" t="s">
        <v>240</v>
      </c>
      <c r="O120" s="101" t="str">
        <f>IF([2]!RtDuet_Report[[#This Row],[Duration3]]&gt;=360,IF([2]!RtDuet_Report[[#This Row],[&gt; 12 Hrs EDT ]]=1,"Zero",1),"Zero")</f>
        <v>Zero</v>
      </c>
      <c r="P120" s="101" t="str">
        <f>IF([2]!RtDuet_Report[[#This Row],[Duration3]]&gt;=720, 1,"Zero")</f>
        <v>Zero</v>
      </c>
      <c r="Q120" s="113">
        <v>17</v>
      </c>
      <c r="R120" s="114">
        <v>1.1828703703703704E-2</v>
      </c>
      <c r="S120" s="107" t="s">
        <v>329</v>
      </c>
      <c r="T120" s="105">
        <f>IF(OR([2]!RtDuet_Report[[#This Row],[Machine Centre ]]="Vessel Unloading 1 Unplanned Loss",[2]!RtDuet_Report[[#This Row],[Machine Centre ]]="Vessel Unloading 2 Unplanned Loss"),[2]!RtDuet_Report[[#This Row],[Duration3]],0)</f>
        <v>20</v>
      </c>
      <c r="U12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21" spans="1:21" ht="188" thickBot="1" x14ac:dyDescent="0.4">
      <c r="A121" s="137" t="s">
        <v>31</v>
      </c>
      <c r="B121" s="98">
        <v>44409</v>
      </c>
      <c r="C121" s="99" t="s">
        <v>255</v>
      </c>
      <c r="D121" s="99"/>
      <c r="E121" s="106">
        <v>44423</v>
      </c>
      <c r="F121" s="106">
        <v>44423</v>
      </c>
      <c r="G121" s="107" t="s">
        <v>59</v>
      </c>
      <c r="H121" s="107" t="s">
        <v>335</v>
      </c>
      <c r="I121" s="107" t="s">
        <v>336</v>
      </c>
      <c r="J121" s="101" t="s">
        <v>62</v>
      </c>
      <c r="K121" s="101" t="s">
        <v>328</v>
      </c>
      <c r="L121" s="101" t="s">
        <v>78</v>
      </c>
      <c r="M121" s="101" t="s">
        <v>188</v>
      </c>
      <c r="N121" s="101" t="s">
        <v>240</v>
      </c>
      <c r="O121" s="101" t="str">
        <f>IF([2]!RtDuet_Report[[#This Row],[Duration3]]&gt;=360,IF([2]!RtDuet_Report[[#This Row],[&gt; 12 Hrs EDT ]]=1,"Zero",1),"Zero")</f>
        <v>Zero</v>
      </c>
      <c r="P121" s="101" t="str">
        <f>IF([2]!RtDuet_Report[[#This Row],[Duration3]]&gt;=720, 1,"Zero")</f>
        <v>Zero</v>
      </c>
      <c r="Q121" s="113">
        <v>24</v>
      </c>
      <c r="R121" s="114">
        <v>1.7210648148148149E-2</v>
      </c>
      <c r="S121" s="107" t="s">
        <v>329</v>
      </c>
      <c r="T121" s="105">
        <f>IF(OR([2]!RtDuet_Report[[#This Row],[Machine Centre ]]="Vessel Unloading 1 Unplanned Loss",[2]!RtDuet_Report[[#This Row],[Machine Centre ]]="Vessel Unloading 2 Unplanned Loss"),[2]!RtDuet_Report[[#This Row],[Duration3]],0)</f>
        <v>17</v>
      </c>
      <c r="U12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22" spans="1:21" ht="200.5" thickBot="1" x14ac:dyDescent="0.4">
      <c r="A122" s="137" t="s">
        <v>31</v>
      </c>
      <c r="B122" s="98">
        <v>44409</v>
      </c>
      <c r="C122" s="99" t="s">
        <v>255</v>
      </c>
      <c r="D122" s="99"/>
      <c r="E122" s="106">
        <v>44423</v>
      </c>
      <c r="F122" s="106">
        <v>44423</v>
      </c>
      <c r="G122" s="107" t="s">
        <v>59</v>
      </c>
      <c r="H122" s="107" t="s">
        <v>337</v>
      </c>
      <c r="I122" s="107" t="s">
        <v>338</v>
      </c>
      <c r="J122" s="101" t="s">
        <v>62</v>
      </c>
      <c r="K122" s="101" t="s">
        <v>134</v>
      </c>
      <c r="L122" s="101" t="s">
        <v>339</v>
      </c>
      <c r="M122" s="101" t="s">
        <v>83</v>
      </c>
      <c r="N122" s="101" t="s">
        <v>136</v>
      </c>
      <c r="O122" s="101" t="str">
        <f>IF([2]!RtDuet_Report[[#This Row],[Duration3]]&gt;=360,IF([2]!RtDuet_Report[[#This Row],[&gt; 12 Hrs EDT ]]=1,"Zero",1),"Zero")</f>
        <v>Zero</v>
      </c>
      <c r="P122" s="101" t="str">
        <f>IF([2]!RtDuet_Report[[#This Row],[Duration3]]&gt;=720, 1,"Zero")</f>
        <v>Zero</v>
      </c>
      <c r="Q122" s="113">
        <v>5</v>
      </c>
      <c r="R122" s="114">
        <v>3.645833333333333E-3</v>
      </c>
      <c r="S122" s="107" t="s">
        <v>340</v>
      </c>
      <c r="T122" s="105">
        <f>IF(OR([2]!RtDuet_Report[[#This Row],[Machine Centre ]]="Vessel Unloading 1 Unplanned Loss",[2]!RtDuet_Report[[#This Row],[Machine Centre ]]="Vessel Unloading 2 Unplanned Loss"),[2]!RtDuet_Report[[#This Row],[Duration3]],0)</f>
        <v>24</v>
      </c>
      <c r="U12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23" spans="1:21" ht="200.5" thickBot="1" x14ac:dyDescent="0.4">
      <c r="A123" s="137" t="s">
        <v>31</v>
      </c>
      <c r="B123" s="98">
        <v>44409</v>
      </c>
      <c r="C123" s="99" t="s">
        <v>255</v>
      </c>
      <c r="D123" s="99"/>
      <c r="E123" s="106">
        <v>44424</v>
      </c>
      <c r="F123" s="106">
        <v>44424</v>
      </c>
      <c r="G123" s="107" t="s">
        <v>69</v>
      </c>
      <c r="H123" s="107" t="s">
        <v>341</v>
      </c>
      <c r="I123" s="107" t="s">
        <v>342</v>
      </c>
      <c r="J123" s="101" t="s">
        <v>62</v>
      </c>
      <c r="K123" s="101" t="s">
        <v>125</v>
      </c>
      <c r="L123" s="101" t="s">
        <v>78</v>
      </c>
      <c r="M123" s="101" t="s">
        <v>64</v>
      </c>
      <c r="N123" s="101" t="s">
        <v>73</v>
      </c>
      <c r="O123" s="101" t="str">
        <f>IF([2]!RtDuet_Report[[#This Row],[Duration3]]&gt;=360,IF([2]!RtDuet_Report[[#This Row],[&gt; 12 Hrs EDT ]]=1,"Zero",1),"Zero")</f>
        <v>Zero</v>
      </c>
      <c r="P123" s="101" t="str">
        <f>IF([2]!RtDuet_Report[[#This Row],[Duration3]]&gt;=720, 1,"Zero")</f>
        <v>Zero</v>
      </c>
      <c r="Q123" s="113">
        <v>35</v>
      </c>
      <c r="R123" s="114">
        <v>2.4594907407407409E-2</v>
      </c>
      <c r="S123" s="116" t="s">
        <v>343</v>
      </c>
      <c r="T123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12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24" spans="1:21" ht="188" thickBot="1" x14ac:dyDescent="0.4">
      <c r="A124" s="137" t="s">
        <v>31</v>
      </c>
      <c r="B124" s="98">
        <v>44409</v>
      </c>
      <c r="C124" s="99" t="s">
        <v>255</v>
      </c>
      <c r="D124" s="99"/>
      <c r="E124" s="106">
        <v>44424</v>
      </c>
      <c r="F124" s="106">
        <v>44424</v>
      </c>
      <c r="G124" s="107" t="s">
        <v>59</v>
      </c>
      <c r="H124" s="107" t="s">
        <v>344</v>
      </c>
      <c r="I124" s="107" t="s">
        <v>345</v>
      </c>
      <c r="J124" s="101" t="s">
        <v>62</v>
      </c>
      <c r="K124" s="101" t="s">
        <v>328</v>
      </c>
      <c r="L124" s="101" t="s">
        <v>78</v>
      </c>
      <c r="M124" s="101" t="s">
        <v>188</v>
      </c>
      <c r="N124" s="101" t="s">
        <v>240</v>
      </c>
      <c r="O124" s="101" t="str">
        <f>IF([2]!RtDuet_Report[[#This Row],[Duration3]]&gt;=360,IF([2]!RtDuet_Report[[#This Row],[&gt; 12 Hrs EDT ]]=1,"Zero",1),"Zero")</f>
        <v>Zero</v>
      </c>
      <c r="P124" s="101" t="str">
        <f>IF([2]!RtDuet_Report[[#This Row],[Duration3]]&gt;=720, 1,"Zero")</f>
        <v>Zero</v>
      </c>
      <c r="Q124" s="113">
        <v>16</v>
      </c>
      <c r="R124" s="114">
        <v>1.1168981481481481E-2</v>
      </c>
      <c r="S124" s="107" t="s">
        <v>329</v>
      </c>
      <c r="T124" s="105">
        <f>IF(OR([2]!RtDuet_Report[[#This Row],[Machine Centre ]]="Vessel Unloading 1 Unplanned Loss",[2]!RtDuet_Report[[#This Row],[Machine Centre ]]="Vessel Unloading 2 Unplanned Loss"),[2]!RtDuet_Report[[#This Row],[Duration3]],0)</f>
        <v>35</v>
      </c>
      <c r="U12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25" spans="1:21" ht="200.5" thickBot="1" x14ac:dyDescent="0.4">
      <c r="A125" s="137" t="s">
        <v>31</v>
      </c>
      <c r="B125" s="98">
        <v>44409</v>
      </c>
      <c r="C125" s="99" t="s">
        <v>346</v>
      </c>
      <c r="D125" s="99"/>
      <c r="E125" s="106">
        <v>44424</v>
      </c>
      <c r="F125" s="106">
        <v>44424</v>
      </c>
      <c r="G125" s="107" t="s">
        <v>69</v>
      </c>
      <c r="H125" s="107" t="s">
        <v>347</v>
      </c>
      <c r="I125" s="107" t="s">
        <v>138</v>
      </c>
      <c r="J125" s="101" t="s">
        <v>62</v>
      </c>
      <c r="K125" s="101" t="s">
        <v>125</v>
      </c>
      <c r="L125" s="101" t="s">
        <v>78</v>
      </c>
      <c r="M125" s="101" t="s">
        <v>64</v>
      </c>
      <c r="N125" s="101" t="s">
        <v>73</v>
      </c>
      <c r="O125" s="101" t="str">
        <f>IF([2]!RtDuet_Report[[#This Row],[Duration3]]&gt;=360,IF([2]!RtDuet_Report[[#This Row],[&gt; 12 Hrs EDT ]]=1,"Zero",1),"Zero")</f>
        <v>Zero</v>
      </c>
      <c r="P125" s="101" t="str">
        <f>IF([2]!RtDuet_Report[[#This Row],[Duration3]]&gt;=720, 1,"Zero")</f>
        <v>Zero</v>
      </c>
      <c r="Q125" s="113">
        <v>8</v>
      </c>
      <c r="R125" s="114">
        <v>6.0416666666666665E-3</v>
      </c>
      <c r="S125" s="116" t="s">
        <v>343</v>
      </c>
      <c r="T125" s="105">
        <f>IF(OR([2]!RtDuet_Report[[#This Row],[Machine Centre ]]="Vessel Unloading 1 Unplanned Loss",[2]!RtDuet_Report[[#This Row],[Machine Centre ]]="Vessel Unloading 2 Unplanned Loss"),[2]!RtDuet_Report[[#This Row],[Duration3]],0)</f>
        <v>16</v>
      </c>
      <c r="U12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26" spans="1:21" ht="200.5" thickBot="1" x14ac:dyDescent="0.4">
      <c r="A126" s="137" t="s">
        <v>31</v>
      </c>
      <c r="B126" s="98">
        <v>44409</v>
      </c>
      <c r="C126" s="99" t="s">
        <v>346</v>
      </c>
      <c r="D126" s="99"/>
      <c r="E126" s="106">
        <v>44424</v>
      </c>
      <c r="F126" s="106">
        <v>44424</v>
      </c>
      <c r="G126" s="107" t="s">
        <v>69</v>
      </c>
      <c r="H126" s="107" t="s">
        <v>348</v>
      </c>
      <c r="I126" s="107" t="s">
        <v>349</v>
      </c>
      <c r="J126" s="101" t="s">
        <v>62</v>
      </c>
      <c r="K126" s="101" t="s">
        <v>125</v>
      </c>
      <c r="L126" s="101" t="s">
        <v>78</v>
      </c>
      <c r="M126" s="101" t="s">
        <v>64</v>
      </c>
      <c r="N126" s="101" t="s">
        <v>73</v>
      </c>
      <c r="O126" s="101" t="str">
        <f>IF([2]!RtDuet_Report[[#This Row],[Duration3]]&gt;=360,IF([2]!RtDuet_Report[[#This Row],[&gt; 12 Hrs EDT ]]=1,"Zero",1),"Zero")</f>
        <v>Zero</v>
      </c>
      <c r="P126" s="101" t="str">
        <f>IF([2]!RtDuet_Report[[#This Row],[Duration3]]&gt;=720, 1,"Zero")</f>
        <v>Zero</v>
      </c>
      <c r="Q126" s="113">
        <v>8</v>
      </c>
      <c r="R126" s="114">
        <v>5.6249999999999989E-3</v>
      </c>
      <c r="S126" s="116" t="s">
        <v>343</v>
      </c>
      <c r="T126" s="105">
        <f>IF(OR([2]!RtDuet_Report[[#This Row],[Machine Centre ]]="Vessel Unloading 1 Unplanned Loss",[2]!RtDuet_Report[[#This Row],[Machine Centre ]]="Vessel Unloading 2 Unplanned Loss"),[2]!RtDuet_Report[[#This Row],[Duration3]],0)</f>
        <v>8</v>
      </c>
      <c r="U12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27" spans="1:21" ht="200.5" thickBot="1" x14ac:dyDescent="0.4">
      <c r="A127" s="137" t="s">
        <v>31</v>
      </c>
      <c r="B127" s="98">
        <v>44409</v>
      </c>
      <c r="C127" s="99" t="s">
        <v>346</v>
      </c>
      <c r="D127" s="99"/>
      <c r="E127" s="106">
        <v>44424</v>
      </c>
      <c r="F127" s="106">
        <v>44424</v>
      </c>
      <c r="G127" s="107" t="s">
        <v>69</v>
      </c>
      <c r="H127" s="107" t="s">
        <v>350</v>
      </c>
      <c r="I127" s="107" t="s">
        <v>351</v>
      </c>
      <c r="J127" s="101" t="s">
        <v>62</v>
      </c>
      <c r="K127" s="101" t="s">
        <v>125</v>
      </c>
      <c r="L127" s="101" t="s">
        <v>78</v>
      </c>
      <c r="M127" s="101" t="s">
        <v>64</v>
      </c>
      <c r="N127" s="101" t="s">
        <v>73</v>
      </c>
      <c r="O127" s="101" t="str">
        <f>IF([2]!RtDuet_Report[[#This Row],[Duration3]]&gt;=360,IF([2]!RtDuet_Report[[#This Row],[&gt; 12 Hrs EDT ]]=1,"Zero",1),"Zero")</f>
        <v>Zero</v>
      </c>
      <c r="P127" s="101" t="str">
        <f>IF([2]!RtDuet_Report[[#This Row],[Duration3]]&gt;=720, 1,"Zero")</f>
        <v>Zero</v>
      </c>
      <c r="Q127" s="113">
        <v>4</v>
      </c>
      <c r="R127" s="114">
        <v>2.9976851851851848E-3</v>
      </c>
      <c r="S127" s="116" t="s">
        <v>343</v>
      </c>
      <c r="T127" s="105">
        <f>IF(OR([2]!RtDuet_Report[[#This Row],[Machine Centre ]]="Vessel Unloading 1 Unplanned Loss",[2]!RtDuet_Report[[#This Row],[Machine Centre ]]="Vessel Unloading 2 Unplanned Loss"),[2]!RtDuet_Report[[#This Row],[Duration3]],0)</f>
        <v>8</v>
      </c>
      <c r="U12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28" spans="1:21" ht="188" thickBot="1" x14ac:dyDescent="0.4">
      <c r="A128" s="137" t="s">
        <v>31</v>
      </c>
      <c r="B128" s="98">
        <v>44409</v>
      </c>
      <c r="C128" s="99" t="s">
        <v>346</v>
      </c>
      <c r="D128" s="99"/>
      <c r="E128" s="106">
        <v>44425</v>
      </c>
      <c r="F128" s="106">
        <v>44425</v>
      </c>
      <c r="G128" s="107" t="s">
        <v>59</v>
      </c>
      <c r="H128" s="107" t="s">
        <v>327</v>
      </c>
      <c r="I128" s="107" t="s">
        <v>327</v>
      </c>
      <c r="J128" s="101" t="s">
        <v>34</v>
      </c>
      <c r="K128" s="101" t="s">
        <v>352</v>
      </c>
      <c r="L128" s="101" t="s">
        <v>36</v>
      </c>
      <c r="M128" s="101" t="s">
        <v>353</v>
      </c>
      <c r="N128" s="101" t="s">
        <v>354</v>
      </c>
      <c r="O128" s="101" t="str">
        <f>IF([2]!RtDuet_Report[[#This Row],[Duration3]]&gt;=360,IF([2]!RtDuet_Report[[#This Row],[&gt; 12 Hrs EDT ]]=1,"Zero",1),"Zero")</f>
        <v>Zero</v>
      </c>
      <c r="P128" s="101" t="str">
        <f>IF([2]!RtDuet_Report[[#This Row],[Duration3]]&gt;=720, 1,"Zero")</f>
        <v>Zero</v>
      </c>
      <c r="Q128" s="113">
        <v>4</v>
      </c>
      <c r="R128" s="114">
        <v>3.37962962962963E-3</v>
      </c>
      <c r="S128" s="107" t="s">
        <v>355</v>
      </c>
      <c r="T128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12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29" spans="1:21" ht="188" thickBot="1" x14ac:dyDescent="0.4">
      <c r="A129" s="137" t="s">
        <v>31</v>
      </c>
      <c r="B129" s="98">
        <v>44409</v>
      </c>
      <c r="C129" s="99" t="s">
        <v>346</v>
      </c>
      <c r="D129" s="99"/>
      <c r="E129" s="106">
        <v>44425</v>
      </c>
      <c r="F129" s="106">
        <v>44425</v>
      </c>
      <c r="G129" s="107" t="s">
        <v>69</v>
      </c>
      <c r="H129" s="107" t="s">
        <v>356</v>
      </c>
      <c r="I129" s="107" t="s">
        <v>356</v>
      </c>
      <c r="J129" s="101" t="s">
        <v>34</v>
      </c>
      <c r="K129" s="101" t="s">
        <v>357</v>
      </c>
      <c r="L129" s="101" t="s">
        <v>78</v>
      </c>
      <c r="M129" s="101" t="s">
        <v>353</v>
      </c>
      <c r="N129" s="101" t="s">
        <v>358</v>
      </c>
      <c r="O129" s="101" t="str">
        <f>IF([2]!RtDuet_Report[[#This Row],[Duration3]]&gt;=360,IF([2]!RtDuet_Report[[#This Row],[&gt; 12 Hrs EDT ]]=1,"Zero",1),"Zero")</f>
        <v>Zero</v>
      </c>
      <c r="P129" s="101" t="str">
        <f>IF([2]!RtDuet_Report[[#This Row],[Duration3]]&gt;=720, 1,"Zero")</f>
        <v>Zero</v>
      </c>
      <c r="Q129" s="113">
        <v>3</v>
      </c>
      <c r="R129" s="114">
        <v>2.4305555555555556E-3</v>
      </c>
      <c r="S129" s="107" t="s">
        <v>359</v>
      </c>
      <c r="T129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12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30" spans="1:21" ht="188" thickBot="1" x14ac:dyDescent="0.4">
      <c r="A130" s="137" t="s">
        <v>31</v>
      </c>
      <c r="B130" s="98">
        <v>44409</v>
      </c>
      <c r="C130" s="99" t="s">
        <v>346</v>
      </c>
      <c r="D130" s="99"/>
      <c r="E130" s="106">
        <v>44425</v>
      </c>
      <c r="F130" s="106">
        <v>44425</v>
      </c>
      <c r="G130" s="107" t="s">
        <v>69</v>
      </c>
      <c r="H130" s="107" t="s">
        <v>360</v>
      </c>
      <c r="I130" s="107" t="s">
        <v>360</v>
      </c>
      <c r="J130" s="101" t="s">
        <v>34</v>
      </c>
      <c r="K130" s="101" t="s">
        <v>361</v>
      </c>
      <c r="L130" s="101" t="s">
        <v>36</v>
      </c>
      <c r="M130" s="101" t="s">
        <v>362</v>
      </c>
      <c r="N130" s="101" t="s">
        <v>363</v>
      </c>
      <c r="O130" s="101" t="str">
        <f>IF([2]!RtDuet_Report[[#This Row],[Duration3]]&gt;=360,IF([2]!RtDuet_Report[[#This Row],[&gt; 12 Hrs EDT ]]=1,"Zero",1),"Zero")</f>
        <v>Zero</v>
      </c>
      <c r="P130" s="101" t="str">
        <f>IF([2]!RtDuet_Report[[#This Row],[Duration3]]&gt;=720, 1,"Zero")</f>
        <v>Zero</v>
      </c>
      <c r="Q130" s="113">
        <v>14</v>
      </c>
      <c r="R130" s="114">
        <v>9.9537037037037042E-3</v>
      </c>
      <c r="S130" s="107" t="s">
        <v>364</v>
      </c>
      <c r="T130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13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31" spans="1:21" ht="200.5" thickBot="1" x14ac:dyDescent="0.4">
      <c r="A131" s="137" t="s">
        <v>31</v>
      </c>
      <c r="B131" s="98">
        <v>44409</v>
      </c>
      <c r="C131" s="99" t="s">
        <v>346</v>
      </c>
      <c r="D131" s="99"/>
      <c r="E131" s="106">
        <v>44425</v>
      </c>
      <c r="F131" s="106">
        <v>44425</v>
      </c>
      <c r="G131" s="107" t="s">
        <v>69</v>
      </c>
      <c r="H131" s="107" t="s">
        <v>365</v>
      </c>
      <c r="I131" s="107" t="s">
        <v>366</v>
      </c>
      <c r="J131" s="101" t="s">
        <v>62</v>
      </c>
      <c r="K131" s="101" t="s">
        <v>367</v>
      </c>
      <c r="L131" s="101" t="s">
        <v>36</v>
      </c>
      <c r="M131" s="101" t="s">
        <v>83</v>
      </c>
      <c r="N131" s="101" t="s">
        <v>84</v>
      </c>
      <c r="O131" s="101" t="str">
        <f>IF([2]!RtDuet_Report[[#This Row],[Duration3]]&gt;=360,IF([2]!RtDuet_Report[[#This Row],[&gt; 12 Hrs EDT ]]=1,"Zero",1),"Zero")</f>
        <v>Zero</v>
      </c>
      <c r="P131" s="101" t="str">
        <f>IF([2]!RtDuet_Report[[#This Row],[Duration3]]&gt;=720, 1,"Zero")</f>
        <v>Zero</v>
      </c>
      <c r="Q131" s="113">
        <v>23</v>
      </c>
      <c r="R131" s="114">
        <v>1.6006944444444445E-2</v>
      </c>
      <c r="S131" s="107" t="s">
        <v>368</v>
      </c>
      <c r="T131" s="105">
        <f>IF(OR([2]!RtDuet_Report[[#This Row],[Machine Centre ]]="Vessel Unloading 1 Unplanned Loss",[2]!RtDuet_Report[[#This Row],[Machine Centre ]]="Vessel Unloading 2 Unplanned Loss"),[2]!RtDuet_Report[[#This Row],[Duration3]],0)</f>
        <v>14</v>
      </c>
      <c r="U13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32" spans="1:21" ht="163" thickBot="1" x14ac:dyDescent="0.4">
      <c r="A132" s="137" t="s">
        <v>31</v>
      </c>
      <c r="B132" s="98">
        <v>44409</v>
      </c>
      <c r="C132" s="99"/>
      <c r="D132" s="99"/>
      <c r="E132" s="106">
        <v>44425</v>
      </c>
      <c r="F132" s="106">
        <v>44425</v>
      </c>
      <c r="G132" s="107" t="s">
        <v>41</v>
      </c>
      <c r="H132" s="107" t="s">
        <v>369</v>
      </c>
      <c r="I132" s="107" t="s">
        <v>369</v>
      </c>
      <c r="J132" s="101" t="s">
        <v>34</v>
      </c>
      <c r="K132" s="101" t="s">
        <v>370</v>
      </c>
      <c r="L132" s="101" t="s">
        <v>78</v>
      </c>
      <c r="M132" s="101" t="s">
        <v>51</v>
      </c>
      <c r="N132" s="101" t="s">
        <v>51</v>
      </c>
      <c r="O132" s="101" t="str">
        <f>IF([2]!RtDuet_Report[[#This Row],[Duration3]]&gt;=360,IF([2]!RtDuet_Report[[#This Row],[&gt; 12 Hrs EDT ]]=1,"Zero",1),"Zero")</f>
        <v>Zero</v>
      </c>
      <c r="P132" s="101" t="str">
        <f>IF([2]!RtDuet_Report[[#This Row],[Duration3]]&gt;=720, 1,"Zero")</f>
        <v>Zero</v>
      </c>
      <c r="Q132" s="113">
        <v>43</v>
      </c>
      <c r="R132" s="114">
        <v>2.9861111111111113E-2</v>
      </c>
      <c r="S132" s="116" t="s">
        <v>371</v>
      </c>
      <c r="T132" s="105">
        <f>IF(OR([2]!RtDuet_Report[[#This Row],[Machine Centre ]]="Vessel Unloading 1 Unplanned Loss",[2]!RtDuet_Report[[#This Row],[Machine Centre ]]="Vessel Unloading 2 Unplanned Loss"),[2]!RtDuet_Report[[#This Row],[Duration3]],0)</f>
        <v>23</v>
      </c>
      <c r="U13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33" spans="1:21" ht="200.5" thickBot="1" x14ac:dyDescent="0.4">
      <c r="A133" s="137" t="s">
        <v>31</v>
      </c>
      <c r="B133" s="98">
        <v>44409</v>
      </c>
      <c r="C133" s="99" t="s">
        <v>346</v>
      </c>
      <c r="D133" s="99"/>
      <c r="E133" s="106">
        <v>44425</v>
      </c>
      <c r="F133" s="106">
        <v>44425</v>
      </c>
      <c r="G133" s="107" t="s">
        <v>59</v>
      </c>
      <c r="H133" s="107" t="s">
        <v>372</v>
      </c>
      <c r="I133" s="107" t="s">
        <v>302</v>
      </c>
      <c r="J133" s="101" t="s">
        <v>62</v>
      </c>
      <c r="K133" s="101" t="s">
        <v>77</v>
      </c>
      <c r="L133" s="101" t="s">
        <v>78</v>
      </c>
      <c r="M133" s="101" t="s">
        <v>64</v>
      </c>
      <c r="N133" s="101" t="s">
        <v>65</v>
      </c>
      <c r="O133" s="101" t="str">
        <f>IF([2]!RtDuet_Report[[#This Row],[Duration3]]&gt;=360,IF([2]!RtDuet_Report[[#This Row],[&gt; 12 Hrs EDT ]]=1,"Zero",1),"Zero")</f>
        <v>Zero</v>
      </c>
      <c r="P133" s="101" t="str">
        <f>IF([2]!RtDuet_Report[[#This Row],[Duration3]]&gt;=720, 1,"Zero")</f>
        <v>Zero</v>
      </c>
      <c r="Q133" s="113">
        <v>11</v>
      </c>
      <c r="R133" s="114">
        <v>8.2870370370370372E-3</v>
      </c>
      <c r="S133" s="116" t="s">
        <v>343</v>
      </c>
      <c r="T133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33" s="105">
        <f>IF(OR([2]!RtDuet_Report[[#This Row],[Machine Centre ]]="Truck Loading 1 Unplanned Loss",[2]!RtDuet_Report[[#This Row],[Machine Centre ]]="Truck Loading 2 Unplanned Loss"),[2]!RtDuet_Report[[#This Row],[Duration3]],0)</f>
        <v>43</v>
      </c>
    </row>
    <row r="134" spans="1:21" ht="200.5" thickBot="1" x14ac:dyDescent="0.4">
      <c r="A134" s="137" t="s">
        <v>31</v>
      </c>
      <c r="B134" s="98">
        <v>44409</v>
      </c>
      <c r="C134" s="99" t="s">
        <v>346</v>
      </c>
      <c r="D134" s="99"/>
      <c r="E134" s="106">
        <v>44426</v>
      </c>
      <c r="F134" s="106">
        <v>44426</v>
      </c>
      <c r="G134" s="107" t="s">
        <v>69</v>
      </c>
      <c r="H134" s="107" t="s">
        <v>373</v>
      </c>
      <c r="I134" s="107" t="s">
        <v>374</v>
      </c>
      <c r="J134" s="101" t="s">
        <v>62</v>
      </c>
      <c r="K134" s="101" t="s">
        <v>125</v>
      </c>
      <c r="L134" s="101" t="s">
        <v>78</v>
      </c>
      <c r="M134" s="101" t="s">
        <v>64</v>
      </c>
      <c r="N134" s="101" t="s">
        <v>73</v>
      </c>
      <c r="O134" s="101" t="str">
        <f>IF([2]!RtDuet_Report[[#This Row],[Duration3]]&gt;=360,IF([2]!RtDuet_Report[[#This Row],[&gt; 12 Hrs EDT ]]=1,"Zero",1),"Zero")</f>
        <v>Zero</v>
      </c>
      <c r="P134" s="101" t="str">
        <f>IF([2]!RtDuet_Report[[#This Row],[Duration3]]&gt;=720, 1,"Zero")</f>
        <v>Zero</v>
      </c>
      <c r="Q134" s="113">
        <v>9</v>
      </c>
      <c r="R134" s="114">
        <v>6.2962962962962964E-3</v>
      </c>
      <c r="S134" s="107" t="s">
        <v>217</v>
      </c>
      <c r="T134" s="105">
        <f>IF(OR([2]!RtDuet_Report[[#This Row],[Machine Centre ]]="Vessel Unloading 1 Unplanned Loss",[2]!RtDuet_Report[[#This Row],[Machine Centre ]]="Vessel Unloading 2 Unplanned Loss"),[2]!RtDuet_Report[[#This Row],[Duration3]],0)</f>
        <v>11</v>
      </c>
      <c r="U13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35" spans="1:21" ht="188" thickBot="1" x14ac:dyDescent="0.4">
      <c r="A135" s="137" t="s">
        <v>31</v>
      </c>
      <c r="B135" s="98">
        <v>44409</v>
      </c>
      <c r="C135" s="99" t="s">
        <v>346</v>
      </c>
      <c r="D135" s="99"/>
      <c r="E135" s="106">
        <v>44426</v>
      </c>
      <c r="F135" s="106">
        <v>44426</v>
      </c>
      <c r="G135" s="107" t="s">
        <v>69</v>
      </c>
      <c r="H135" s="107" t="s">
        <v>375</v>
      </c>
      <c r="I135" s="107" t="s">
        <v>376</v>
      </c>
      <c r="J135" s="101" t="s">
        <v>62</v>
      </c>
      <c r="K135" s="101" t="s">
        <v>377</v>
      </c>
      <c r="L135" s="101" t="s">
        <v>54</v>
      </c>
      <c r="M135" s="101" t="s">
        <v>64</v>
      </c>
      <c r="N135" s="101" t="s">
        <v>73</v>
      </c>
      <c r="O135" s="101" t="str">
        <f>IF([2]!RtDuet_Report[[#This Row],[Duration3]]&gt;=360,IF([2]!RtDuet_Report[[#This Row],[&gt; 12 Hrs EDT ]]=1,"Zero",1),"Zero")</f>
        <v>Zero</v>
      </c>
      <c r="P135" s="101" t="str">
        <f>IF([2]!RtDuet_Report[[#This Row],[Duration3]]&gt;=720, 1,"Zero")</f>
        <v>Zero</v>
      </c>
      <c r="Q135" s="113">
        <v>24</v>
      </c>
      <c r="R135" s="114">
        <v>1.7164351851851851E-2</v>
      </c>
      <c r="S135" s="107" t="s">
        <v>378</v>
      </c>
      <c r="T135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13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36" spans="1:21" ht="200.5" thickBot="1" x14ac:dyDescent="0.4">
      <c r="A136" s="137" t="s">
        <v>31</v>
      </c>
      <c r="B136" s="98">
        <v>44409</v>
      </c>
      <c r="C136" s="99" t="s">
        <v>346</v>
      </c>
      <c r="D136" s="99"/>
      <c r="E136" s="106">
        <v>44426</v>
      </c>
      <c r="F136" s="106">
        <v>44426</v>
      </c>
      <c r="G136" s="107" t="s">
        <v>69</v>
      </c>
      <c r="H136" s="107" t="s">
        <v>81</v>
      </c>
      <c r="I136" s="107" t="s">
        <v>379</v>
      </c>
      <c r="J136" s="101" t="s">
        <v>62</v>
      </c>
      <c r="K136" s="101" t="s">
        <v>125</v>
      </c>
      <c r="L136" s="101" t="s">
        <v>78</v>
      </c>
      <c r="M136" s="101" t="s">
        <v>64</v>
      </c>
      <c r="N136" s="101" t="s">
        <v>73</v>
      </c>
      <c r="O136" s="101" t="str">
        <f>IF([2]!RtDuet_Report[[#This Row],[Duration3]]&gt;=360,IF([2]!RtDuet_Report[[#This Row],[&gt; 12 Hrs EDT ]]=1,"Zero",1),"Zero")</f>
        <v>Zero</v>
      </c>
      <c r="P136" s="101" t="str">
        <f>IF([2]!RtDuet_Report[[#This Row],[Duration3]]&gt;=720, 1,"Zero")</f>
        <v>Zero</v>
      </c>
      <c r="Q136" s="113">
        <v>6</v>
      </c>
      <c r="R136" s="114">
        <v>4.4791666666666669E-3</v>
      </c>
      <c r="S136" s="107" t="s">
        <v>217</v>
      </c>
      <c r="T136" s="105">
        <f>IF(OR([2]!RtDuet_Report[[#This Row],[Machine Centre ]]="Vessel Unloading 1 Unplanned Loss",[2]!RtDuet_Report[[#This Row],[Machine Centre ]]="Vessel Unloading 2 Unplanned Loss"),[2]!RtDuet_Report[[#This Row],[Duration3]],0)</f>
        <v>24</v>
      </c>
      <c r="U13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37" spans="1:21" ht="200.5" thickBot="1" x14ac:dyDescent="0.4">
      <c r="A137" s="137" t="s">
        <v>31</v>
      </c>
      <c r="B137" s="98">
        <v>44409</v>
      </c>
      <c r="C137" s="99" t="s">
        <v>346</v>
      </c>
      <c r="D137" s="99"/>
      <c r="E137" s="106">
        <v>44426</v>
      </c>
      <c r="F137" s="106">
        <v>44426</v>
      </c>
      <c r="G137" s="107" t="s">
        <v>69</v>
      </c>
      <c r="H137" s="107" t="s">
        <v>81</v>
      </c>
      <c r="I137" s="107" t="s">
        <v>380</v>
      </c>
      <c r="J137" s="101" t="s">
        <v>62</v>
      </c>
      <c r="K137" s="101" t="s">
        <v>125</v>
      </c>
      <c r="L137" s="101" t="s">
        <v>78</v>
      </c>
      <c r="M137" s="101" t="s">
        <v>64</v>
      </c>
      <c r="N137" s="101" t="s">
        <v>73</v>
      </c>
      <c r="O137" s="101" t="str">
        <f>IF([2]!RtDuet_Report[[#This Row],[Duration3]]&gt;=360,IF([2]!RtDuet_Report[[#This Row],[&gt; 12 Hrs EDT ]]=1,"Zero",1),"Zero")</f>
        <v>Zero</v>
      </c>
      <c r="P137" s="101" t="str">
        <f>IF([2]!RtDuet_Report[[#This Row],[Duration3]]&gt;=720, 1,"Zero")</f>
        <v>Zero</v>
      </c>
      <c r="Q137" s="113">
        <v>6</v>
      </c>
      <c r="R137" s="114">
        <v>4.4791666666666669E-3</v>
      </c>
      <c r="S137" s="107" t="s">
        <v>217</v>
      </c>
      <c r="T137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13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38" spans="1:21" ht="200.5" thickBot="1" x14ac:dyDescent="0.4">
      <c r="A138" s="137" t="s">
        <v>31</v>
      </c>
      <c r="B138" s="98">
        <v>44409</v>
      </c>
      <c r="C138" s="99" t="s">
        <v>346</v>
      </c>
      <c r="D138" s="99"/>
      <c r="E138" s="106">
        <v>44426</v>
      </c>
      <c r="F138" s="106">
        <v>44426</v>
      </c>
      <c r="G138" s="107" t="s">
        <v>69</v>
      </c>
      <c r="H138" s="107" t="s">
        <v>381</v>
      </c>
      <c r="I138" s="107" t="s">
        <v>382</v>
      </c>
      <c r="J138" s="101" t="s">
        <v>62</v>
      </c>
      <c r="K138" s="101" t="s">
        <v>125</v>
      </c>
      <c r="L138" s="101" t="s">
        <v>78</v>
      </c>
      <c r="M138" s="101" t="s">
        <v>64</v>
      </c>
      <c r="N138" s="101" t="s">
        <v>73</v>
      </c>
      <c r="O138" s="101" t="str">
        <f>IF([2]!RtDuet_Report[[#This Row],[Duration3]]&gt;=360,IF([2]!RtDuet_Report[[#This Row],[&gt; 12 Hrs EDT ]]=1,"Zero",1),"Zero")</f>
        <v>Zero</v>
      </c>
      <c r="P138" s="101" t="str">
        <f>IF([2]!RtDuet_Report[[#This Row],[Duration3]]&gt;=720, 1,"Zero")</f>
        <v>Zero</v>
      </c>
      <c r="Q138" s="113">
        <v>6</v>
      </c>
      <c r="R138" s="114">
        <v>4.4444444444444444E-3</v>
      </c>
      <c r="S138" s="107" t="s">
        <v>217</v>
      </c>
      <c r="T138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13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39" spans="1:21" ht="200.5" thickBot="1" x14ac:dyDescent="0.4">
      <c r="A139" s="137" t="s">
        <v>31</v>
      </c>
      <c r="B139" s="98">
        <v>44409</v>
      </c>
      <c r="C139" s="99" t="s">
        <v>346</v>
      </c>
      <c r="D139" s="99"/>
      <c r="E139" s="106">
        <v>44426</v>
      </c>
      <c r="F139" s="106">
        <v>44426</v>
      </c>
      <c r="G139" s="107" t="s">
        <v>69</v>
      </c>
      <c r="H139" s="107" t="s">
        <v>383</v>
      </c>
      <c r="I139" s="107" t="s">
        <v>247</v>
      </c>
      <c r="J139" s="101" t="s">
        <v>62</v>
      </c>
      <c r="K139" s="101" t="s">
        <v>125</v>
      </c>
      <c r="L139" s="101" t="s">
        <v>78</v>
      </c>
      <c r="M139" s="101" t="s">
        <v>64</v>
      </c>
      <c r="N139" s="101" t="s">
        <v>73</v>
      </c>
      <c r="O139" s="101" t="str">
        <f>IF([2]!RtDuet_Report[[#This Row],[Duration3]]&gt;=360,IF([2]!RtDuet_Report[[#This Row],[&gt; 12 Hrs EDT ]]=1,"Zero",1),"Zero")</f>
        <v>Zero</v>
      </c>
      <c r="P139" s="101" t="str">
        <f>IF([2]!RtDuet_Report[[#This Row],[Duration3]]&gt;=720, 1,"Zero")</f>
        <v>Zero</v>
      </c>
      <c r="Q139" s="113">
        <v>2</v>
      </c>
      <c r="R139" s="114">
        <v>1.9907407407407408E-3</v>
      </c>
      <c r="S139" s="107" t="s">
        <v>217</v>
      </c>
      <c r="T139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13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40" spans="1:21" ht="200.5" thickBot="1" x14ac:dyDescent="0.4">
      <c r="A140" s="137" t="s">
        <v>31</v>
      </c>
      <c r="B140" s="98">
        <v>44409</v>
      </c>
      <c r="C140" s="99" t="s">
        <v>346</v>
      </c>
      <c r="D140" s="99"/>
      <c r="E140" s="106">
        <v>44426</v>
      </c>
      <c r="F140" s="106">
        <v>44426</v>
      </c>
      <c r="G140" s="107" t="s">
        <v>69</v>
      </c>
      <c r="H140" s="107" t="s">
        <v>131</v>
      </c>
      <c r="I140" s="107" t="s">
        <v>384</v>
      </c>
      <c r="J140" s="101" t="s">
        <v>62</v>
      </c>
      <c r="K140" s="101" t="s">
        <v>125</v>
      </c>
      <c r="L140" s="101" t="s">
        <v>78</v>
      </c>
      <c r="M140" s="101" t="s">
        <v>64</v>
      </c>
      <c r="N140" s="101" t="s">
        <v>73</v>
      </c>
      <c r="O140" s="101" t="str">
        <f>IF([2]!RtDuet_Report[[#This Row],[Duration3]]&gt;=360,IF([2]!RtDuet_Report[[#This Row],[&gt; 12 Hrs EDT ]]=1,"Zero",1),"Zero")</f>
        <v>Zero</v>
      </c>
      <c r="P140" s="101" t="str">
        <f>IF([2]!RtDuet_Report[[#This Row],[Duration3]]&gt;=720, 1,"Zero")</f>
        <v>Zero</v>
      </c>
      <c r="Q140" s="113">
        <v>1</v>
      </c>
      <c r="R140" s="114">
        <v>1.261574074074074E-3</v>
      </c>
      <c r="S140" s="107" t="s">
        <v>217</v>
      </c>
      <c r="T140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14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41" spans="1:21" ht="188" thickBot="1" x14ac:dyDescent="0.4">
      <c r="A141" s="137" t="s">
        <v>31</v>
      </c>
      <c r="B141" s="98">
        <v>44409</v>
      </c>
      <c r="C141" s="99" t="s">
        <v>385</v>
      </c>
      <c r="D141" s="99"/>
      <c r="E141" s="106">
        <v>44433</v>
      </c>
      <c r="F141" s="106">
        <v>44433</v>
      </c>
      <c r="G141" s="107" t="s">
        <v>69</v>
      </c>
      <c r="H141" s="107" t="s">
        <v>386</v>
      </c>
      <c r="I141" s="107" t="s">
        <v>387</v>
      </c>
      <c r="J141" s="101" t="s">
        <v>62</v>
      </c>
      <c r="K141" s="101" t="s">
        <v>91</v>
      </c>
      <c r="L141" s="101" t="s">
        <v>36</v>
      </c>
      <c r="M141" s="101" t="s">
        <v>64</v>
      </c>
      <c r="N141" s="101" t="s">
        <v>73</v>
      </c>
      <c r="O141" s="101" t="str">
        <f>IF([2]!RtDuet_Report[[#This Row],[Duration3]]&gt;=360,IF([2]!RtDuet_Report[[#This Row],[&gt; 12 Hrs EDT ]]=1,"Zero",1),"Zero")</f>
        <v>Zero</v>
      </c>
      <c r="P141" s="101" t="str">
        <f>IF([2]!RtDuet_Report[[#This Row],[Duration3]]&gt;=720, 1,"Zero")</f>
        <v>Zero</v>
      </c>
      <c r="Q141" s="113">
        <v>49</v>
      </c>
      <c r="R141" s="114">
        <v>3.4178240740740738E-2</v>
      </c>
      <c r="S141" s="107" t="s">
        <v>388</v>
      </c>
      <c r="T141" s="105">
        <f>IF(OR([2]!RtDuet_Report[[#This Row],[Machine Centre ]]="Vessel Unloading 1 Unplanned Loss",[2]!RtDuet_Report[[#This Row],[Machine Centre ]]="Vessel Unloading 2 Unplanned Loss"),[2]!RtDuet_Report[[#This Row],[Duration3]],0)</f>
        <v>1</v>
      </c>
      <c r="U14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42" spans="1:21" ht="188" thickBot="1" x14ac:dyDescent="0.4">
      <c r="A142" s="137" t="s">
        <v>31</v>
      </c>
      <c r="B142" s="98">
        <v>44409</v>
      </c>
      <c r="C142" s="99" t="s">
        <v>385</v>
      </c>
      <c r="D142" s="99"/>
      <c r="E142" s="106">
        <v>44433</v>
      </c>
      <c r="F142" s="106">
        <v>44433</v>
      </c>
      <c r="G142" s="107" t="s">
        <v>69</v>
      </c>
      <c r="H142" s="107" t="s">
        <v>80</v>
      </c>
      <c r="I142" s="107" t="s">
        <v>389</v>
      </c>
      <c r="J142" s="101" t="s">
        <v>62</v>
      </c>
      <c r="K142" s="101" t="s">
        <v>91</v>
      </c>
      <c r="L142" s="101" t="s">
        <v>36</v>
      </c>
      <c r="M142" s="101" t="s">
        <v>64</v>
      </c>
      <c r="N142" s="101" t="s">
        <v>73</v>
      </c>
      <c r="O142" s="101" t="str">
        <f>IF([2]!RtDuet_Report[[#This Row],[Duration3]]&gt;=360,IF([2]!RtDuet_Report[[#This Row],[&gt; 12 Hrs EDT ]]=1,"Zero",1),"Zero")</f>
        <v>Zero</v>
      </c>
      <c r="P142" s="101" t="str">
        <f>IF([2]!RtDuet_Report[[#This Row],[Duration3]]&gt;=720, 1,"Zero")</f>
        <v>Zero</v>
      </c>
      <c r="Q142" s="113">
        <v>7</v>
      </c>
      <c r="R142" s="114">
        <v>5.2430555555555555E-3</v>
      </c>
      <c r="S142" s="107" t="s">
        <v>388</v>
      </c>
      <c r="T142" s="105">
        <f>IF(OR([2]!RtDuet_Report[[#This Row],[Machine Centre ]]="Vessel Unloading 1 Unplanned Loss",[2]!RtDuet_Report[[#This Row],[Machine Centre ]]="Vessel Unloading 2 Unplanned Loss"),[2]!RtDuet_Report[[#This Row],[Duration3]],0)</f>
        <v>49</v>
      </c>
      <c r="U14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43" spans="1:21" ht="188" thickBot="1" x14ac:dyDescent="0.4">
      <c r="A143" s="137" t="s">
        <v>31</v>
      </c>
      <c r="B143" s="98">
        <v>44409</v>
      </c>
      <c r="C143" s="99" t="s">
        <v>385</v>
      </c>
      <c r="D143" s="99"/>
      <c r="E143" s="106">
        <v>44433</v>
      </c>
      <c r="F143" s="106">
        <v>44433</v>
      </c>
      <c r="G143" s="107" t="s">
        <v>69</v>
      </c>
      <c r="H143" s="107" t="s">
        <v>390</v>
      </c>
      <c r="I143" s="107" t="s">
        <v>390</v>
      </c>
      <c r="J143" s="101" t="s">
        <v>34</v>
      </c>
      <c r="K143" s="101" t="s">
        <v>91</v>
      </c>
      <c r="L143" s="101" t="s">
        <v>36</v>
      </c>
      <c r="M143" s="101" t="s">
        <v>64</v>
      </c>
      <c r="N143" s="101" t="s">
        <v>73</v>
      </c>
      <c r="O143" s="101" t="str">
        <f>IF([2]!RtDuet_Report[[#This Row],[Duration3]]&gt;=360,IF([2]!RtDuet_Report[[#This Row],[&gt; 12 Hrs EDT ]]=1,"Zero",1),"Zero")</f>
        <v>Zero</v>
      </c>
      <c r="P143" s="101" t="str">
        <f>IF([2]!RtDuet_Report[[#This Row],[Duration3]]&gt;=720, 1,"Zero")</f>
        <v>Zero</v>
      </c>
      <c r="Q143" s="113">
        <v>6</v>
      </c>
      <c r="R143" s="114">
        <v>4.5254629629629629E-3</v>
      </c>
      <c r="S143" s="107" t="s">
        <v>388</v>
      </c>
      <c r="T143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14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44" spans="1:21" ht="163" thickBot="1" x14ac:dyDescent="0.4">
      <c r="A144" s="137" t="s">
        <v>31</v>
      </c>
      <c r="B144" s="98">
        <v>44409</v>
      </c>
      <c r="C144" s="99"/>
      <c r="D144" s="99"/>
      <c r="E144" s="106">
        <v>44434</v>
      </c>
      <c r="F144" s="106">
        <v>44434</v>
      </c>
      <c r="G144" s="107" t="s">
        <v>32</v>
      </c>
      <c r="H144" s="107" t="s">
        <v>391</v>
      </c>
      <c r="I144" s="107" t="s">
        <v>391</v>
      </c>
      <c r="J144" s="101" t="s">
        <v>34</v>
      </c>
      <c r="K144" s="101" t="s">
        <v>392</v>
      </c>
      <c r="L144" s="101" t="s">
        <v>78</v>
      </c>
      <c r="M144" s="101" t="s">
        <v>393</v>
      </c>
      <c r="N144" s="101" t="s">
        <v>394</v>
      </c>
      <c r="O144" s="101" t="str">
        <f>IF([2]!RtDuet_Report[[#This Row],[Duration3]]&gt;=360,IF([2]!RtDuet_Report[[#This Row],[&gt; 12 Hrs EDT ]]=1,"Zero",1),"Zero")</f>
        <v>Zero</v>
      </c>
      <c r="P144" s="101" t="str">
        <f>IF([2]!RtDuet_Report[[#This Row],[Duration3]]&gt;=720, 1,"Zero")</f>
        <v>Zero</v>
      </c>
      <c r="Q144" s="113">
        <v>57</v>
      </c>
      <c r="R144" s="114">
        <v>3.9814814814814817E-2</v>
      </c>
      <c r="S144" s="116" t="s">
        <v>395</v>
      </c>
      <c r="T144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14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45" spans="1:21" ht="175.5" thickBot="1" x14ac:dyDescent="0.4">
      <c r="A145" s="137" t="s">
        <v>31</v>
      </c>
      <c r="B145" s="98">
        <v>44409</v>
      </c>
      <c r="C145" s="99"/>
      <c r="D145" s="99"/>
      <c r="E145" s="106">
        <v>44435</v>
      </c>
      <c r="F145" s="106">
        <v>44435</v>
      </c>
      <c r="G145" s="107" t="s">
        <v>32</v>
      </c>
      <c r="H145" s="107" t="s">
        <v>396</v>
      </c>
      <c r="I145" s="107" t="s">
        <v>396</v>
      </c>
      <c r="J145" s="101" t="s">
        <v>34</v>
      </c>
      <c r="K145" s="101" t="s">
        <v>397</v>
      </c>
      <c r="L145" s="101" t="s">
        <v>54</v>
      </c>
      <c r="M145" s="101" t="s">
        <v>51</v>
      </c>
      <c r="N145" s="101" t="s">
        <v>51</v>
      </c>
      <c r="O145" s="101" t="str">
        <f>IF([2]!RtDuet_Report[[#This Row],[Duration3]]&gt;=360,IF([2]!RtDuet_Report[[#This Row],[&gt; 12 Hrs EDT ]]=1,"Zero",1),"Zero")</f>
        <v>Zero</v>
      </c>
      <c r="P145" s="101" t="str">
        <f>IF([2]!RtDuet_Report[[#This Row],[Duration3]]&gt;=720, 1,"Zero")</f>
        <v>Zero</v>
      </c>
      <c r="Q145" s="113">
        <v>83</v>
      </c>
      <c r="R145" s="114">
        <v>5.7638888888888885E-2</v>
      </c>
      <c r="S145" s="107" t="s">
        <v>51</v>
      </c>
      <c r="T145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45" s="105">
        <f>IF(OR([2]!RtDuet_Report[[#This Row],[Machine Centre ]]="Truck Loading 1 Unplanned Loss",[2]!RtDuet_Report[[#This Row],[Machine Centre ]]="Truck Loading 2 Unplanned Loss"),[2]!RtDuet_Report[[#This Row],[Duration3]],0)</f>
        <v>57</v>
      </c>
    </row>
    <row r="146" spans="1:21" ht="175.5" thickBot="1" x14ac:dyDescent="0.4">
      <c r="A146" s="137" t="s">
        <v>31</v>
      </c>
      <c r="B146" s="98">
        <v>44409</v>
      </c>
      <c r="C146" s="99"/>
      <c r="D146" s="99"/>
      <c r="E146" s="106">
        <v>44435</v>
      </c>
      <c r="F146" s="106">
        <v>44435</v>
      </c>
      <c r="G146" s="107" t="s">
        <v>41</v>
      </c>
      <c r="H146" s="107" t="s">
        <v>398</v>
      </c>
      <c r="I146" s="107" t="s">
        <v>398</v>
      </c>
      <c r="J146" s="101" t="s">
        <v>34</v>
      </c>
      <c r="K146" s="101" t="s">
        <v>399</v>
      </c>
      <c r="L146" s="101" t="s">
        <v>54</v>
      </c>
      <c r="M146" s="101" t="s">
        <v>51</v>
      </c>
      <c r="N146" s="101" t="s">
        <v>51</v>
      </c>
      <c r="O146" s="101" t="str">
        <f>IF([2]!RtDuet_Report[[#This Row],[Duration3]]&gt;=360,IF([2]!RtDuet_Report[[#This Row],[&gt; 12 Hrs EDT ]]=1,"Zero",1),"Zero")</f>
        <v>Zero</v>
      </c>
      <c r="P146" s="101" t="str">
        <f>IF([2]!RtDuet_Report[[#This Row],[Duration3]]&gt;=720, 1,"Zero")</f>
        <v>Zero</v>
      </c>
      <c r="Q146" s="113">
        <v>63</v>
      </c>
      <c r="R146" s="114">
        <v>4.3981481481481483E-2</v>
      </c>
      <c r="S146" s="107" t="s">
        <v>51</v>
      </c>
      <c r="T146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46" s="105">
        <f>IF(OR([2]!RtDuet_Report[[#This Row],[Machine Centre ]]="Truck Loading 1 Unplanned Loss",[2]!RtDuet_Report[[#This Row],[Machine Centre ]]="Truck Loading 2 Unplanned Loss"),[2]!RtDuet_Report[[#This Row],[Duration3]],0)</f>
        <v>83</v>
      </c>
    </row>
    <row r="147" spans="1:21" ht="188" thickBot="1" x14ac:dyDescent="0.4">
      <c r="A147" s="137" t="s">
        <v>31</v>
      </c>
      <c r="B147" s="98">
        <v>44409</v>
      </c>
      <c r="C147" s="99" t="s">
        <v>400</v>
      </c>
      <c r="D147" s="99"/>
      <c r="E147" s="106">
        <v>44438</v>
      </c>
      <c r="F147" s="106">
        <v>44438</v>
      </c>
      <c r="G147" s="107" t="s">
        <v>59</v>
      </c>
      <c r="H147" s="107" t="s">
        <v>401</v>
      </c>
      <c r="I147" s="107" t="s">
        <v>289</v>
      </c>
      <c r="J147" s="101" t="s">
        <v>62</v>
      </c>
      <c r="K147" s="101" t="s">
        <v>352</v>
      </c>
      <c r="L147" s="101" t="s">
        <v>36</v>
      </c>
      <c r="M147" s="101" t="s">
        <v>353</v>
      </c>
      <c r="N147" s="101" t="s">
        <v>354</v>
      </c>
      <c r="O147" s="101" t="str">
        <f>IF([2]!RtDuet_Report[[#This Row],[Duration3]]&gt;=360,IF([2]!RtDuet_Report[[#This Row],[&gt; 12 Hrs EDT ]]=1,"Zero",1),"Zero")</f>
        <v>Zero</v>
      </c>
      <c r="P147" s="101" t="str">
        <f>IF([2]!RtDuet_Report[[#This Row],[Duration3]]&gt;=720, 1,"Zero")</f>
        <v>Zero</v>
      </c>
      <c r="Q147" s="113">
        <v>10</v>
      </c>
      <c r="R147" s="114">
        <v>7.1412037037037043E-3</v>
      </c>
      <c r="S147" s="116" t="s">
        <v>402</v>
      </c>
      <c r="T147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47" s="105">
        <f>IF(OR([2]!RtDuet_Report[[#This Row],[Machine Centre ]]="Truck Loading 1 Unplanned Loss",[2]!RtDuet_Report[[#This Row],[Machine Centre ]]="Truck Loading 2 Unplanned Loss"),[2]!RtDuet_Report[[#This Row],[Duration3]],0)</f>
        <v>63</v>
      </c>
    </row>
    <row r="148" spans="1:21" ht="188" thickBot="1" x14ac:dyDescent="0.4">
      <c r="A148" s="137" t="s">
        <v>31</v>
      </c>
      <c r="B148" s="98">
        <v>44409</v>
      </c>
      <c r="C148" s="99" t="s">
        <v>400</v>
      </c>
      <c r="D148" s="99"/>
      <c r="E148" s="106">
        <v>44438</v>
      </c>
      <c r="F148" s="106">
        <v>44438</v>
      </c>
      <c r="G148" s="107" t="s">
        <v>69</v>
      </c>
      <c r="H148" s="107" t="s">
        <v>269</v>
      </c>
      <c r="I148" s="107" t="s">
        <v>403</v>
      </c>
      <c r="J148" s="101" t="s">
        <v>62</v>
      </c>
      <c r="K148" s="101" t="s">
        <v>404</v>
      </c>
      <c r="L148" s="101" t="s">
        <v>78</v>
      </c>
      <c r="M148" s="101" t="s">
        <v>64</v>
      </c>
      <c r="N148" s="101" t="s">
        <v>73</v>
      </c>
      <c r="O148" s="101" t="str">
        <f>IF([2]!RtDuet_Report[[#This Row],[Duration3]]&gt;=360,IF([2]!RtDuet_Report[[#This Row],[&gt; 12 Hrs EDT ]]=1,"Zero",1),"Zero")</f>
        <v>Zero</v>
      </c>
      <c r="P148" s="101" t="str">
        <f>IF([2]!RtDuet_Report[[#This Row],[Duration3]]&gt;=720, 1,"Zero")</f>
        <v>Zero</v>
      </c>
      <c r="Q148" s="113">
        <v>9</v>
      </c>
      <c r="R148" s="114">
        <v>6.6087962962962966E-3</v>
      </c>
      <c r="S148" s="107" t="s">
        <v>405</v>
      </c>
      <c r="T148" s="105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14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49" spans="1:21" ht="188" thickBot="1" x14ac:dyDescent="0.4">
      <c r="A149" s="137" t="s">
        <v>31</v>
      </c>
      <c r="B149" s="98">
        <v>44409</v>
      </c>
      <c r="C149" s="99" t="s">
        <v>400</v>
      </c>
      <c r="D149" s="99"/>
      <c r="E149" s="106">
        <v>44439</v>
      </c>
      <c r="F149" s="106">
        <v>44440</v>
      </c>
      <c r="G149" s="107" t="s">
        <v>69</v>
      </c>
      <c r="H149" s="107" t="s">
        <v>71</v>
      </c>
      <c r="I149" s="107" t="s">
        <v>406</v>
      </c>
      <c r="J149" s="101" t="s">
        <v>62</v>
      </c>
      <c r="K149" s="101" t="s">
        <v>407</v>
      </c>
      <c r="L149" s="101" t="s">
        <v>54</v>
      </c>
      <c r="M149" s="101" t="s">
        <v>64</v>
      </c>
      <c r="N149" s="101" t="s">
        <v>73</v>
      </c>
      <c r="O149" s="101" t="str">
        <f>IF([2]!RtDuet_Report[[#This Row],[Duration3]]&gt;=360,IF([2]!RtDuet_Report[[#This Row],[&gt; 12 Hrs EDT ]]=1,"Zero",1),"Zero")</f>
        <v>Zero</v>
      </c>
      <c r="P149" s="101" t="str">
        <f>IF([2]!RtDuet_Report[[#This Row],[Duration3]]&gt;=720, 1,"Zero")</f>
        <v>Zero</v>
      </c>
      <c r="Q149" s="113">
        <v>52</v>
      </c>
      <c r="R149" s="114">
        <v>3.6527777777777777E-2</v>
      </c>
      <c r="S149" s="107" t="s">
        <v>408</v>
      </c>
      <c r="T149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14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50" spans="1:21" ht="188" thickBot="1" x14ac:dyDescent="0.4">
      <c r="A150" s="137" t="s">
        <v>31</v>
      </c>
      <c r="B150" s="98">
        <v>44409</v>
      </c>
      <c r="C150" s="99" t="s">
        <v>400</v>
      </c>
      <c r="D150" s="99"/>
      <c r="E150" s="106">
        <v>44439</v>
      </c>
      <c r="F150" s="106">
        <v>44439</v>
      </c>
      <c r="G150" s="107" t="s">
        <v>69</v>
      </c>
      <c r="H150" s="107" t="s">
        <v>409</v>
      </c>
      <c r="I150" s="107" t="s">
        <v>410</v>
      </c>
      <c r="J150" s="101" t="s">
        <v>62</v>
      </c>
      <c r="K150" s="101" t="s">
        <v>407</v>
      </c>
      <c r="L150" s="101" t="s">
        <v>54</v>
      </c>
      <c r="M150" s="101" t="s">
        <v>64</v>
      </c>
      <c r="N150" s="101" t="s">
        <v>73</v>
      </c>
      <c r="O150" s="101" t="str">
        <f>IF([2]!RtDuet_Report[[#This Row],[Duration3]]&gt;=360,IF([2]!RtDuet_Report[[#This Row],[&gt; 12 Hrs EDT ]]=1,"Zero",1),"Zero")</f>
        <v>Zero</v>
      </c>
      <c r="P150" s="101" t="str">
        <f>IF([2]!RtDuet_Report[[#This Row],[Duration3]]&gt;=720, 1,"Zero")</f>
        <v>Zero</v>
      </c>
      <c r="Q150" s="113">
        <v>13</v>
      </c>
      <c r="R150" s="114">
        <v>9.1435185185185178E-3</v>
      </c>
      <c r="S150" s="107" t="s">
        <v>411</v>
      </c>
      <c r="T150" s="105">
        <f>IF(OR([2]!RtDuet_Report[[#This Row],[Machine Centre ]]="Vessel Unloading 1 Unplanned Loss",[2]!RtDuet_Report[[#This Row],[Machine Centre ]]="Vessel Unloading 2 Unplanned Loss"),[2]!RtDuet_Report[[#This Row],[Duration3]],0)</f>
        <v>52</v>
      </c>
      <c r="U15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51" spans="1:21" ht="200.5" thickBot="1" x14ac:dyDescent="0.4">
      <c r="A151" s="137" t="s">
        <v>31</v>
      </c>
      <c r="B151" s="98">
        <v>44409</v>
      </c>
      <c r="C151" s="99" t="s">
        <v>400</v>
      </c>
      <c r="D151" s="99"/>
      <c r="E151" s="106">
        <v>44439</v>
      </c>
      <c r="F151" s="106">
        <v>44439</v>
      </c>
      <c r="G151" s="107" t="s">
        <v>69</v>
      </c>
      <c r="H151" s="107" t="s">
        <v>412</v>
      </c>
      <c r="I151" s="107" t="s">
        <v>413</v>
      </c>
      <c r="J151" s="101" t="s">
        <v>62</v>
      </c>
      <c r="K151" s="101" t="s">
        <v>125</v>
      </c>
      <c r="L151" s="101" t="s">
        <v>78</v>
      </c>
      <c r="M151" s="101" t="s">
        <v>64</v>
      </c>
      <c r="N151" s="101" t="s">
        <v>73</v>
      </c>
      <c r="O151" s="101" t="str">
        <f>IF([2]!RtDuet_Report[[#This Row],[Duration3]]&gt;=360,IF([2]!RtDuet_Report[[#This Row],[&gt; 12 Hrs EDT ]]=1,"Zero",1),"Zero")</f>
        <v>Zero</v>
      </c>
      <c r="P151" s="101" t="str">
        <f>IF([2]!RtDuet_Report[[#This Row],[Duration3]]&gt;=720, 1,"Zero")</f>
        <v>Zero</v>
      </c>
      <c r="Q151" s="113">
        <v>4</v>
      </c>
      <c r="R151" s="114">
        <v>2.8472222222222219E-3</v>
      </c>
      <c r="S151" s="107" t="s">
        <v>414</v>
      </c>
      <c r="T151" s="105">
        <f>IF(OR([2]!RtDuet_Report[[#This Row],[Machine Centre ]]="Vessel Unloading 1 Unplanned Loss",[2]!RtDuet_Report[[#This Row],[Machine Centre ]]="Vessel Unloading 2 Unplanned Loss"),[2]!RtDuet_Report[[#This Row],[Duration3]],0)</f>
        <v>13</v>
      </c>
      <c r="U15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52" spans="1:21" ht="188" thickBot="1" x14ac:dyDescent="0.4">
      <c r="A152" s="137" t="s">
        <v>31</v>
      </c>
      <c r="B152" s="98">
        <v>44440</v>
      </c>
      <c r="C152" s="99" t="s">
        <v>415</v>
      </c>
      <c r="D152" s="99"/>
      <c r="E152" s="106">
        <v>44444</v>
      </c>
      <c r="F152" s="106">
        <v>44444</v>
      </c>
      <c r="G152" s="107" t="s">
        <v>69</v>
      </c>
      <c r="H152" s="107" t="s">
        <v>416</v>
      </c>
      <c r="I152" s="107" t="s">
        <v>417</v>
      </c>
      <c r="J152" s="101" t="s">
        <v>62</v>
      </c>
      <c r="K152" s="101" t="s">
        <v>257</v>
      </c>
      <c r="L152" s="101" t="s">
        <v>36</v>
      </c>
      <c r="M152" s="101" t="s">
        <v>64</v>
      </c>
      <c r="N152" s="101" t="s">
        <v>73</v>
      </c>
      <c r="O152" s="101" t="str">
        <f>IF([2]!RtDuet_Report[[#This Row],[Duration3]]&gt;=360,IF([2]!RtDuet_Report[[#This Row],[&gt; 12 Hrs EDT ]]=1,"Zero",1),"Zero")</f>
        <v>Zero</v>
      </c>
      <c r="P152" s="101" t="str">
        <f>IF([2]!RtDuet_Report[[#This Row],[Duration3]]&gt;=720, 1,"Zero")</f>
        <v>Zero</v>
      </c>
      <c r="Q152" s="113">
        <v>26</v>
      </c>
      <c r="R152" s="114">
        <v>1.8726851851851852E-2</v>
      </c>
      <c r="S152" s="107" t="s">
        <v>418</v>
      </c>
      <c r="T152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15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53" spans="1:21" ht="200.5" thickBot="1" x14ac:dyDescent="0.4">
      <c r="A153" s="137" t="s">
        <v>31</v>
      </c>
      <c r="B153" s="98">
        <v>44440</v>
      </c>
      <c r="C153" s="99" t="s">
        <v>415</v>
      </c>
      <c r="D153" s="99"/>
      <c r="E153" s="106">
        <v>44444</v>
      </c>
      <c r="F153" s="106">
        <v>44444</v>
      </c>
      <c r="G153" s="107" t="s">
        <v>69</v>
      </c>
      <c r="H153" s="107" t="s">
        <v>419</v>
      </c>
      <c r="I153" s="107" t="s">
        <v>420</v>
      </c>
      <c r="J153" s="101" t="s">
        <v>62</v>
      </c>
      <c r="K153" s="101" t="s">
        <v>125</v>
      </c>
      <c r="L153" s="101" t="s">
        <v>78</v>
      </c>
      <c r="M153" s="101" t="s">
        <v>64</v>
      </c>
      <c r="N153" s="101" t="s">
        <v>73</v>
      </c>
      <c r="O153" s="101" t="str">
        <f>IF([2]!RtDuet_Report[[#This Row],[Duration3]]&gt;=360,IF([2]!RtDuet_Report[[#This Row],[&gt; 12 Hrs EDT ]]=1,"Zero",1),"Zero")</f>
        <v>Zero</v>
      </c>
      <c r="P153" s="101" t="str">
        <f>IF([2]!RtDuet_Report[[#This Row],[Duration3]]&gt;=720, 1,"Zero")</f>
        <v>Zero</v>
      </c>
      <c r="Q153" s="113">
        <v>12</v>
      </c>
      <c r="R153" s="114">
        <v>8.3912037037037045E-3</v>
      </c>
      <c r="S153" s="107" t="s">
        <v>421</v>
      </c>
      <c r="T153" s="105">
        <f>IF(OR([2]!RtDuet_Report[[#This Row],[Machine Centre ]]="Vessel Unloading 1 Unplanned Loss",[2]!RtDuet_Report[[#This Row],[Machine Centre ]]="Vessel Unloading 2 Unplanned Loss"),[2]!RtDuet_Report[[#This Row],[Duration3]],0)</f>
        <v>26</v>
      </c>
      <c r="U15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54" spans="1:21" ht="175.5" thickBot="1" x14ac:dyDescent="0.4">
      <c r="A154" s="137" t="s">
        <v>31</v>
      </c>
      <c r="B154" s="98">
        <v>44440</v>
      </c>
      <c r="C154" s="99" t="s">
        <v>415</v>
      </c>
      <c r="D154" s="99"/>
      <c r="E154" s="106">
        <v>44446</v>
      </c>
      <c r="F154" s="106">
        <v>44446</v>
      </c>
      <c r="G154" s="107" t="s">
        <v>69</v>
      </c>
      <c r="H154" s="107" t="s">
        <v>422</v>
      </c>
      <c r="I154" s="107" t="s">
        <v>423</v>
      </c>
      <c r="J154" s="101" t="s">
        <v>62</v>
      </c>
      <c r="K154" s="101" t="s">
        <v>424</v>
      </c>
      <c r="L154" s="101" t="s">
        <v>36</v>
      </c>
      <c r="M154" s="101" t="s">
        <v>188</v>
      </c>
      <c r="N154" s="101" t="s">
        <v>425</v>
      </c>
      <c r="O154" s="101" t="str">
        <f>IF([2]!RtDuet_Report[[#This Row],[Duration3]]&gt;=360,IF([2]!RtDuet_Report[[#This Row],[&gt; 12 Hrs EDT ]]=1,"Zero",1),"Zero")</f>
        <v>Zero</v>
      </c>
      <c r="P154" s="101" t="str">
        <f>IF([2]!RtDuet_Report[[#This Row],[Duration3]]&gt;=720, 1,"Zero")</f>
        <v>Zero</v>
      </c>
      <c r="Q154" s="113">
        <v>43</v>
      </c>
      <c r="R154" s="114">
        <v>2.9965277777777775E-2</v>
      </c>
      <c r="S154" s="107" t="s">
        <v>426</v>
      </c>
      <c r="T154" s="105">
        <f>IF(OR([2]!RtDuet_Report[[#This Row],[Machine Centre ]]="Vessel Unloading 1 Unplanned Loss",[2]!RtDuet_Report[[#This Row],[Machine Centre ]]="Vessel Unloading 2 Unplanned Loss"),[2]!RtDuet_Report[[#This Row],[Duration3]],0)</f>
        <v>12</v>
      </c>
      <c r="U15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55" spans="1:21" ht="200.5" thickBot="1" x14ac:dyDescent="0.4">
      <c r="A155" s="137" t="s">
        <v>31</v>
      </c>
      <c r="B155" s="98">
        <v>44440</v>
      </c>
      <c r="C155" s="99" t="s">
        <v>415</v>
      </c>
      <c r="D155" s="99"/>
      <c r="E155" s="106">
        <v>44446</v>
      </c>
      <c r="F155" s="106">
        <v>44446</v>
      </c>
      <c r="G155" s="107" t="s">
        <v>59</v>
      </c>
      <c r="H155" s="107" t="s">
        <v>427</v>
      </c>
      <c r="I155" s="107" t="s">
        <v>428</v>
      </c>
      <c r="J155" s="101" t="s">
        <v>62</v>
      </c>
      <c r="K155" s="101" t="s">
        <v>429</v>
      </c>
      <c r="L155" s="101" t="s">
        <v>78</v>
      </c>
      <c r="M155" s="101" t="s">
        <v>64</v>
      </c>
      <c r="N155" s="101" t="s">
        <v>65</v>
      </c>
      <c r="O155" s="101" t="str">
        <f>IF([2]!RtDuet_Report[[#This Row],[Duration3]]&gt;=360,IF([2]!RtDuet_Report[[#This Row],[&gt; 12 Hrs EDT ]]=1,"Zero",1),"Zero")</f>
        <v>Zero</v>
      </c>
      <c r="P155" s="101" t="str">
        <f>IF([2]!RtDuet_Report[[#This Row],[Duration3]]&gt;=720, 1,"Zero")</f>
        <v>Zero</v>
      </c>
      <c r="Q155" s="113">
        <v>9</v>
      </c>
      <c r="R155" s="114">
        <v>6.3425925925925915E-3</v>
      </c>
      <c r="S155" s="107" t="s">
        <v>245</v>
      </c>
      <c r="T155" s="105">
        <f>IF(OR([2]!RtDuet_Report[[#This Row],[Machine Centre ]]="Vessel Unloading 1 Unplanned Loss",[2]!RtDuet_Report[[#This Row],[Machine Centre ]]="Vessel Unloading 2 Unplanned Loss"),[2]!RtDuet_Report[[#This Row],[Duration3]],0)</f>
        <v>43</v>
      </c>
      <c r="U15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56" spans="1:21" ht="200.5" thickBot="1" x14ac:dyDescent="0.4">
      <c r="A156" s="137" t="s">
        <v>31</v>
      </c>
      <c r="B156" s="98">
        <v>44440</v>
      </c>
      <c r="C156" s="99" t="s">
        <v>415</v>
      </c>
      <c r="D156" s="99"/>
      <c r="E156" s="106">
        <v>44447</v>
      </c>
      <c r="F156" s="106">
        <v>44447</v>
      </c>
      <c r="G156" s="107" t="s">
        <v>59</v>
      </c>
      <c r="H156" s="107" t="s">
        <v>430</v>
      </c>
      <c r="I156" s="107" t="s">
        <v>287</v>
      </c>
      <c r="J156" s="101" t="s">
        <v>62</v>
      </c>
      <c r="K156" s="101" t="s">
        <v>431</v>
      </c>
      <c r="L156" s="101" t="s">
        <v>78</v>
      </c>
      <c r="M156" s="101" t="s">
        <v>83</v>
      </c>
      <c r="N156" s="101" t="s">
        <v>136</v>
      </c>
      <c r="O156" s="101" t="str">
        <f>IF([2]!RtDuet_Report[[#This Row],[Duration3]]&gt;=360,IF([2]!RtDuet_Report[[#This Row],[&gt; 12 Hrs EDT ]]=1,"Zero",1),"Zero")</f>
        <v>Zero</v>
      </c>
      <c r="P156" s="101" t="str">
        <f>IF([2]!RtDuet_Report[[#This Row],[Duration3]]&gt;=720, 1,"Zero")</f>
        <v>Zero</v>
      </c>
      <c r="Q156" s="113">
        <v>14</v>
      </c>
      <c r="R156" s="114">
        <v>1.005787037037037E-2</v>
      </c>
      <c r="S156" s="107" t="s">
        <v>432</v>
      </c>
      <c r="T156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15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57" spans="1:21" ht="200.5" thickBot="1" x14ac:dyDescent="0.4">
      <c r="A157" s="137" t="s">
        <v>31</v>
      </c>
      <c r="B157" s="98">
        <v>44440</v>
      </c>
      <c r="C157" s="99" t="s">
        <v>415</v>
      </c>
      <c r="D157" s="99"/>
      <c r="E157" s="106">
        <v>44447</v>
      </c>
      <c r="F157" s="106">
        <v>44447</v>
      </c>
      <c r="G157" s="107" t="s">
        <v>59</v>
      </c>
      <c r="H157" s="107" t="s">
        <v>433</v>
      </c>
      <c r="I157" s="107" t="s">
        <v>434</v>
      </c>
      <c r="J157" s="101" t="s">
        <v>62</v>
      </c>
      <c r="K157" s="101" t="s">
        <v>431</v>
      </c>
      <c r="L157" s="101" t="s">
        <v>78</v>
      </c>
      <c r="M157" s="101" t="s">
        <v>83</v>
      </c>
      <c r="N157" s="101" t="s">
        <v>136</v>
      </c>
      <c r="O157" s="101" t="str">
        <f>IF([2]!RtDuet_Report[[#This Row],[Duration3]]&gt;=360,IF([2]!RtDuet_Report[[#This Row],[&gt; 12 Hrs EDT ]]=1,"Zero",1),"Zero")</f>
        <v>Zero</v>
      </c>
      <c r="P157" s="101" t="str">
        <f>IF([2]!RtDuet_Report[[#This Row],[Duration3]]&gt;=720, 1,"Zero")</f>
        <v>Zero</v>
      </c>
      <c r="Q157" s="113">
        <v>15</v>
      </c>
      <c r="R157" s="114">
        <v>1.0995370370370371E-2</v>
      </c>
      <c r="S157" s="107" t="s">
        <v>432</v>
      </c>
      <c r="T157" s="105">
        <f>IF(OR([2]!RtDuet_Report[[#This Row],[Machine Centre ]]="Vessel Unloading 1 Unplanned Loss",[2]!RtDuet_Report[[#This Row],[Machine Centre ]]="Vessel Unloading 2 Unplanned Loss"),[2]!RtDuet_Report[[#This Row],[Duration3]],0)</f>
        <v>14</v>
      </c>
      <c r="U15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58" spans="1:21" ht="200.5" thickBot="1" x14ac:dyDescent="0.4">
      <c r="A158" s="137" t="s">
        <v>31</v>
      </c>
      <c r="B158" s="98">
        <v>44440</v>
      </c>
      <c r="C158" s="99" t="s">
        <v>415</v>
      </c>
      <c r="D158" s="99"/>
      <c r="E158" s="106">
        <v>44447</v>
      </c>
      <c r="F158" s="106">
        <v>44447</v>
      </c>
      <c r="G158" s="107" t="s">
        <v>59</v>
      </c>
      <c r="H158" s="107" t="s">
        <v>183</v>
      </c>
      <c r="I158" s="107" t="s">
        <v>435</v>
      </c>
      <c r="J158" s="101" t="s">
        <v>62</v>
      </c>
      <c r="K158" s="101" t="s">
        <v>431</v>
      </c>
      <c r="L158" s="101" t="s">
        <v>78</v>
      </c>
      <c r="M158" s="101" t="s">
        <v>83</v>
      </c>
      <c r="N158" s="101" t="s">
        <v>136</v>
      </c>
      <c r="O158" s="101" t="str">
        <f>IF([2]!RtDuet_Report[[#This Row],[Duration3]]&gt;=360,IF([2]!RtDuet_Report[[#This Row],[&gt; 12 Hrs EDT ]]=1,"Zero",1),"Zero")</f>
        <v>Zero</v>
      </c>
      <c r="P158" s="101" t="str">
        <f>IF([2]!RtDuet_Report[[#This Row],[Duration3]]&gt;=720, 1,"Zero")</f>
        <v>Zero</v>
      </c>
      <c r="Q158" s="113">
        <v>12</v>
      </c>
      <c r="R158" s="114">
        <v>8.5300925925925926E-3</v>
      </c>
      <c r="S158" s="107" t="s">
        <v>432</v>
      </c>
      <c r="T158" s="105">
        <f>IF(OR([2]!RtDuet_Report[[#This Row],[Machine Centre ]]="Vessel Unloading 1 Unplanned Loss",[2]!RtDuet_Report[[#This Row],[Machine Centre ]]="Vessel Unloading 2 Unplanned Loss"),[2]!RtDuet_Report[[#This Row],[Duration3]],0)</f>
        <v>15</v>
      </c>
      <c r="U15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59" spans="1:21" ht="175.5" thickBot="1" x14ac:dyDescent="0.4">
      <c r="A159" s="137" t="s">
        <v>31</v>
      </c>
      <c r="B159" s="98">
        <v>44440</v>
      </c>
      <c r="C159" s="99" t="s">
        <v>415</v>
      </c>
      <c r="D159" s="99"/>
      <c r="E159" s="106">
        <v>44447</v>
      </c>
      <c r="F159" s="106">
        <v>44447</v>
      </c>
      <c r="G159" s="107" t="s">
        <v>59</v>
      </c>
      <c r="H159" s="107" t="s">
        <v>436</v>
      </c>
      <c r="I159" s="107" t="s">
        <v>437</v>
      </c>
      <c r="J159" s="101" t="s">
        <v>62</v>
      </c>
      <c r="K159" s="101" t="s">
        <v>438</v>
      </c>
      <c r="L159" s="101" t="s">
        <v>78</v>
      </c>
      <c r="M159" s="101" t="s">
        <v>188</v>
      </c>
      <c r="N159" s="101" t="s">
        <v>439</v>
      </c>
      <c r="O159" s="101" t="str">
        <f>IF([2]!RtDuet_Report[[#This Row],[Duration3]]&gt;=360,IF([2]!RtDuet_Report[[#This Row],[&gt; 12 Hrs EDT ]]=1,"Zero",1),"Zero")</f>
        <v>Zero</v>
      </c>
      <c r="P159" s="101" t="str">
        <f>IF([2]!RtDuet_Report[[#This Row],[Duration3]]&gt;=720, 1,"Zero")</f>
        <v>Zero</v>
      </c>
      <c r="Q159" s="113">
        <v>7</v>
      </c>
      <c r="R159" s="114">
        <v>5.4861111111111117E-3</v>
      </c>
      <c r="S159" s="107" t="s">
        <v>440</v>
      </c>
      <c r="T159" s="105">
        <f>IF(OR([2]!RtDuet_Report[[#This Row],[Machine Centre ]]="Vessel Unloading 1 Unplanned Loss",[2]!RtDuet_Report[[#This Row],[Machine Centre ]]="Vessel Unloading 2 Unplanned Loss"),[2]!RtDuet_Report[[#This Row],[Duration3]],0)</f>
        <v>12</v>
      </c>
      <c r="U15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60" spans="1:21" ht="188" thickBot="1" x14ac:dyDescent="0.4">
      <c r="A160" s="137" t="s">
        <v>31</v>
      </c>
      <c r="B160" s="98">
        <v>44440</v>
      </c>
      <c r="C160" s="99" t="s">
        <v>415</v>
      </c>
      <c r="D160" s="99"/>
      <c r="E160" s="106">
        <v>44447</v>
      </c>
      <c r="F160" s="106">
        <v>44447</v>
      </c>
      <c r="G160" s="107" t="s">
        <v>59</v>
      </c>
      <c r="H160" s="107" t="s">
        <v>441</v>
      </c>
      <c r="I160" s="107" t="s">
        <v>442</v>
      </c>
      <c r="J160" s="101" t="s">
        <v>62</v>
      </c>
      <c r="K160" s="101" t="s">
        <v>87</v>
      </c>
      <c r="L160" s="101" t="s">
        <v>36</v>
      </c>
      <c r="M160" s="101" t="s">
        <v>64</v>
      </c>
      <c r="N160" s="101" t="s">
        <v>65</v>
      </c>
      <c r="O160" s="101" t="str">
        <f>IF([2]!RtDuet_Report[[#This Row],[Duration3]]&gt;=360,IF([2]!RtDuet_Report[[#This Row],[&gt; 12 Hrs EDT ]]=1,"Zero",1),"Zero")</f>
        <v>Zero</v>
      </c>
      <c r="P160" s="101" t="str">
        <f>IF([2]!RtDuet_Report[[#This Row],[Duration3]]&gt;=720, 1,"Zero")</f>
        <v>Zero</v>
      </c>
      <c r="Q160" s="113">
        <v>15</v>
      </c>
      <c r="R160" s="114">
        <v>1.0439814814814813E-2</v>
      </c>
      <c r="S160" s="116" t="s">
        <v>443</v>
      </c>
      <c r="T160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16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61" spans="1:21" ht="150.5" thickBot="1" x14ac:dyDescent="0.4">
      <c r="A161" s="137" t="s">
        <v>31</v>
      </c>
      <c r="B161" s="98">
        <v>44440</v>
      </c>
      <c r="C161" s="99"/>
      <c r="D161" s="99"/>
      <c r="E161" s="106">
        <v>44449</v>
      </c>
      <c r="F161" s="106">
        <v>44449</v>
      </c>
      <c r="G161" s="107" t="s">
        <v>41</v>
      </c>
      <c r="H161" s="107" t="s">
        <v>444</v>
      </c>
      <c r="I161" s="107" t="s">
        <v>444</v>
      </c>
      <c r="J161" s="101" t="s">
        <v>34</v>
      </c>
      <c r="K161" s="101" t="s">
        <v>43</v>
      </c>
      <c r="L161" s="101" t="s">
        <v>36</v>
      </c>
      <c r="M161" s="101" t="s">
        <v>37</v>
      </c>
      <c r="N161" s="101" t="s">
        <v>44</v>
      </c>
      <c r="O161" s="101" t="str">
        <f>IF([2]!RtDuet_Report[[#This Row],[Duration3]]&gt;=360,IF([2]!RtDuet_Report[[#This Row],[&gt; 12 Hrs EDT ]]=1,"Zero",1),"Zero")</f>
        <v>Zero</v>
      </c>
      <c r="P161" s="101" t="str">
        <f>IF([2]!RtDuet_Report[[#This Row],[Duration3]]&gt;=720, 1,"Zero")</f>
        <v>Zero</v>
      </c>
      <c r="Q161" s="113">
        <v>2</v>
      </c>
      <c r="R161" s="114">
        <v>1.736111111111111E-3</v>
      </c>
      <c r="S161" s="107" t="s">
        <v>445</v>
      </c>
      <c r="T161" s="105">
        <f>IF(OR([2]!RtDuet_Report[[#This Row],[Machine Centre ]]="Vessel Unloading 1 Unplanned Loss",[2]!RtDuet_Report[[#This Row],[Machine Centre ]]="Vessel Unloading 2 Unplanned Loss"),[2]!RtDuet_Report[[#This Row],[Duration3]],0)</f>
        <v>15</v>
      </c>
      <c r="U16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62" spans="1:21" ht="150.5" thickBot="1" x14ac:dyDescent="0.4">
      <c r="A162" s="137" t="s">
        <v>31</v>
      </c>
      <c r="B162" s="98">
        <v>44440</v>
      </c>
      <c r="C162" s="99"/>
      <c r="D162" s="99"/>
      <c r="E162" s="106">
        <v>44449</v>
      </c>
      <c r="F162" s="106">
        <v>44449</v>
      </c>
      <c r="G162" s="107" t="s">
        <v>41</v>
      </c>
      <c r="H162" s="107" t="s">
        <v>446</v>
      </c>
      <c r="I162" s="107" t="s">
        <v>446</v>
      </c>
      <c r="J162" s="101" t="s">
        <v>34</v>
      </c>
      <c r="K162" s="101" t="s">
        <v>43</v>
      </c>
      <c r="L162" s="101" t="s">
        <v>36</v>
      </c>
      <c r="M162" s="101" t="s">
        <v>37</v>
      </c>
      <c r="N162" s="101" t="s">
        <v>44</v>
      </c>
      <c r="O162" s="101" t="str">
        <f>IF([2]!RtDuet_Report[[#This Row],[Duration3]]&gt;=360,IF([2]!RtDuet_Report[[#This Row],[&gt; 12 Hrs EDT ]]=1,"Zero",1),"Zero")</f>
        <v>Zero</v>
      </c>
      <c r="P162" s="101" t="str">
        <f>IF([2]!RtDuet_Report[[#This Row],[Duration3]]&gt;=720, 1,"Zero")</f>
        <v>Zero</v>
      </c>
      <c r="Q162" s="113">
        <v>0</v>
      </c>
      <c r="R162" s="114">
        <v>5.7870370370370378E-4</v>
      </c>
      <c r="S162" s="107" t="s">
        <v>445</v>
      </c>
      <c r="T162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62" s="105">
        <f>IF(OR([2]!RtDuet_Report[[#This Row],[Machine Centre ]]="Truck Loading 1 Unplanned Loss",[2]!RtDuet_Report[[#This Row],[Machine Centre ]]="Truck Loading 2 Unplanned Loss"),[2]!RtDuet_Report[[#This Row],[Duration3]],0)</f>
        <v>2</v>
      </c>
    </row>
    <row r="163" spans="1:21" ht="150.5" thickBot="1" x14ac:dyDescent="0.4">
      <c r="A163" s="137" t="s">
        <v>31</v>
      </c>
      <c r="B163" s="98">
        <v>44440</v>
      </c>
      <c r="C163" s="99"/>
      <c r="D163" s="99"/>
      <c r="E163" s="106">
        <v>44449</v>
      </c>
      <c r="F163" s="106">
        <v>44449</v>
      </c>
      <c r="G163" s="107" t="s">
        <v>41</v>
      </c>
      <c r="H163" s="107" t="s">
        <v>447</v>
      </c>
      <c r="I163" s="107" t="s">
        <v>447</v>
      </c>
      <c r="J163" s="101" t="s">
        <v>34</v>
      </c>
      <c r="K163" s="101" t="s">
        <v>43</v>
      </c>
      <c r="L163" s="101" t="s">
        <v>36</v>
      </c>
      <c r="M163" s="101" t="s">
        <v>37</v>
      </c>
      <c r="N163" s="101" t="s">
        <v>44</v>
      </c>
      <c r="O163" s="101" t="str">
        <f>IF([2]!RtDuet_Report[[#This Row],[Duration3]]&gt;=360,IF([2]!RtDuet_Report[[#This Row],[&gt; 12 Hrs EDT ]]=1,"Zero",1),"Zero")</f>
        <v>Zero</v>
      </c>
      <c r="P163" s="101" t="str">
        <f>IF([2]!RtDuet_Report[[#This Row],[Duration3]]&gt;=720, 1,"Zero")</f>
        <v>Zero</v>
      </c>
      <c r="Q163" s="113">
        <v>1</v>
      </c>
      <c r="R163" s="114">
        <v>6.9444444444444447E-4</v>
      </c>
      <c r="S163" s="107" t="s">
        <v>445</v>
      </c>
      <c r="T163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6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64" spans="1:21" ht="150.5" thickBot="1" x14ac:dyDescent="0.4">
      <c r="A164" s="137" t="s">
        <v>31</v>
      </c>
      <c r="B164" s="98">
        <v>44440</v>
      </c>
      <c r="C164" s="99"/>
      <c r="D164" s="99"/>
      <c r="E164" s="106">
        <v>44449</v>
      </c>
      <c r="F164" s="106">
        <v>44449</v>
      </c>
      <c r="G164" s="107" t="s">
        <v>41</v>
      </c>
      <c r="H164" s="107" t="s">
        <v>448</v>
      </c>
      <c r="I164" s="107" t="s">
        <v>448</v>
      </c>
      <c r="J164" s="101" t="s">
        <v>34</v>
      </c>
      <c r="K164" s="101" t="s">
        <v>43</v>
      </c>
      <c r="L164" s="101" t="s">
        <v>36</v>
      </c>
      <c r="M164" s="101" t="s">
        <v>37</v>
      </c>
      <c r="N164" s="101" t="s">
        <v>44</v>
      </c>
      <c r="O164" s="101" t="str">
        <f>IF([2]!RtDuet_Report[[#This Row],[Duration3]]&gt;=360,IF([2]!RtDuet_Report[[#This Row],[&gt; 12 Hrs EDT ]]=1,"Zero",1),"Zero")</f>
        <v>Zero</v>
      </c>
      <c r="P164" s="101" t="str">
        <f>IF([2]!RtDuet_Report[[#This Row],[Duration3]]&gt;=720, 1,"Zero")</f>
        <v>Zero</v>
      </c>
      <c r="Q164" s="113">
        <v>6</v>
      </c>
      <c r="R164" s="114">
        <v>4.5138888888888893E-3</v>
      </c>
      <c r="S164" s="107" t="s">
        <v>445</v>
      </c>
      <c r="T164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64" s="105">
        <f>IF(OR([2]!RtDuet_Report[[#This Row],[Machine Centre ]]="Truck Loading 1 Unplanned Loss",[2]!RtDuet_Report[[#This Row],[Machine Centre ]]="Truck Loading 2 Unplanned Loss"),[2]!RtDuet_Report[[#This Row],[Duration3]],0)</f>
        <v>1</v>
      </c>
    </row>
    <row r="165" spans="1:21" ht="175.5" thickBot="1" x14ac:dyDescent="0.4">
      <c r="A165" s="137" t="s">
        <v>31</v>
      </c>
      <c r="B165" s="98">
        <v>44440</v>
      </c>
      <c r="C165" s="99"/>
      <c r="D165" s="99"/>
      <c r="E165" s="106">
        <v>44451</v>
      </c>
      <c r="F165" s="106">
        <v>44451</v>
      </c>
      <c r="G165" s="107" t="s">
        <v>32</v>
      </c>
      <c r="H165" s="107" t="s">
        <v>449</v>
      </c>
      <c r="I165" s="107" t="s">
        <v>449</v>
      </c>
      <c r="J165" s="101" t="s">
        <v>34</v>
      </c>
      <c r="K165" s="101" t="s">
        <v>450</v>
      </c>
      <c r="L165" s="101" t="s">
        <v>78</v>
      </c>
      <c r="M165" s="101" t="s">
        <v>55</v>
      </c>
      <c r="N165" s="101" t="s">
        <v>451</v>
      </c>
      <c r="O165" s="101" t="str">
        <f>IF([2]!RtDuet_Report[[#This Row],[Duration3]]&gt;=360,IF([2]!RtDuet_Report[[#This Row],[&gt; 12 Hrs EDT ]]=1,"Zero",1),"Zero")</f>
        <v>Zero</v>
      </c>
      <c r="P165" s="101" t="str">
        <f>IF([2]!RtDuet_Report[[#This Row],[Duration3]]&gt;=720, 1,"Zero")</f>
        <v>Zero</v>
      </c>
      <c r="Q165" s="113">
        <v>6</v>
      </c>
      <c r="R165" s="114">
        <v>4.3981481481481484E-3</v>
      </c>
      <c r="S165" s="107" t="s">
        <v>452</v>
      </c>
      <c r="T165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65" s="105">
        <f>IF(OR([2]!RtDuet_Report[[#This Row],[Machine Centre ]]="Truck Loading 1 Unplanned Loss",[2]!RtDuet_Report[[#This Row],[Machine Centre ]]="Truck Loading 2 Unplanned Loss"),[2]!RtDuet_Report[[#This Row],[Duration3]],0)</f>
        <v>6</v>
      </c>
    </row>
    <row r="166" spans="1:21" ht="175.5" thickBot="1" x14ac:dyDescent="0.4">
      <c r="A166" s="137" t="s">
        <v>31</v>
      </c>
      <c r="B166" s="98">
        <v>44440</v>
      </c>
      <c r="C166" s="99"/>
      <c r="D166" s="99"/>
      <c r="E166" s="106">
        <v>44451</v>
      </c>
      <c r="F166" s="106">
        <v>44451</v>
      </c>
      <c r="G166" s="107" t="s">
        <v>41</v>
      </c>
      <c r="H166" s="107" t="s">
        <v>289</v>
      </c>
      <c r="I166" s="107" t="s">
        <v>289</v>
      </c>
      <c r="J166" s="101" t="s">
        <v>34</v>
      </c>
      <c r="K166" s="101" t="s">
        <v>453</v>
      </c>
      <c r="L166" s="101" t="s">
        <v>78</v>
      </c>
      <c r="M166" s="101" t="s">
        <v>55</v>
      </c>
      <c r="N166" s="101" t="s">
        <v>451</v>
      </c>
      <c r="O166" s="101" t="str">
        <f>IF([2]!RtDuet_Report[[#This Row],[Duration3]]&gt;=360,IF([2]!RtDuet_Report[[#This Row],[&gt; 12 Hrs EDT ]]=1,"Zero",1),"Zero")</f>
        <v>Zero</v>
      </c>
      <c r="P166" s="101" t="str">
        <f>IF([2]!RtDuet_Report[[#This Row],[Duration3]]&gt;=720, 1,"Zero")</f>
        <v>Zero</v>
      </c>
      <c r="Q166" s="113">
        <v>3</v>
      </c>
      <c r="R166" s="114">
        <v>2.1990740740740742E-3</v>
      </c>
      <c r="S166" s="107" t="s">
        <v>454</v>
      </c>
      <c r="T166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66" s="105">
        <f>IF(OR([2]!RtDuet_Report[[#This Row],[Machine Centre ]]="Truck Loading 1 Unplanned Loss",[2]!RtDuet_Report[[#This Row],[Machine Centre ]]="Truck Loading 2 Unplanned Loss"),[2]!RtDuet_Report[[#This Row],[Duration3]],0)</f>
        <v>6</v>
      </c>
    </row>
    <row r="167" spans="1:21" ht="175.5" thickBot="1" x14ac:dyDescent="0.4">
      <c r="A167" s="137" t="s">
        <v>31</v>
      </c>
      <c r="B167" s="98">
        <v>44440</v>
      </c>
      <c r="C167" s="99"/>
      <c r="D167" s="99"/>
      <c r="E167" s="106">
        <v>44452</v>
      </c>
      <c r="F167" s="106">
        <v>44452</v>
      </c>
      <c r="G167" s="107" t="s">
        <v>41</v>
      </c>
      <c r="H167" s="107" t="s">
        <v>133</v>
      </c>
      <c r="I167" s="107" t="s">
        <v>133</v>
      </c>
      <c r="J167" s="101" t="s">
        <v>34</v>
      </c>
      <c r="K167" s="101" t="s">
        <v>453</v>
      </c>
      <c r="L167" s="101" t="s">
        <v>78</v>
      </c>
      <c r="M167" s="101" t="s">
        <v>55</v>
      </c>
      <c r="N167" s="101" t="s">
        <v>451</v>
      </c>
      <c r="O167" s="101" t="str">
        <f>IF([2]!RtDuet_Report[[#This Row],[Duration3]]&gt;=360,IF([2]!RtDuet_Report[[#This Row],[&gt; 12 Hrs EDT ]]=1,"Zero",1),"Zero")</f>
        <v>Zero</v>
      </c>
      <c r="P167" s="101" t="str">
        <f>IF([2]!RtDuet_Report[[#This Row],[Duration3]]&gt;=720, 1,"Zero")</f>
        <v>Zero</v>
      </c>
      <c r="Q167" s="113">
        <v>2</v>
      </c>
      <c r="R167" s="114">
        <v>1.5046296296296294E-3</v>
      </c>
      <c r="S167" s="107" t="s">
        <v>454</v>
      </c>
      <c r="T167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67" s="105">
        <f>IF(OR([2]!RtDuet_Report[[#This Row],[Machine Centre ]]="Truck Loading 1 Unplanned Loss",[2]!RtDuet_Report[[#This Row],[Machine Centre ]]="Truck Loading 2 Unplanned Loss"),[2]!RtDuet_Report[[#This Row],[Duration3]],0)</f>
        <v>3</v>
      </c>
    </row>
    <row r="168" spans="1:21" ht="175.5" thickBot="1" x14ac:dyDescent="0.4">
      <c r="A168" s="137" t="s">
        <v>31</v>
      </c>
      <c r="B168" s="98">
        <v>44440</v>
      </c>
      <c r="C168" s="99"/>
      <c r="D168" s="99"/>
      <c r="E168" s="106">
        <v>44452</v>
      </c>
      <c r="F168" s="106">
        <v>44452</v>
      </c>
      <c r="G168" s="107" t="s">
        <v>41</v>
      </c>
      <c r="H168" s="107" t="s">
        <v>303</v>
      </c>
      <c r="I168" s="107" t="s">
        <v>303</v>
      </c>
      <c r="J168" s="101" t="s">
        <v>34</v>
      </c>
      <c r="K168" s="101" t="s">
        <v>453</v>
      </c>
      <c r="L168" s="101" t="s">
        <v>78</v>
      </c>
      <c r="M168" s="101" t="s">
        <v>55</v>
      </c>
      <c r="N168" s="101" t="s">
        <v>451</v>
      </c>
      <c r="O168" s="101" t="str">
        <f>IF([2]!RtDuet_Report[[#This Row],[Duration3]]&gt;=360,IF([2]!RtDuet_Report[[#This Row],[&gt; 12 Hrs EDT ]]=1,"Zero",1),"Zero")</f>
        <v>Zero</v>
      </c>
      <c r="P168" s="101" t="str">
        <f>IF([2]!RtDuet_Report[[#This Row],[Duration3]]&gt;=720, 1,"Zero")</f>
        <v>Zero</v>
      </c>
      <c r="Q168" s="113">
        <v>2</v>
      </c>
      <c r="R168" s="114">
        <v>1.6203703703703703E-3</v>
      </c>
      <c r="S168" s="107" t="s">
        <v>454</v>
      </c>
      <c r="T16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68" s="105">
        <f>IF(OR([2]!RtDuet_Report[[#This Row],[Machine Centre ]]="Truck Loading 1 Unplanned Loss",[2]!RtDuet_Report[[#This Row],[Machine Centre ]]="Truck Loading 2 Unplanned Loss"),[2]!RtDuet_Report[[#This Row],[Duration3]],0)</f>
        <v>2</v>
      </c>
    </row>
    <row r="169" spans="1:21" ht="188" thickBot="1" x14ac:dyDescent="0.4">
      <c r="A169" s="137" t="s">
        <v>31</v>
      </c>
      <c r="B169" s="98">
        <v>44440</v>
      </c>
      <c r="C169" s="99" t="s">
        <v>455</v>
      </c>
      <c r="D169" s="99"/>
      <c r="E169" s="106">
        <v>44463</v>
      </c>
      <c r="F169" s="106">
        <v>44464</v>
      </c>
      <c r="G169" s="107" t="s">
        <v>59</v>
      </c>
      <c r="H169" s="107" t="s">
        <v>456</v>
      </c>
      <c r="I169" s="107" t="s">
        <v>457</v>
      </c>
      <c r="J169" s="101" t="s">
        <v>62</v>
      </c>
      <c r="K169" s="101" t="s">
        <v>87</v>
      </c>
      <c r="L169" s="101" t="s">
        <v>36</v>
      </c>
      <c r="M169" s="101" t="s">
        <v>64</v>
      </c>
      <c r="N169" s="101" t="s">
        <v>65</v>
      </c>
      <c r="O169" s="101" t="str">
        <f>IF([2]!RtDuet_Report[[#This Row],[Duration3]]&gt;=360,IF([2]!RtDuet_Report[[#This Row],[&gt; 12 Hrs EDT ]]=1,"Zero",1),"Zero")</f>
        <v>Zero</v>
      </c>
      <c r="P169" s="101" t="str">
        <f>IF([2]!RtDuet_Report[[#This Row],[Duration3]]&gt;=720, 1,"Zero")</f>
        <v>Zero</v>
      </c>
      <c r="Q169" s="113">
        <v>86</v>
      </c>
      <c r="R169" s="114">
        <v>6.0312499999999998E-2</v>
      </c>
      <c r="S169" s="107" t="s">
        <v>458</v>
      </c>
      <c r="T169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69" s="105">
        <f>IF(OR([2]!RtDuet_Report[[#This Row],[Machine Centre ]]="Truck Loading 1 Unplanned Loss",[2]!RtDuet_Report[[#This Row],[Machine Centre ]]="Truck Loading 2 Unplanned Loss"),[2]!RtDuet_Report[[#This Row],[Duration3]],0)</f>
        <v>2</v>
      </c>
    </row>
    <row r="170" spans="1:21" ht="213" thickBot="1" x14ac:dyDescent="0.4">
      <c r="A170" s="137" t="s">
        <v>31</v>
      </c>
      <c r="B170" s="98">
        <v>44440</v>
      </c>
      <c r="C170" s="99" t="s">
        <v>455</v>
      </c>
      <c r="D170" s="99"/>
      <c r="E170" s="106">
        <v>44463</v>
      </c>
      <c r="F170" s="106">
        <v>44463</v>
      </c>
      <c r="G170" s="107" t="s">
        <v>69</v>
      </c>
      <c r="H170" s="107" t="s">
        <v>459</v>
      </c>
      <c r="I170" s="107" t="s">
        <v>460</v>
      </c>
      <c r="J170" s="101" t="s">
        <v>62</v>
      </c>
      <c r="K170" s="101" t="s">
        <v>461</v>
      </c>
      <c r="L170" s="101" t="s">
        <v>36</v>
      </c>
      <c r="M170" s="101" t="s">
        <v>64</v>
      </c>
      <c r="N170" s="101" t="s">
        <v>73</v>
      </c>
      <c r="O170" s="101" t="str">
        <f>IF([2]!RtDuet_Report[[#This Row],[Duration3]]&gt;=360,IF([2]!RtDuet_Report[[#This Row],[&gt; 12 Hrs EDT ]]=1,"Zero",1),"Zero")</f>
        <v>Zero</v>
      </c>
      <c r="P170" s="101" t="str">
        <f>IF([2]!RtDuet_Report[[#This Row],[Duration3]]&gt;=720, 1,"Zero")</f>
        <v>Zero</v>
      </c>
      <c r="Q170" s="113">
        <v>13</v>
      </c>
      <c r="R170" s="114">
        <v>9.2013888888888892E-3</v>
      </c>
      <c r="S170" s="107" t="s">
        <v>462</v>
      </c>
      <c r="T170" s="105">
        <f>IF(OR([2]!RtDuet_Report[[#This Row],[Machine Centre ]]="Vessel Unloading 1 Unplanned Loss",[2]!RtDuet_Report[[#This Row],[Machine Centre ]]="Vessel Unloading 2 Unplanned Loss"),[2]!RtDuet_Report[[#This Row],[Duration3]],0)</f>
        <v>86</v>
      </c>
      <c r="U17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71" spans="1:21" ht="200.5" thickBot="1" x14ac:dyDescent="0.4">
      <c r="A171" s="137" t="s">
        <v>31</v>
      </c>
      <c r="B171" s="98">
        <v>44440</v>
      </c>
      <c r="C171" s="99" t="s">
        <v>455</v>
      </c>
      <c r="D171" s="99"/>
      <c r="E171" s="106">
        <v>44463</v>
      </c>
      <c r="F171" s="106">
        <v>44463</v>
      </c>
      <c r="G171" s="107" t="s">
        <v>69</v>
      </c>
      <c r="H171" s="107" t="s">
        <v>463</v>
      </c>
      <c r="I171" s="107" t="s">
        <v>464</v>
      </c>
      <c r="J171" s="101" t="s">
        <v>62</v>
      </c>
      <c r="K171" s="101" t="s">
        <v>125</v>
      </c>
      <c r="L171" s="101" t="s">
        <v>78</v>
      </c>
      <c r="M171" s="101" t="s">
        <v>64</v>
      </c>
      <c r="N171" s="101" t="s">
        <v>73</v>
      </c>
      <c r="O171" s="101" t="str">
        <f>IF([2]!RtDuet_Report[[#This Row],[Duration3]]&gt;=360,IF([2]!RtDuet_Report[[#This Row],[&gt; 12 Hrs EDT ]]=1,"Zero",1),"Zero")</f>
        <v>Zero</v>
      </c>
      <c r="P171" s="101" t="str">
        <f>IF([2]!RtDuet_Report[[#This Row],[Duration3]]&gt;=720, 1,"Zero")</f>
        <v>Zero</v>
      </c>
      <c r="Q171" s="113">
        <v>7</v>
      </c>
      <c r="R171" s="114">
        <v>5.4629629629629637E-3</v>
      </c>
      <c r="S171" s="107" t="s">
        <v>465</v>
      </c>
      <c r="T171" s="105">
        <f>IF(OR([2]!RtDuet_Report[[#This Row],[Machine Centre ]]="Vessel Unloading 1 Unplanned Loss",[2]!RtDuet_Report[[#This Row],[Machine Centre ]]="Vessel Unloading 2 Unplanned Loss"),[2]!RtDuet_Report[[#This Row],[Duration3]],0)</f>
        <v>13</v>
      </c>
      <c r="U17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72" spans="1:21" ht="188" thickBot="1" x14ac:dyDescent="0.4">
      <c r="A172" s="137" t="s">
        <v>31</v>
      </c>
      <c r="B172" s="98">
        <v>44440</v>
      </c>
      <c r="C172" s="99" t="s">
        <v>455</v>
      </c>
      <c r="D172" s="99"/>
      <c r="E172" s="106">
        <v>44464</v>
      </c>
      <c r="F172" s="106">
        <v>44464</v>
      </c>
      <c r="G172" s="107" t="s">
        <v>59</v>
      </c>
      <c r="H172" s="107" t="s">
        <v>466</v>
      </c>
      <c r="I172" s="107" t="s">
        <v>466</v>
      </c>
      <c r="J172" s="101" t="s">
        <v>34</v>
      </c>
      <c r="K172" s="101" t="s">
        <v>87</v>
      </c>
      <c r="L172" s="101" t="s">
        <v>36</v>
      </c>
      <c r="M172" s="101" t="s">
        <v>64</v>
      </c>
      <c r="N172" s="101" t="s">
        <v>65</v>
      </c>
      <c r="O172" s="101" t="str">
        <f>IF([2]!RtDuet_Report[[#This Row],[Duration3]]&gt;=360,IF([2]!RtDuet_Report[[#This Row],[&gt; 12 Hrs EDT ]]=1,"Zero",1),"Zero")</f>
        <v>Zero</v>
      </c>
      <c r="P172" s="101" t="str">
        <f>IF([2]!RtDuet_Report[[#This Row],[Duration3]]&gt;=720, 1,"Zero")</f>
        <v>Zero</v>
      </c>
      <c r="Q172" s="113">
        <v>182</v>
      </c>
      <c r="R172" s="114">
        <v>0.12649305555555554</v>
      </c>
      <c r="S172" s="107" t="s">
        <v>467</v>
      </c>
      <c r="T172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17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73" spans="1:21" ht="188" thickBot="1" x14ac:dyDescent="0.4">
      <c r="A173" s="137" t="s">
        <v>31</v>
      </c>
      <c r="B173" s="98">
        <v>44440</v>
      </c>
      <c r="C173" s="99" t="s">
        <v>455</v>
      </c>
      <c r="D173" s="99"/>
      <c r="E173" s="106">
        <v>44464</v>
      </c>
      <c r="F173" s="106">
        <v>44464</v>
      </c>
      <c r="G173" s="107" t="s">
        <v>69</v>
      </c>
      <c r="H173" s="107" t="s">
        <v>468</v>
      </c>
      <c r="I173" s="107" t="s">
        <v>468</v>
      </c>
      <c r="J173" s="101" t="s">
        <v>34</v>
      </c>
      <c r="K173" s="101" t="s">
        <v>469</v>
      </c>
      <c r="L173" s="101" t="s">
        <v>36</v>
      </c>
      <c r="M173" s="101" t="s">
        <v>179</v>
      </c>
      <c r="N173" s="101" t="s">
        <v>470</v>
      </c>
      <c r="O173" s="101" t="str">
        <f>IF([2]!RtDuet_Report[[#This Row],[Duration3]]&gt;=360,IF([2]!RtDuet_Report[[#This Row],[&gt; 12 Hrs EDT ]]=1,"Zero",1),"Zero")</f>
        <v>Zero</v>
      </c>
      <c r="P173" s="101" t="str">
        <f>IF([2]!RtDuet_Report[[#This Row],[Duration3]]&gt;=720, 1,"Zero")</f>
        <v>Zero</v>
      </c>
      <c r="Q173" s="113">
        <v>16</v>
      </c>
      <c r="R173" s="114">
        <v>1.1597222222222222E-2</v>
      </c>
      <c r="S173" s="107" t="s">
        <v>471</v>
      </c>
      <c r="T173" s="105">
        <f>IF(OR([2]!RtDuet_Report[[#This Row],[Machine Centre ]]="Vessel Unloading 1 Unplanned Loss",[2]!RtDuet_Report[[#This Row],[Machine Centre ]]="Vessel Unloading 2 Unplanned Loss"),[2]!RtDuet_Report[[#This Row],[Duration3]],0)</f>
        <v>182</v>
      </c>
      <c r="U17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74" spans="1:21" ht="188" thickBot="1" x14ac:dyDescent="0.4">
      <c r="A174" s="137" t="s">
        <v>31</v>
      </c>
      <c r="B174" s="98">
        <v>44440</v>
      </c>
      <c r="C174" s="99" t="s">
        <v>455</v>
      </c>
      <c r="D174" s="99"/>
      <c r="E174" s="106">
        <v>44464</v>
      </c>
      <c r="F174" s="106">
        <v>44464</v>
      </c>
      <c r="G174" s="107" t="s">
        <v>59</v>
      </c>
      <c r="H174" s="107" t="s">
        <v>472</v>
      </c>
      <c r="I174" s="107" t="s">
        <v>473</v>
      </c>
      <c r="J174" s="101" t="s">
        <v>62</v>
      </c>
      <c r="K174" s="101" t="s">
        <v>87</v>
      </c>
      <c r="L174" s="101" t="s">
        <v>36</v>
      </c>
      <c r="M174" s="101" t="s">
        <v>64</v>
      </c>
      <c r="N174" s="101" t="s">
        <v>65</v>
      </c>
      <c r="O174" s="101" t="str">
        <f>IF([2]!RtDuet_Report[[#This Row],[Duration3]]&gt;=360,IF([2]!RtDuet_Report[[#This Row],[&gt; 12 Hrs EDT ]]=1,"Zero",1),"Zero")</f>
        <v>Zero</v>
      </c>
      <c r="P174" s="101" t="str">
        <f>IF([2]!RtDuet_Report[[#This Row],[Duration3]]&gt;=720, 1,"Zero")</f>
        <v>Zero</v>
      </c>
      <c r="Q174" s="113">
        <v>10</v>
      </c>
      <c r="R174" s="114">
        <v>7.1643518518518514E-3</v>
      </c>
      <c r="S174" s="107" t="s">
        <v>467</v>
      </c>
      <c r="T174" s="105">
        <f>IF(OR([2]!RtDuet_Report[[#This Row],[Machine Centre ]]="Vessel Unloading 1 Unplanned Loss",[2]!RtDuet_Report[[#This Row],[Machine Centre ]]="Vessel Unloading 2 Unplanned Loss"),[2]!RtDuet_Report[[#This Row],[Duration3]],0)</f>
        <v>16</v>
      </c>
      <c r="U17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75" spans="1:21" ht="175.5" thickBot="1" x14ac:dyDescent="0.4">
      <c r="A175" s="137" t="s">
        <v>31</v>
      </c>
      <c r="B175" s="98">
        <v>44440</v>
      </c>
      <c r="C175" s="99"/>
      <c r="D175" s="99"/>
      <c r="E175" s="106">
        <v>44466</v>
      </c>
      <c r="F175" s="106">
        <v>44466</v>
      </c>
      <c r="G175" s="107" t="s">
        <v>41</v>
      </c>
      <c r="H175" s="107" t="s">
        <v>474</v>
      </c>
      <c r="I175" s="107" t="s">
        <v>474</v>
      </c>
      <c r="J175" s="101" t="s">
        <v>34</v>
      </c>
      <c r="K175" s="101" t="s">
        <v>475</v>
      </c>
      <c r="L175" s="101" t="s">
        <v>54</v>
      </c>
      <c r="M175" s="101" t="s">
        <v>55</v>
      </c>
      <c r="N175" s="101" t="s">
        <v>476</v>
      </c>
      <c r="O175" s="101" t="str">
        <f>IF([2]!RtDuet_Report[[#This Row],[Duration3]]&gt;=360,IF([2]!RtDuet_Report[[#This Row],[&gt; 12 Hrs EDT ]]=1,"Zero",1),"Zero")</f>
        <v>Zero</v>
      </c>
      <c r="P175" s="101" t="str">
        <f>IF([2]!RtDuet_Report[[#This Row],[Duration3]]&gt;=720, 1,"Zero")</f>
        <v>Zero</v>
      </c>
      <c r="Q175" s="113">
        <v>4</v>
      </c>
      <c r="R175" s="114">
        <v>2.8935185185185188E-3</v>
      </c>
      <c r="S175" s="116" t="s">
        <v>477</v>
      </c>
      <c r="T175" s="105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17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76" spans="1:21" ht="150.5" thickBot="1" x14ac:dyDescent="0.4">
      <c r="A176" s="137" t="s">
        <v>31</v>
      </c>
      <c r="B176" s="117">
        <v>44470</v>
      </c>
      <c r="C176" s="99" t="s">
        <v>478</v>
      </c>
      <c r="D176" s="99"/>
      <c r="E176" s="106">
        <v>44470.944444444445</v>
      </c>
      <c r="F176" s="106">
        <v>44471.111828703702</v>
      </c>
      <c r="G176" s="118" t="s">
        <v>69</v>
      </c>
      <c r="H176" s="119" t="s">
        <v>479</v>
      </c>
      <c r="I176" s="119" t="s">
        <v>479</v>
      </c>
      <c r="J176" s="101" t="s">
        <v>34</v>
      </c>
      <c r="K176" s="101" t="s">
        <v>114</v>
      </c>
      <c r="L176" s="101" t="s">
        <v>36</v>
      </c>
      <c r="M176" s="101" t="s">
        <v>64</v>
      </c>
      <c r="N176" s="101" t="s">
        <v>73</v>
      </c>
      <c r="O176" s="101" t="str">
        <f>IF([2]!RtDuet_Report[[#This Row],[Duration3]]&gt;=360,IF([2]!RtDuet_Report[[#This Row],[&gt; 12 Hrs EDT ]]=1,"Zero",1),"Zero")</f>
        <v>Zero</v>
      </c>
      <c r="P176" s="101" t="str">
        <f>IF([2]!RtDuet_Report[[#This Row],[Duration3]]&gt;=720, 1,"Zero")</f>
        <v>Zero</v>
      </c>
      <c r="Q176" s="113">
        <v>241</v>
      </c>
      <c r="R176" s="114">
        <v>0.16738425925925926</v>
      </c>
      <c r="S176" s="118" t="s">
        <v>480</v>
      </c>
      <c r="T176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76" s="105">
        <f>IF(OR([2]!RtDuet_Report[[#This Row],[Machine Centre ]]="Truck Loading 1 Unplanned Loss",[2]!RtDuet_Report[[#This Row],[Machine Centre ]]="Truck Loading 2 Unplanned Loss"),[2]!RtDuet_Report[[#This Row],[Duration3]],0)</f>
        <v>4</v>
      </c>
    </row>
    <row r="177" spans="1:21" ht="188" thickBot="1" x14ac:dyDescent="0.4">
      <c r="A177" s="137" t="s">
        <v>31</v>
      </c>
      <c r="B177" s="117">
        <v>44470</v>
      </c>
      <c r="C177" s="99" t="s">
        <v>478</v>
      </c>
      <c r="D177" s="99"/>
      <c r="E177" s="106">
        <v>44471.791261574072</v>
      </c>
      <c r="F177" s="106">
        <v>44471.884247685186</v>
      </c>
      <c r="G177" s="118" t="s">
        <v>69</v>
      </c>
      <c r="H177" s="119" t="s">
        <v>481</v>
      </c>
      <c r="I177" s="119" t="s">
        <v>481</v>
      </c>
      <c r="J177" s="101" t="s">
        <v>34</v>
      </c>
      <c r="K177" s="101" t="s">
        <v>91</v>
      </c>
      <c r="L177" s="101" t="s">
        <v>36</v>
      </c>
      <c r="M177" s="101" t="s">
        <v>64</v>
      </c>
      <c r="N177" s="101" t="s">
        <v>73</v>
      </c>
      <c r="O177" s="101" t="str">
        <f>IF([2]!RtDuet_Report[[#This Row],[Duration3]]&gt;=360,IF([2]!RtDuet_Report[[#This Row],[&gt; 12 Hrs EDT ]]=1,"Zero",1),"Zero")</f>
        <v>Zero</v>
      </c>
      <c r="P177" s="101" t="str">
        <f>IF([2]!RtDuet_Report[[#This Row],[Duration3]]&gt;=720, 1,"Zero")</f>
        <v>Zero</v>
      </c>
      <c r="Q177" s="113">
        <v>133</v>
      </c>
      <c r="R177" s="114">
        <v>9.2986111111111103E-2</v>
      </c>
      <c r="S177" s="118" t="s">
        <v>482</v>
      </c>
      <c r="T177" s="105">
        <f>IF(OR([2]!RtDuet_Report[[#This Row],[Machine Centre ]]="Vessel Unloading 1 Unplanned Loss",[2]!RtDuet_Report[[#This Row],[Machine Centre ]]="Vessel Unloading 2 Unplanned Loss"),[2]!RtDuet_Report[[#This Row],[Duration3]],0)</f>
        <v>241</v>
      </c>
      <c r="U17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78" spans="1:21" ht="188" thickBot="1" x14ac:dyDescent="0.4">
      <c r="A178" s="137" t="s">
        <v>31</v>
      </c>
      <c r="B178" s="117">
        <v>44470</v>
      </c>
      <c r="C178" s="99" t="s">
        <v>483</v>
      </c>
      <c r="D178" s="99"/>
      <c r="E178" s="106">
        <v>44477.684293981481</v>
      </c>
      <c r="F178" s="106">
        <v>44477.698981481481</v>
      </c>
      <c r="G178" s="118" t="s">
        <v>59</v>
      </c>
      <c r="H178" s="119" t="s">
        <v>484</v>
      </c>
      <c r="I178" s="119" t="s">
        <v>484</v>
      </c>
      <c r="J178" s="101" t="s">
        <v>34</v>
      </c>
      <c r="K178" s="101" t="s">
        <v>485</v>
      </c>
      <c r="L178" s="101" t="s">
        <v>36</v>
      </c>
      <c r="M178" s="101" t="s">
        <v>486</v>
      </c>
      <c r="N178" s="101" t="s">
        <v>487</v>
      </c>
      <c r="O178" s="101" t="str">
        <f>IF([2]!RtDuet_Report[[#This Row],[Duration3]]&gt;=360,IF([2]!RtDuet_Report[[#This Row],[&gt; 12 Hrs EDT ]]=1,"Zero",1),"Zero")</f>
        <v>Zero</v>
      </c>
      <c r="P178" s="101" t="str">
        <f>IF([2]!RtDuet_Report[[#This Row],[Duration3]]&gt;=720, 1,"Zero")</f>
        <v>Zero</v>
      </c>
      <c r="Q178" s="113">
        <v>21</v>
      </c>
      <c r="R178" s="114">
        <v>1.4687499999999999E-2</v>
      </c>
      <c r="S178" s="118" t="s">
        <v>488</v>
      </c>
      <c r="T178" s="105">
        <f>IF(OR([2]!RtDuet_Report[[#This Row],[Machine Centre ]]="Vessel Unloading 1 Unplanned Loss",[2]!RtDuet_Report[[#This Row],[Machine Centre ]]="Vessel Unloading 2 Unplanned Loss"),[2]!RtDuet_Report[[#This Row],[Duration3]],0)</f>
        <v>133</v>
      </c>
      <c r="U17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79" spans="1:21" ht="188" thickBot="1" x14ac:dyDescent="0.4">
      <c r="A179" s="137" t="s">
        <v>31</v>
      </c>
      <c r="B179" s="117">
        <v>44470</v>
      </c>
      <c r="C179" s="99" t="s">
        <v>483</v>
      </c>
      <c r="D179" s="99"/>
      <c r="E179" s="106">
        <v>44477.887650462966</v>
      </c>
      <c r="F179" s="106">
        <v>44477.8908912037</v>
      </c>
      <c r="G179" s="118" t="s">
        <v>59</v>
      </c>
      <c r="H179" s="119" t="s">
        <v>489</v>
      </c>
      <c r="I179" s="119" t="s">
        <v>489</v>
      </c>
      <c r="J179" s="101" t="s">
        <v>34</v>
      </c>
      <c r="K179" s="101" t="s">
        <v>490</v>
      </c>
      <c r="L179" s="101" t="s">
        <v>54</v>
      </c>
      <c r="M179" s="101" t="s">
        <v>179</v>
      </c>
      <c r="N179" s="101" t="s">
        <v>491</v>
      </c>
      <c r="O179" s="101" t="str">
        <f>IF([2]!RtDuet_Report[[#This Row],[Duration3]]&gt;=360,IF([2]!RtDuet_Report[[#This Row],[&gt; 12 Hrs EDT ]]=1,"Zero",1),"Zero")</f>
        <v>Zero</v>
      </c>
      <c r="P179" s="101" t="str">
        <f>IF([2]!RtDuet_Report[[#This Row],[Duration3]]&gt;=720, 1,"Zero")</f>
        <v>Zero</v>
      </c>
      <c r="Q179" s="113">
        <v>4</v>
      </c>
      <c r="R179" s="114">
        <v>3.2407407407407406E-3</v>
      </c>
      <c r="S179" s="118" t="s">
        <v>492</v>
      </c>
      <c r="T179" s="105">
        <f>IF(OR([2]!RtDuet_Report[[#This Row],[Machine Centre ]]="Vessel Unloading 1 Unplanned Loss",[2]!RtDuet_Report[[#This Row],[Machine Centre ]]="Vessel Unloading 2 Unplanned Loss"),[2]!RtDuet_Report[[#This Row],[Duration3]],0)</f>
        <v>21</v>
      </c>
      <c r="U17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80" spans="1:21" ht="200.5" thickBot="1" x14ac:dyDescent="0.4">
      <c r="A180" s="137" t="s">
        <v>31</v>
      </c>
      <c r="B180" s="117">
        <v>44470</v>
      </c>
      <c r="C180" s="99" t="s">
        <v>483</v>
      </c>
      <c r="D180" s="99"/>
      <c r="E180" s="106">
        <v>44478.550266203703</v>
      </c>
      <c r="F180" s="106">
        <v>44478.600925925923</v>
      </c>
      <c r="G180" s="118" t="s">
        <v>59</v>
      </c>
      <c r="H180" s="118" t="s">
        <v>493</v>
      </c>
      <c r="I180" s="118" t="s">
        <v>493</v>
      </c>
      <c r="J180" s="101" t="s">
        <v>34</v>
      </c>
      <c r="K180" s="101" t="s">
        <v>494</v>
      </c>
      <c r="L180" s="101" t="s">
        <v>36</v>
      </c>
      <c r="M180" s="101" t="s">
        <v>64</v>
      </c>
      <c r="N180" s="101" t="s">
        <v>65</v>
      </c>
      <c r="O180" s="101" t="str">
        <f>IF([2]!RtDuet_Report[[#This Row],[Duration3]]&gt;=360,IF([2]!RtDuet_Report[[#This Row],[&gt; 12 Hrs EDT ]]=1,"Zero",1),"Zero")</f>
        <v>Zero</v>
      </c>
      <c r="P180" s="101" t="str">
        <f>IF([2]!RtDuet_Report[[#This Row],[Duration3]]&gt;=720, 1,"Zero")</f>
        <v>Zero</v>
      </c>
      <c r="Q180" s="113">
        <v>72</v>
      </c>
      <c r="R180" s="114">
        <v>5.0659722222222224E-2</v>
      </c>
      <c r="S180" s="118" t="s">
        <v>495</v>
      </c>
      <c r="T180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18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81" spans="1:21" ht="200.5" thickBot="1" x14ac:dyDescent="0.4">
      <c r="A181" s="137" t="s">
        <v>31</v>
      </c>
      <c r="B181" s="117">
        <v>44470</v>
      </c>
      <c r="C181" s="99" t="s">
        <v>483</v>
      </c>
      <c r="D181" s="99"/>
      <c r="E181" s="106">
        <v>44478.585405092592</v>
      </c>
      <c r="F181" s="106">
        <v>44478.694398148145</v>
      </c>
      <c r="G181" s="118" t="s">
        <v>69</v>
      </c>
      <c r="H181" s="118" t="s">
        <v>496</v>
      </c>
      <c r="I181" s="118" t="s">
        <v>497</v>
      </c>
      <c r="J181" s="101" t="s">
        <v>62</v>
      </c>
      <c r="K181" s="101" t="s">
        <v>367</v>
      </c>
      <c r="L181" s="101" t="s">
        <v>36</v>
      </c>
      <c r="M181" s="101" t="s">
        <v>83</v>
      </c>
      <c r="N181" s="101" t="s">
        <v>84</v>
      </c>
      <c r="O181" s="101" t="str">
        <f>IF([2]!RtDuet_Report[[#This Row],[Duration3]]&gt;=360,IF([2]!RtDuet_Report[[#This Row],[&gt; 12 Hrs EDT ]]=1,"Zero",1),"Zero")</f>
        <v>Zero</v>
      </c>
      <c r="P181" s="101" t="str">
        <f>IF([2]!RtDuet_Report[[#This Row],[Duration3]]&gt;=720, 1,"Zero")</f>
        <v>Zero</v>
      </c>
      <c r="Q181" s="113">
        <v>156</v>
      </c>
      <c r="R181" s="114">
        <v>0.10899305555555555</v>
      </c>
      <c r="S181" s="118" t="s">
        <v>498</v>
      </c>
      <c r="T181" s="105">
        <f>IF(OR([2]!RtDuet_Report[[#This Row],[Machine Centre ]]="Vessel Unloading 1 Unplanned Loss",[2]!RtDuet_Report[[#This Row],[Machine Centre ]]="Vessel Unloading 2 Unplanned Loss"),[2]!RtDuet_Report[[#This Row],[Duration3]],0)</f>
        <v>72</v>
      </c>
      <c r="U18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82" spans="1:21" ht="200.5" thickBot="1" x14ac:dyDescent="0.4">
      <c r="A182" s="137" t="s">
        <v>31</v>
      </c>
      <c r="B182" s="117">
        <v>44470</v>
      </c>
      <c r="C182" s="99" t="s">
        <v>483</v>
      </c>
      <c r="D182" s="99"/>
      <c r="E182" s="106">
        <v>44478.718240740738</v>
      </c>
      <c r="F182" s="106">
        <v>44478.732557870368</v>
      </c>
      <c r="G182" s="118" t="s">
        <v>59</v>
      </c>
      <c r="H182" s="118" t="s">
        <v>499</v>
      </c>
      <c r="I182" s="118" t="s">
        <v>192</v>
      </c>
      <c r="J182" s="101" t="s">
        <v>62</v>
      </c>
      <c r="K182" s="101" t="s">
        <v>500</v>
      </c>
      <c r="L182" s="101" t="s">
        <v>36</v>
      </c>
      <c r="M182" s="101" t="s">
        <v>64</v>
      </c>
      <c r="N182" s="101" t="s">
        <v>65</v>
      </c>
      <c r="O182" s="101" t="str">
        <f>IF([2]!RtDuet_Report[[#This Row],[Duration3]]&gt;=360,IF([2]!RtDuet_Report[[#This Row],[&gt; 12 Hrs EDT ]]=1,"Zero",1),"Zero")</f>
        <v>Zero</v>
      </c>
      <c r="P182" s="101" t="str">
        <f>IF([2]!RtDuet_Report[[#This Row],[Duration3]]&gt;=720, 1,"Zero")</f>
        <v>Zero</v>
      </c>
      <c r="Q182" s="113">
        <v>20</v>
      </c>
      <c r="R182" s="114">
        <v>1.4317129629629631E-2</v>
      </c>
      <c r="S182" s="118" t="s">
        <v>501</v>
      </c>
      <c r="T182" s="105">
        <f>IF(OR([2]!RtDuet_Report[[#This Row],[Machine Centre ]]="Vessel Unloading 1 Unplanned Loss",[2]!RtDuet_Report[[#This Row],[Machine Centre ]]="Vessel Unloading 2 Unplanned Loss"),[2]!RtDuet_Report[[#This Row],[Duration3]],0)</f>
        <v>156</v>
      </c>
      <c r="U18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83" spans="1:21" ht="200.5" thickBot="1" x14ac:dyDescent="0.4">
      <c r="A183" s="137" t="s">
        <v>31</v>
      </c>
      <c r="B183" s="117">
        <v>44470</v>
      </c>
      <c r="C183" s="99" t="s">
        <v>483</v>
      </c>
      <c r="D183" s="99"/>
      <c r="E183" s="106">
        <v>44478.732557870368</v>
      </c>
      <c r="F183" s="106">
        <v>44478.773935185185</v>
      </c>
      <c r="G183" s="118" t="s">
        <v>59</v>
      </c>
      <c r="H183" s="118" t="s">
        <v>502</v>
      </c>
      <c r="I183" s="118" t="s">
        <v>502</v>
      </c>
      <c r="J183" s="101" t="s">
        <v>34</v>
      </c>
      <c r="K183" s="101" t="s">
        <v>500</v>
      </c>
      <c r="L183" s="101" t="s">
        <v>36</v>
      </c>
      <c r="M183" s="101" t="s">
        <v>64</v>
      </c>
      <c r="N183" s="101" t="s">
        <v>65</v>
      </c>
      <c r="O183" s="101" t="str">
        <f>IF([2]!RtDuet_Report[[#This Row],[Duration3]]&gt;=360,IF([2]!RtDuet_Report[[#This Row],[&gt; 12 Hrs EDT ]]=1,"Zero",1),"Zero")</f>
        <v>Zero</v>
      </c>
      <c r="P183" s="101" t="str">
        <f>IF([2]!RtDuet_Report[[#This Row],[Duration3]]&gt;=720, 1,"Zero")</f>
        <v>Zero</v>
      </c>
      <c r="Q183" s="113">
        <v>59</v>
      </c>
      <c r="R183" s="114">
        <v>4.1377314814814818E-2</v>
      </c>
      <c r="S183" s="118" t="s">
        <v>501</v>
      </c>
      <c r="T183" s="105">
        <f>IF(OR([2]!RtDuet_Report[[#This Row],[Machine Centre ]]="Vessel Unloading 1 Unplanned Loss",[2]!RtDuet_Report[[#This Row],[Machine Centre ]]="Vessel Unloading 2 Unplanned Loss"),[2]!RtDuet_Report[[#This Row],[Duration3]],0)</f>
        <v>20</v>
      </c>
      <c r="U18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84" spans="1:21" ht="200.5" thickBot="1" x14ac:dyDescent="0.4">
      <c r="A184" s="137" t="s">
        <v>31</v>
      </c>
      <c r="B184" s="117">
        <v>44470</v>
      </c>
      <c r="C184" s="99" t="s">
        <v>483</v>
      </c>
      <c r="D184" s="99"/>
      <c r="E184" s="106">
        <v>44478.773958333331</v>
      </c>
      <c r="F184" s="106">
        <v>44478.797534722224</v>
      </c>
      <c r="G184" s="118" t="s">
        <v>59</v>
      </c>
      <c r="H184" s="118" t="s">
        <v>503</v>
      </c>
      <c r="I184" s="118" t="s">
        <v>504</v>
      </c>
      <c r="J184" s="101" t="s">
        <v>62</v>
      </c>
      <c r="K184" s="101" t="s">
        <v>500</v>
      </c>
      <c r="L184" s="101" t="s">
        <v>36</v>
      </c>
      <c r="M184" s="101" t="s">
        <v>64</v>
      </c>
      <c r="N184" s="101" t="s">
        <v>65</v>
      </c>
      <c r="O184" s="101" t="str">
        <f>IF([2]!RtDuet_Report[[#This Row],[Duration3]]&gt;=360,IF([2]!RtDuet_Report[[#This Row],[&gt; 12 Hrs EDT ]]=1,"Zero",1),"Zero")</f>
        <v>Zero</v>
      </c>
      <c r="P184" s="101" t="str">
        <f>IF([2]!RtDuet_Report[[#This Row],[Duration3]]&gt;=720, 1,"Zero")</f>
        <v>Zero</v>
      </c>
      <c r="Q184" s="113">
        <v>33</v>
      </c>
      <c r="R184" s="114">
        <v>2.3576388888888893E-2</v>
      </c>
      <c r="S184" s="118" t="s">
        <v>501</v>
      </c>
      <c r="T184" s="105">
        <f>IF(OR([2]!RtDuet_Report[[#This Row],[Machine Centre ]]="Vessel Unloading 1 Unplanned Loss",[2]!RtDuet_Report[[#This Row],[Machine Centre ]]="Vessel Unloading 2 Unplanned Loss"),[2]!RtDuet_Report[[#This Row],[Duration3]],0)</f>
        <v>59</v>
      </c>
      <c r="U18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85" spans="1:21" ht="200.5" thickBot="1" x14ac:dyDescent="0.4">
      <c r="A185" s="137" t="s">
        <v>31</v>
      </c>
      <c r="B185" s="117">
        <v>44470</v>
      </c>
      <c r="C185" s="99" t="s">
        <v>483</v>
      </c>
      <c r="D185" s="99"/>
      <c r="E185" s="106">
        <v>44479.30164351852</v>
      </c>
      <c r="F185" s="106">
        <v>44479.351736111108</v>
      </c>
      <c r="G185" s="118" t="s">
        <v>59</v>
      </c>
      <c r="H185" s="118" t="s">
        <v>505</v>
      </c>
      <c r="I185" s="118" t="s">
        <v>506</v>
      </c>
      <c r="J185" s="101" t="s">
        <v>62</v>
      </c>
      <c r="K185" s="101" t="s">
        <v>500</v>
      </c>
      <c r="L185" s="101" t="s">
        <v>36</v>
      </c>
      <c r="M185" s="101" t="s">
        <v>64</v>
      </c>
      <c r="N185" s="101" t="s">
        <v>65</v>
      </c>
      <c r="O185" s="101" t="str">
        <f>IF([2]!RtDuet_Report[[#This Row],[Duration3]]&gt;=360,IF([2]!RtDuet_Report[[#This Row],[&gt; 12 Hrs EDT ]]=1,"Zero",1),"Zero")</f>
        <v>Zero</v>
      </c>
      <c r="P185" s="101" t="str">
        <f>IF([2]!RtDuet_Report[[#This Row],[Duration3]]&gt;=720, 1,"Zero")</f>
        <v>Zero</v>
      </c>
      <c r="Q185" s="113">
        <v>72</v>
      </c>
      <c r="R185" s="114">
        <v>5.0092592592592598E-2</v>
      </c>
      <c r="S185" s="118" t="s">
        <v>507</v>
      </c>
      <c r="T185" s="105">
        <f>IF(OR([2]!RtDuet_Report[[#This Row],[Machine Centre ]]="Vessel Unloading 1 Unplanned Loss",[2]!RtDuet_Report[[#This Row],[Machine Centre ]]="Vessel Unloading 2 Unplanned Loss"),[2]!RtDuet_Report[[#This Row],[Duration3]],0)</f>
        <v>33</v>
      </c>
      <c r="U18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86" spans="1:21" ht="163" thickBot="1" x14ac:dyDescent="0.4">
      <c r="A186" s="137" t="s">
        <v>31</v>
      </c>
      <c r="B186" s="117">
        <v>44470</v>
      </c>
      <c r="C186" s="99" t="s">
        <v>483</v>
      </c>
      <c r="D186" s="99"/>
      <c r="E186" s="106">
        <v>44479.372581018521</v>
      </c>
      <c r="F186" s="106">
        <v>44479.384479166663</v>
      </c>
      <c r="G186" s="118" t="s">
        <v>59</v>
      </c>
      <c r="H186" s="118" t="s">
        <v>508</v>
      </c>
      <c r="I186" s="118" t="s">
        <v>509</v>
      </c>
      <c r="J186" s="101" t="s">
        <v>62</v>
      </c>
      <c r="K186" s="101" t="s">
        <v>510</v>
      </c>
      <c r="L186" s="101"/>
      <c r="M186" s="101" t="s">
        <v>64</v>
      </c>
      <c r="N186" s="101" t="s">
        <v>65</v>
      </c>
      <c r="O186" s="101" t="str">
        <f>IF([2]!RtDuet_Report[[#This Row],[Duration3]]&gt;=360,IF([2]!RtDuet_Report[[#This Row],[&gt; 12 Hrs EDT ]]=1,"Zero",1),"Zero")</f>
        <v>Zero</v>
      </c>
      <c r="P186" s="101" t="str">
        <f>IF([2]!RtDuet_Report[[#This Row],[Duration3]]&gt;=720, 1,"Zero")</f>
        <v>Zero</v>
      </c>
      <c r="Q186" s="113">
        <v>17</v>
      </c>
      <c r="R186" s="114">
        <v>1.1898148148148149E-2</v>
      </c>
      <c r="S186" s="118" t="s">
        <v>511</v>
      </c>
      <c r="T186" s="105">
        <f>IF(OR([2]!RtDuet_Report[[#This Row],[Machine Centre ]]="Vessel Unloading 1 Unplanned Loss",[2]!RtDuet_Report[[#This Row],[Machine Centre ]]="Vessel Unloading 2 Unplanned Loss"),[2]!RtDuet_Report[[#This Row],[Duration3]],0)</f>
        <v>72</v>
      </c>
      <c r="U18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87" spans="1:21" ht="150.5" thickBot="1" x14ac:dyDescent="0.4">
      <c r="A187" s="137" t="s">
        <v>31</v>
      </c>
      <c r="B187" s="117">
        <v>44470</v>
      </c>
      <c r="C187" s="99"/>
      <c r="D187" s="99"/>
      <c r="E187" s="106">
        <v>44479.507326388892</v>
      </c>
      <c r="F187" s="106">
        <v>44479.510451388887</v>
      </c>
      <c r="G187" s="118" t="s">
        <v>41</v>
      </c>
      <c r="H187" s="118" t="s">
        <v>512</v>
      </c>
      <c r="I187" s="118" t="s">
        <v>512</v>
      </c>
      <c r="J187" s="101" t="s">
        <v>34</v>
      </c>
      <c r="K187" s="101" t="s">
        <v>43</v>
      </c>
      <c r="L187" s="101" t="s">
        <v>36</v>
      </c>
      <c r="M187" s="101" t="s">
        <v>37</v>
      </c>
      <c r="N187" s="101" t="s">
        <v>44</v>
      </c>
      <c r="O187" s="101" t="str">
        <f>IF([2]!RtDuet_Report[[#This Row],[Duration3]]&gt;=360,IF([2]!RtDuet_Report[[#This Row],[&gt; 12 Hrs EDT ]]=1,"Zero",1),"Zero")</f>
        <v>Zero</v>
      </c>
      <c r="P187" s="101" t="str">
        <f>IF([2]!RtDuet_Report[[#This Row],[Duration3]]&gt;=720, 1,"Zero")</f>
        <v>Zero</v>
      </c>
      <c r="Q187" s="113">
        <v>4</v>
      </c>
      <c r="R187" s="114">
        <v>3.1249999999999997E-3</v>
      </c>
      <c r="S187" s="118" t="s">
        <v>513</v>
      </c>
      <c r="T187" s="105">
        <f>IF(OR([2]!RtDuet_Report[[#This Row],[Machine Centre ]]="Vessel Unloading 1 Unplanned Loss",[2]!RtDuet_Report[[#This Row],[Machine Centre ]]="Vessel Unloading 2 Unplanned Loss"),[2]!RtDuet_Report[[#This Row],[Duration3]],0)</f>
        <v>17</v>
      </c>
      <c r="U18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88" spans="1:21" ht="175.5" thickBot="1" x14ac:dyDescent="0.4">
      <c r="A188" s="137" t="s">
        <v>31</v>
      </c>
      <c r="B188" s="117">
        <v>44470</v>
      </c>
      <c r="C188" s="99" t="s">
        <v>514</v>
      </c>
      <c r="D188" s="99"/>
      <c r="E188" s="106">
        <v>44480.56453703704</v>
      </c>
      <c r="F188" s="106">
        <v>44480.578935185185</v>
      </c>
      <c r="G188" s="118" t="s">
        <v>69</v>
      </c>
      <c r="H188" s="118" t="s">
        <v>515</v>
      </c>
      <c r="I188" s="118" t="s">
        <v>515</v>
      </c>
      <c r="J188" s="101" t="s">
        <v>34</v>
      </c>
      <c r="K188" s="101" t="s">
        <v>424</v>
      </c>
      <c r="L188" s="101" t="s">
        <v>36</v>
      </c>
      <c r="M188" s="101" t="s">
        <v>188</v>
      </c>
      <c r="N188" s="101" t="s">
        <v>425</v>
      </c>
      <c r="O188" s="101" t="str">
        <f>IF([2]!RtDuet_Report[[#This Row],[Duration3]]&gt;=360,IF([2]!RtDuet_Report[[#This Row],[&gt; 12 Hrs EDT ]]=1,"Zero",1),"Zero")</f>
        <v>Zero</v>
      </c>
      <c r="P188" s="101" t="str">
        <f>IF([2]!RtDuet_Report[[#This Row],[Duration3]]&gt;=720, 1,"Zero")</f>
        <v>Zero</v>
      </c>
      <c r="Q188" s="113">
        <v>20</v>
      </c>
      <c r="R188" s="114">
        <v>1.4398148148148148E-2</v>
      </c>
      <c r="S188" s="118" t="s">
        <v>516</v>
      </c>
      <c r="T18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88" s="105">
        <f>IF(OR([2]!RtDuet_Report[[#This Row],[Machine Centre ]]="Truck Loading 1 Unplanned Loss",[2]!RtDuet_Report[[#This Row],[Machine Centre ]]="Truck Loading 2 Unplanned Loss"),[2]!RtDuet_Report[[#This Row],[Duration3]],0)</f>
        <v>4</v>
      </c>
    </row>
    <row r="189" spans="1:21" ht="150.5" thickBot="1" x14ac:dyDescent="0.4">
      <c r="A189" s="137" t="s">
        <v>31</v>
      </c>
      <c r="B189" s="117">
        <v>44470</v>
      </c>
      <c r="C189" s="99"/>
      <c r="D189" s="99"/>
      <c r="E189" s="106">
        <v>44480.778506944444</v>
      </c>
      <c r="F189" s="106">
        <v>44480.778854166667</v>
      </c>
      <c r="G189" s="118" t="s">
        <v>32</v>
      </c>
      <c r="H189" s="118" t="s">
        <v>517</v>
      </c>
      <c r="I189" s="118" t="s">
        <v>517</v>
      </c>
      <c r="J189" s="101" t="s">
        <v>34</v>
      </c>
      <c r="K189" s="101" t="s">
        <v>119</v>
      </c>
      <c r="L189" s="101" t="s">
        <v>36</v>
      </c>
      <c r="M189" s="101" t="s">
        <v>37</v>
      </c>
      <c r="N189" s="101" t="s">
        <v>44</v>
      </c>
      <c r="O189" s="101" t="str">
        <f>IF([2]!RtDuet_Report[[#This Row],[Duration3]]&gt;=360,IF([2]!RtDuet_Report[[#This Row],[&gt; 12 Hrs EDT ]]=1,"Zero",1),"Zero")</f>
        <v>Zero</v>
      </c>
      <c r="P189" s="101" t="str">
        <f>IF([2]!RtDuet_Report[[#This Row],[Duration3]]&gt;=720, 1,"Zero")</f>
        <v>Zero</v>
      </c>
      <c r="Q189" s="113">
        <v>0</v>
      </c>
      <c r="R189" s="114">
        <v>3.4722222222222224E-4</v>
      </c>
      <c r="S189" s="118" t="s">
        <v>518</v>
      </c>
      <c r="T189" s="105">
        <f>IF(OR([2]!RtDuet_Report[[#This Row],[Machine Centre ]]="Vessel Unloading 1 Unplanned Loss",[2]!RtDuet_Report[[#This Row],[Machine Centre ]]="Vessel Unloading 2 Unplanned Loss"),[2]!RtDuet_Report[[#This Row],[Duration3]],0)</f>
        <v>20</v>
      </c>
      <c r="U18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90" spans="1:21" ht="100.5" thickBot="1" x14ac:dyDescent="0.4">
      <c r="A190" s="137" t="s">
        <v>31</v>
      </c>
      <c r="B190" s="117">
        <v>44470</v>
      </c>
      <c r="C190" s="99"/>
      <c r="D190" s="99"/>
      <c r="E190" s="106">
        <v>44482.368321759262</v>
      </c>
      <c r="F190" s="106">
        <v>44482.371099537035</v>
      </c>
      <c r="G190" s="118" t="s">
        <v>32</v>
      </c>
      <c r="H190" s="118" t="s">
        <v>519</v>
      </c>
      <c r="I190" s="118" t="s">
        <v>519</v>
      </c>
      <c r="J190" s="101" t="s">
        <v>34</v>
      </c>
      <c r="K190" s="101" t="s">
        <v>520</v>
      </c>
      <c r="L190" s="101" t="s">
        <v>78</v>
      </c>
      <c r="M190" s="101" t="s">
        <v>55</v>
      </c>
      <c r="N190" s="101" t="s">
        <v>476</v>
      </c>
      <c r="O190" s="101" t="str">
        <f>IF([2]!RtDuet_Report[[#This Row],[Duration3]]&gt;=360,IF([2]!RtDuet_Report[[#This Row],[&gt; 12 Hrs EDT ]]=1,"Zero",1),"Zero")</f>
        <v>Zero</v>
      </c>
      <c r="P190" s="101" t="str">
        <f>IF([2]!RtDuet_Report[[#This Row],[Duration3]]&gt;=720, 1,"Zero")</f>
        <v>Zero</v>
      </c>
      <c r="Q190" s="113">
        <v>4</v>
      </c>
      <c r="R190" s="114">
        <v>2.7777777777777779E-3</v>
      </c>
      <c r="S190" s="118" t="s">
        <v>521</v>
      </c>
      <c r="T190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9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91" spans="1:21" ht="100.5" thickBot="1" x14ac:dyDescent="0.4">
      <c r="A191" s="137" t="s">
        <v>31</v>
      </c>
      <c r="B191" s="117">
        <v>44470</v>
      </c>
      <c r="C191" s="99"/>
      <c r="D191" s="99"/>
      <c r="E191" s="106">
        <v>44482.387187499997</v>
      </c>
      <c r="F191" s="106">
        <v>44482.402349537035</v>
      </c>
      <c r="G191" s="118" t="s">
        <v>32</v>
      </c>
      <c r="H191" s="118" t="s">
        <v>522</v>
      </c>
      <c r="I191" s="118" t="s">
        <v>522</v>
      </c>
      <c r="J191" s="101" t="s">
        <v>34</v>
      </c>
      <c r="K191" s="101" t="s">
        <v>520</v>
      </c>
      <c r="L191" s="101" t="s">
        <v>78</v>
      </c>
      <c r="M191" s="101" t="s">
        <v>55</v>
      </c>
      <c r="N191" s="101" t="s">
        <v>476</v>
      </c>
      <c r="O191" s="101" t="str">
        <f>IF([2]!RtDuet_Report[[#This Row],[Duration3]]&gt;=360,IF([2]!RtDuet_Report[[#This Row],[&gt; 12 Hrs EDT ]]=1,"Zero",1),"Zero")</f>
        <v>Zero</v>
      </c>
      <c r="P191" s="101" t="str">
        <f>IF([2]!RtDuet_Report[[#This Row],[Duration3]]&gt;=720, 1,"Zero")</f>
        <v>Zero</v>
      </c>
      <c r="Q191" s="113">
        <v>21</v>
      </c>
      <c r="R191" s="114">
        <v>1.5162037037037036E-2</v>
      </c>
      <c r="S191" s="118" t="s">
        <v>521</v>
      </c>
      <c r="T191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91" s="105">
        <f>IF(OR([2]!RtDuet_Report[[#This Row],[Machine Centre ]]="Truck Loading 1 Unplanned Loss",[2]!RtDuet_Report[[#This Row],[Machine Centre ]]="Truck Loading 2 Unplanned Loss"),[2]!RtDuet_Report[[#This Row],[Duration3]],0)</f>
        <v>4</v>
      </c>
    </row>
    <row r="192" spans="1:21" ht="200.5" thickBot="1" x14ac:dyDescent="0.4">
      <c r="A192" s="137" t="s">
        <v>31</v>
      </c>
      <c r="B192" s="117">
        <v>44470</v>
      </c>
      <c r="C192" s="99" t="s">
        <v>514</v>
      </c>
      <c r="D192" s="99"/>
      <c r="E192" s="106">
        <v>44484.577210648145</v>
      </c>
      <c r="F192" s="106">
        <v>44484.581875000003</v>
      </c>
      <c r="G192" s="118" t="s">
        <v>69</v>
      </c>
      <c r="H192" s="118" t="s">
        <v>523</v>
      </c>
      <c r="I192" s="118" t="s">
        <v>524</v>
      </c>
      <c r="J192" s="101" t="s">
        <v>62</v>
      </c>
      <c r="K192" s="101" t="s">
        <v>125</v>
      </c>
      <c r="L192" s="101" t="s">
        <v>78</v>
      </c>
      <c r="M192" s="101" t="s">
        <v>64</v>
      </c>
      <c r="N192" s="101" t="s">
        <v>73</v>
      </c>
      <c r="O192" s="101" t="str">
        <f>IF([2]!RtDuet_Report[[#This Row],[Duration3]]&gt;=360,IF([2]!RtDuet_Report[[#This Row],[&gt; 12 Hrs EDT ]]=1,"Zero",1),"Zero")</f>
        <v>Zero</v>
      </c>
      <c r="P192" s="101" t="str">
        <f>IF([2]!RtDuet_Report[[#This Row],[Duration3]]&gt;=720, 1,"Zero")</f>
        <v>Zero</v>
      </c>
      <c r="Q192" s="113">
        <v>6</v>
      </c>
      <c r="R192" s="114">
        <v>4.6643518518518518E-3</v>
      </c>
      <c r="S192" s="118" t="s">
        <v>525</v>
      </c>
      <c r="T192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92" s="105">
        <f>IF(OR([2]!RtDuet_Report[[#This Row],[Machine Centre ]]="Truck Loading 1 Unplanned Loss",[2]!RtDuet_Report[[#This Row],[Machine Centre ]]="Truck Loading 2 Unplanned Loss"),[2]!RtDuet_Report[[#This Row],[Duration3]],0)</f>
        <v>21</v>
      </c>
    </row>
    <row r="193" spans="1:21" ht="200.5" thickBot="1" x14ac:dyDescent="0.4">
      <c r="A193" s="137" t="s">
        <v>31</v>
      </c>
      <c r="B193" s="117">
        <v>44470</v>
      </c>
      <c r="C193" s="99" t="s">
        <v>514</v>
      </c>
      <c r="D193" s="99"/>
      <c r="E193" s="106">
        <v>44484.600486111114</v>
      </c>
      <c r="F193" s="106">
        <v>44484.605312500003</v>
      </c>
      <c r="G193" s="118" t="s">
        <v>69</v>
      </c>
      <c r="H193" s="118" t="s">
        <v>526</v>
      </c>
      <c r="I193" s="118" t="s">
        <v>527</v>
      </c>
      <c r="J193" s="101" t="s">
        <v>62</v>
      </c>
      <c r="K193" s="101" t="s">
        <v>125</v>
      </c>
      <c r="L193" s="101" t="s">
        <v>78</v>
      </c>
      <c r="M193" s="101" t="s">
        <v>64</v>
      </c>
      <c r="N193" s="101" t="s">
        <v>73</v>
      </c>
      <c r="O193" s="101" t="str">
        <f>IF([2]!RtDuet_Report[[#This Row],[Duration3]]&gt;=360,IF([2]!RtDuet_Report[[#This Row],[&gt; 12 Hrs EDT ]]=1,"Zero",1),"Zero")</f>
        <v>Zero</v>
      </c>
      <c r="P193" s="101" t="str">
        <f>IF([2]!RtDuet_Report[[#This Row],[Duration3]]&gt;=720, 1,"Zero")</f>
        <v>Zero</v>
      </c>
      <c r="Q193" s="113">
        <v>6</v>
      </c>
      <c r="R193" s="114">
        <v>4.8263888888888887E-3</v>
      </c>
      <c r="S193" s="118" t="s">
        <v>525</v>
      </c>
      <c r="T193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19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94" spans="1:21" ht="150.5" thickBot="1" x14ac:dyDescent="0.4">
      <c r="A194" s="137" t="s">
        <v>31</v>
      </c>
      <c r="B194" s="117">
        <v>44470</v>
      </c>
      <c r="C194" s="99"/>
      <c r="D194" s="99"/>
      <c r="E194" s="106">
        <v>44486.014108796298</v>
      </c>
      <c r="F194" s="106">
        <v>44486.032048611109</v>
      </c>
      <c r="G194" s="118" t="s">
        <v>32</v>
      </c>
      <c r="H194" s="118" t="s">
        <v>528</v>
      </c>
      <c r="I194" s="118" t="s">
        <v>528</v>
      </c>
      <c r="J194" s="101" t="s">
        <v>34</v>
      </c>
      <c r="K194" s="101" t="s">
        <v>529</v>
      </c>
      <c r="L194" s="101" t="s">
        <v>54</v>
      </c>
      <c r="M194" s="101" t="s">
        <v>37</v>
      </c>
      <c r="N194" s="101" t="s">
        <v>38</v>
      </c>
      <c r="O194" s="101" t="str">
        <f>IF([2]!RtDuet_Report[[#This Row],[Duration3]]&gt;=360,IF([2]!RtDuet_Report[[#This Row],[&gt; 12 Hrs EDT ]]=1,"Zero",1),"Zero")</f>
        <v>Zero</v>
      </c>
      <c r="P194" s="101" t="str">
        <f>IF([2]!RtDuet_Report[[#This Row],[Duration3]]&gt;=720, 1,"Zero")</f>
        <v>Zero</v>
      </c>
      <c r="Q194" s="113">
        <v>25</v>
      </c>
      <c r="R194" s="114">
        <v>1.7939814814814815E-2</v>
      </c>
      <c r="S194" s="118" t="s">
        <v>38</v>
      </c>
      <c r="T194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19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95" spans="1:21" ht="200.5" thickBot="1" x14ac:dyDescent="0.4">
      <c r="A195" s="137" t="s">
        <v>31</v>
      </c>
      <c r="B195" s="117">
        <v>44470</v>
      </c>
      <c r="C195" s="99" t="s">
        <v>514</v>
      </c>
      <c r="D195" s="99"/>
      <c r="E195" s="106">
        <v>44486.697129629632</v>
      </c>
      <c r="F195" s="106">
        <v>44486.713541666664</v>
      </c>
      <c r="G195" s="118" t="s">
        <v>69</v>
      </c>
      <c r="H195" s="118" t="s">
        <v>530</v>
      </c>
      <c r="I195" s="118" t="s">
        <v>531</v>
      </c>
      <c r="J195" s="101" t="s">
        <v>62</v>
      </c>
      <c r="K195" s="101" t="s">
        <v>532</v>
      </c>
      <c r="L195" s="101" t="s">
        <v>54</v>
      </c>
      <c r="M195" s="101" t="s">
        <v>83</v>
      </c>
      <c r="N195" s="101" t="s">
        <v>84</v>
      </c>
      <c r="O195" s="101" t="str">
        <f>IF([2]!RtDuet_Report[[#This Row],[Duration3]]&gt;=360,IF([2]!RtDuet_Report[[#This Row],[&gt; 12 Hrs EDT ]]=1,"Zero",1),"Zero")</f>
        <v>Zero</v>
      </c>
      <c r="P195" s="101" t="str">
        <f>IF([2]!RtDuet_Report[[#This Row],[Duration3]]&gt;=720, 1,"Zero")</f>
        <v>Zero</v>
      </c>
      <c r="Q195" s="113">
        <v>23</v>
      </c>
      <c r="R195" s="114">
        <v>1.6412037037037037E-2</v>
      </c>
      <c r="S195" s="118" t="s">
        <v>533</v>
      </c>
      <c r="T195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95" s="105">
        <f>IF(OR([2]!RtDuet_Report[[#This Row],[Machine Centre ]]="Truck Loading 1 Unplanned Loss",[2]!RtDuet_Report[[#This Row],[Machine Centre ]]="Truck Loading 2 Unplanned Loss"),[2]!RtDuet_Report[[#This Row],[Duration3]],0)</f>
        <v>25</v>
      </c>
    </row>
    <row r="196" spans="1:21" ht="163" thickBot="1" x14ac:dyDescent="0.4">
      <c r="A196" s="137" t="s">
        <v>31</v>
      </c>
      <c r="B196" s="117">
        <v>44470</v>
      </c>
      <c r="C196" s="99"/>
      <c r="D196" s="99"/>
      <c r="E196" s="106">
        <v>44487.116539351853</v>
      </c>
      <c r="F196" s="106">
        <v>44487.184594907405</v>
      </c>
      <c r="G196" s="118" t="s">
        <v>32</v>
      </c>
      <c r="H196" s="118" t="s">
        <v>534</v>
      </c>
      <c r="I196" s="118" t="s">
        <v>534</v>
      </c>
      <c r="J196" s="101" t="s">
        <v>34</v>
      </c>
      <c r="K196" s="101" t="s">
        <v>535</v>
      </c>
      <c r="L196" s="101" t="s">
        <v>36</v>
      </c>
      <c r="M196" s="101" t="s">
        <v>179</v>
      </c>
      <c r="N196" s="101" t="s">
        <v>536</v>
      </c>
      <c r="O196" s="101" t="str">
        <f>IF([2]!RtDuet_Report[[#This Row],[Duration3]]&gt;=360,IF([2]!RtDuet_Report[[#This Row],[&gt; 12 Hrs EDT ]]=1,"Zero",1),"Zero")</f>
        <v>Zero</v>
      </c>
      <c r="P196" s="101" t="str">
        <f>IF([2]!RtDuet_Report[[#This Row],[Duration3]]&gt;=720, 1,"Zero")</f>
        <v>Zero</v>
      </c>
      <c r="Q196" s="113">
        <v>98</v>
      </c>
      <c r="R196" s="114">
        <v>6.805555555555555E-2</v>
      </c>
      <c r="S196" s="118" t="s">
        <v>537</v>
      </c>
      <c r="T196" s="105">
        <f>IF(OR([2]!RtDuet_Report[[#This Row],[Machine Centre ]]="Vessel Unloading 1 Unplanned Loss",[2]!RtDuet_Report[[#This Row],[Machine Centre ]]="Vessel Unloading 2 Unplanned Loss"),[2]!RtDuet_Report[[#This Row],[Duration3]],0)</f>
        <v>23</v>
      </c>
      <c r="U19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97" spans="1:21" ht="163" thickBot="1" x14ac:dyDescent="0.4">
      <c r="A197" s="137" t="s">
        <v>31</v>
      </c>
      <c r="B197" s="117">
        <v>44470</v>
      </c>
      <c r="C197" s="99"/>
      <c r="D197" s="99"/>
      <c r="E197" s="106">
        <v>44487.184710648151</v>
      </c>
      <c r="F197" s="106">
        <v>44487.18540509259</v>
      </c>
      <c r="G197" s="118" t="s">
        <v>32</v>
      </c>
      <c r="H197" s="118" t="s">
        <v>447</v>
      </c>
      <c r="I197" s="118" t="s">
        <v>447</v>
      </c>
      <c r="J197" s="101" t="s">
        <v>34</v>
      </c>
      <c r="K197" s="101" t="s">
        <v>535</v>
      </c>
      <c r="L197" s="101" t="s">
        <v>36</v>
      </c>
      <c r="M197" s="101" t="s">
        <v>179</v>
      </c>
      <c r="N197" s="101" t="s">
        <v>536</v>
      </c>
      <c r="O197" s="101" t="str">
        <f>IF([2]!RtDuet_Report[[#This Row],[Duration3]]&gt;=360,IF([2]!RtDuet_Report[[#This Row],[&gt; 12 Hrs EDT ]]=1,"Zero",1),"Zero")</f>
        <v>Zero</v>
      </c>
      <c r="P197" s="101" t="str">
        <f>IF([2]!RtDuet_Report[[#This Row],[Duration3]]&gt;=720, 1,"Zero")</f>
        <v>Zero</v>
      </c>
      <c r="Q197" s="113">
        <v>1</v>
      </c>
      <c r="R197" s="114">
        <v>6.9444444444444447E-4</v>
      </c>
      <c r="S197" s="118" t="s">
        <v>537</v>
      </c>
      <c r="T197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97" s="105">
        <f>IF(OR([2]!RtDuet_Report[[#This Row],[Machine Centre ]]="Truck Loading 1 Unplanned Loss",[2]!RtDuet_Report[[#This Row],[Machine Centre ]]="Truck Loading 2 Unplanned Loss"),[2]!RtDuet_Report[[#This Row],[Duration3]],0)</f>
        <v>98</v>
      </c>
    </row>
    <row r="198" spans="1:21" ht="163" thickBot="1" x14ac:dyDescent="0.4">
      <c r="A198" s="137" t="s">
        <v>31</v>
      </c>
      <c r="B198" s="117">
        <v>44470</v>
      </c>
      <c r="C198" s="99"/>
      <c r="D198" s="99"/>
      <c r="E198" s="106">
        <v>44487.185520833336</v>
      </c>
      <c r="F198" s="106">
        <v>44487.212604166663</v>
      </c>
      <c r="G198" s="118" t="s">
        <v>32</v>
      </c>
      <c r="H198" s="118" t="s">
        <v>538</v>
      </c>
      <c r="I198" s="118" t="s">
        <v>538</v>
      </c>
      <c r="J198" s="101" t="s">
        <v>34</v>
      </c>
      <c r="K198" s="101" t="s">
        <v>535</v>
      </c>
      <c r="L198" s="101" t="s">
        <v>36</v>
      </c>
      <c r="M198" s="101" t="s">
        <v>179</v>
      </c>
      <c r="N198" s="101" t="s">
        <v>536</v>
      </c>
      <c r="O198" s="101" t="str">
        <f>IF([2]!RtDuet_Report[[#This Row],[Duration3]]&gt;=360,IF([2]!RtDuet_Report[[#This Row],[&gt; 12 Hrs EDT ]]=1,"Zero",1),"Zero")</f>
        <v>Zero</v>
      </c>
      <c r="P198" s="101" t="str">
        <f>IF([2]!RtDuet_Report[[#This Row],[Duration3]]&gt;=720, 1,"Zero")</f>
        <v>Zero</v>
      </c>
      <c r="Q198" s="113">
        <v>39</v>
      </c>
      <c r="R198" s="114">
        <v>2.7083333333333334E-2</v>
      </c>
      <c r="S198" s="118" t="s">
        <v>537</v>
      </c>
      <c r="T19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98" s="105">
        <f>IF(OR([2]!RtDuet_Report[[#This Row],[Machine Centre ]]="Truck Loading 1 Unplanned Loss",[2]!RtDuet_Report[[#This Row],[Machine Centre ]]="Truck Loading 2 Unplanned Loss"),[2]!RtDuet_Report[[#This Row],[Duration3]],0)</f>
        <v>1</v>
      </c>
    </row>
    <row r="199" spans="1:21" ht="150.5" thickBot="1" x14ac:dyDescent="0.4">
      <c r="A199" s="137" t="s">
        <v>31</v>
      </c>
      <c r="B199" s="117">
        <v>44470</v>
      </c>
      <c r="C199" s="99"/>
      <c r="D199" s="99"/>
      <c r="E199" s="106">
        <v>44487.507280092592</v>
      </c>
      <c r="F199" s="106">
        <v>44487.51295138889</v>
      </c>
      <c r="G199" s="118" t="s">
        <v>32</v>
      </c>
      <c r="H199" s="118" t="s">
        <v>539</v>
      </c>
      <c r="I199" s="118" t="s">
        <v>539</v>
      </c>
      <c r="J199" s="101" t="s">
        <v>34</v>
      </c>
      <c r="K199" s="101" t="s">
        <v>529</v>
      </c>
      <c r="L199" s="101" t="s">
        <v>54</v>
      </c>
      <c r="M199" s="101" t="s">
        <v>37</v>
      </c>
      <c r="N199" s="101" t="s">
        <v>38</v>
      </c>
      <c r="O199" s="101" t="str">
        <f>IF([2]!RtDuet_Report[[#This Row],[Duration3]]&gt;=360,IF([2]!RtDuet_Report[[#This Row],[&gt; 12 Hrs EDT ]]=1,"Zero",1),"Zero")</f>
        <v>Zero</v>
      </c>
      <c r="P199" s="101" t="str">
        <f>IF([2]!RtDuet_Report[[#This Row],[Duration3]]&gt;=720, 1,"Zero")</f>
        <v>Zero</v>
      </c>
      <c r="Q199" s="113">
        <v>8</v>
      </c>
      <c r="R199" s="114">
        <v>5.6712962962962958E-3</v>
      </c>
      <c r="S199" s="118" t="s">
        <v>540</v>
      </c>
      <c r="T199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99" s="105">
        <f>IF(OR([2]!RtDuet_Report[[#This Row],[Machine Centre ]]="Truck Loading 1 Unplanned Loss",[2]!RtDuet_Report[[#This Row],[Machine Centre ]]="Truck Loading 2 Unplanned Loss"),[2]!RtDuet_Report[[#This Row],[Duration3]],0)</f>
        <v>39</v>
      </c>
    </row>
    <row r="200" spans="1:21" ht="150.5" thickBot="1" x14ac:dyDescent="0.4">
      <c r="A200" s="137" t="s">
        <v>31</v>
      </c>
      <c r="B200" s="117">
        <v>44470</v>
      </c>
      <c r="C200" s="99"/>
      <c r="D200" s="99"/>
      <c r="E200" s="106">
        <v>44487.624062499999</v>
      </c>
      <c r="F200" s="106">
        <v>44487.630196759259</v>
      </c>
      <c r="G200" s="118" t="s">
        <v>32</v>
      </c>
      <c r="H200" s="118" t="s">
        <v>541</v>
      </c>
      <c r="I200" s="118" t="s">
        <v>541</v>
      </c>
      <c r="J200" s="101" t="s">
        <v>34</v>
      </c>
      <c r="K200" s="101" t="s">
        <v>529</v>
      </c>
      <c r="L200" s="101" t="s">
        <v>54</v>
      </c>
      <c r="M200" s="101" t="s">
        <v>37</v>
      </c>
      <c r="N200" s="101" t="s">
        <v>38</v>
      </c>
      <c r="O200" s="101" t="str">
        <f>IF([2]!RtDuet_Report[[#This Row],[Duration3]]&gt;=360,IF([2]!RtDuet_Report[[#This Row],[&gt; 12 Hrs EDT ]]=1,"Zero",1),"Zero")</f>
        <v>Zero</v>
      </c>
      <c r="P200" s="101" t="str">
        <f>IF([2]!RtDuet_Report[[#This Row],[Duration3]]&gt;=720, 1,"Zero")</f>
        <v>Zero</v>
      </c>
      <c r="Q200" s="113">
        <v>8</v>
      </c>
      <c r="R200" s="114">
        <v>6.1342592592592594E-3</v>
      </c>
      <c r="S200" s="118" t="s">
        <v>542</v>
      </c>
      <c r="T200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200" s="105">
        <f>IF(OR([2]!RtDuet_Report[[#This Row],[Machine Centre ]]="Truck Loading 1 Unplanned Loss",[2]!RtDuet_Report[[#This Row],[Machine Centre ]]="Truck Loading 2 Unplanned Loss"),[2]!RtDuet_Report[[#This Row],[Duration3]],0)</f>
        <v>8</v>
      </c>
    </row>
    <row r="201" spans="1:21" ht="100.5" thickBot="1" x14ac:dyDescent="0.4">
      <c r="A201" s="137" t="s">
        <v>31</v>
      </c>
      <c r="B201" s="117">
        <v>44470</v>
      </c>
      <c r="C201" s="99"/>
      <c r="D201" s="99"/>
      <c r="E201" s="106">
        <v>44493.917071759257</v>
      </c>
      <c r="F201" s="106">
        <v>44493.919849537036</v>
      </c>
      <c r="G201" s="118" t="s">
        <v>41</v>
      </c>
      <c r="H201" s="118" t="s">
        <v>519</v>
      </c>
      <c r="I201" s="118" t="s">
        <v>519</v>
      </c>
      <c r="J201" s="101" t="s">
        <v>34</v>
      </c>
      <c r="K201" s="101" t="s">
        <v>543</v>
      </c>
      <c r="L201" s="101" t="s">
        <v>78</v>
      </c>
      <c r="M201" s="101" t="s">
        <v>55</v>
      </c>
      <c r="N201" s="101" t="s">
        <v>451</v>
      </c>
      <c r="O201" s="101" t="str">
        <f>IF([2]!RtDuet_Report[[#This Row],[Duration3]]&gt;=360,IF([2]!RtDuet_Report[[#This Row],[&gt; 12 Hrs EDT ]]=1,"Zero",1),"Zero")</f>
        <v>Zero</v>
      </c>
      <c r="P201" s="101" t="str">
        <f>IF([2]!RtDuet_Report[[#This Row],[Duration3]]&gt;=720, 1,"Zero")</f>
        <v>Zero</v>
      </c>
      <c r="Q201" s="113">
        <v>4</v>
      </c>
      <c r="R201" s="114">
        <v>2.7777777777777779E-3</v>
      </c>
      <c r="S201" s="118" t="s">
        <v>544</v>
      </c>
      <c r="T201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201" s="105">
        <f>IF(OR([2]!RtDuet_Report[[#This Row],[Machine Centre ]]="Truck Loading 1 Unplanned Loss",[2]!RtDuet_Report[[#This Row],[Machine Centre ]]="Truck Loading 2 Unplanned Loss"),[2]!RtDuet_Report[[#This Row],[Duration3]],0)</f>
        <v>8</v>
      </c>
    </row>
    <row r="202" spans="1:21" ht="88" thickBot="1" x14ac:dyDescent="0.4">
      <c r="A202" s="137" t="s">
        <v>31</v>
      </c>
      <c r="B202" s="98">
        <v>44501</v>
      </c>
      <c r="C202" s="99"/>
      <c r="D202" s="99"/>
      <c r="E202" s="106">
        <v>44504.792071759257</v>
      </c>
      <c r="F202" s="106">
        <v>44504.792997685188</v>
      </c>
      <c r="G202" s="101" t="s">
        <v>41</v>
      </c>
      <c r="H202" s="100" t="s">
        <v>545</v>
      </c>
      <c r="I202" s="100" t="s">
        <v>545</v>
      </c>
      <c r="J202" s="101" t="s">
        <v>34</v>
      </c>
      <c r="K202" s="101" t="s">
        <v>546</v>
      </c>
      <c r="L202" s="101"/>
      <c r="M202" s="101" t="s">
        <v>55</v>
      </c>
      <c r="N202" s="101" t="s">
        <v>451</v>
      </c>
      <c r="O202" s="101" t="str">
        <f>IF([2]!RtDuet_Report[[#This Row],[Duration3]]&gt;=360,IF([2]!RtDuet_Report[[#This Row],[&gt; 12 Hrs EDT ]]=1,"Zero",1),"Zero")</f>
        <v>Zero</v>
      </c>
      <c r="P202" s="101" t="str">
        <f>IF([2]!RtDuet_Report[[#This Row],[Duration3]]&gt;=720, 1,"Zero")</f>
        <v>Zero</v>
      </c>
      <c r="Q202" s="101">
        <v>1</v>
      </c>
      <c r="R202" s="103">
        <v>9.2592592592592585E-4</v>
      </c>
      <c r="S202" s="101" t="s">
        <v>547</v>
      </c>
      <c r="T202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202" s="105">
        <f>IF(OR([2]!RtDuet_Report[[#This Row],[Machine Centre ]]="Truck Loading 1 Unplanned Loss",[2]!RtDuet_Report[[#This Row],[Machine Centre ]]="Truck Loading 2 Unplanned Loss"),[2]!RtDuet_Report[[#This Row],[Duration3]],0)</f>
        <v>4</v>
      </c>
    </row>
    <row r="203" spans="1:21" ht="175.5" thickBot="1" x14ac:dyDescent="0.4">
      <c r="A203" s="137" t="s">
        <v>31</v>
      </c>
      <c r="B203" s="98">
        <v>44501</v>
      </c>
      <c r="C203" s="99" t="s">
        <v>548</v>
      </c>
      <c r="D203" s="99"/>
      <c r="E203" s="106">
        <v>44506.92465277778</v>
      </c>
      <c r="F203" s="106">
        <v>44506.928703703707</v>
      </c>
      <c r="G203" s="101" t="s">
        <v>59</v>
      </c>
      <c r="H203" s="100" t="s">
        <v>218</v>
      </c>
      <c r="I203" s="100" t="s">
        <v>218</v>
      </c>
      <c r="J203" s="101" t="s">
        <v>34</v>
      </c>
      <c r="K203" s="101" t="s">
        <v>222</v>
      </c>
      <c r="L203" s="101" t="s">
        <v>78</v>
      </c>
      <c r="M203" s="101" t="s">
        <v>188</v>
      </c>
      <c r="N203" s="101" t="s">
        <v>223</v>
      </c>
      <c r="O203" s="101" t="str">
        <f>IF([2]!RtDuet_Report[[#This Row],[Duration3]]&gt;=360,IF([2]!RtDuet_Report[[#This Row],[&gt; 12 Hrs EDT ]]=1,"Zero",1),"Zero")</f>
        <v>Zero</v>
      </c>
      <c r="P203" s="101" t="str">
        <f>IF([2]!RtDuet_Report[[#This Row],[Duration3]]&gt;=720, 1,"Zero")</f>
        <v>Zero</v>
      </c>
      <c r="Q203" s="101">
        <v>5</v>
      </c>
      <c r="R203" s="103">
        <v>4.0509259259259257E-3</v>
      </c>
      <c r="S203" s="101"/>
      <c r="T203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203" s="105">
        <f>IF(OR([2]!RtDuet_Report[[#This Row],[Machine Centre ]]="Truck Loading 1 Unplanned Loss",[2]!RtDuet_Report[[#This Row],[Machine Centre ]]="Truck Loading 2 Unplanned Loss"),[2]!RtDuet_Report[[#This Row],[Duration3]],0)</f>
        <v>1</v>
      </c>
    </row>
    <row r="204" spans="1:21" ht="200.5" thickBot="1" x14ac:dyDescent="0.4">
      <c r="A204" s="137" t="s">
        <v>31</v>
      </c>
      <c r="B204" s="98">
        <v>44501</v>
      </c>
      <c r="C204" s="99" t="s">
        <v>548</v>
      </c>
      <c r="D204" s="99"/>
      <c r="E204" s="106">
        <v>44507.598124999997</v>
      </c>
      <c r="F204" s="106">
        <v>44507.627060185187</v>
      </c>
      <c r="G204" s="101" t="s">
        <v>69</v>
      </c>
      <c r="H204" s="100" t="s">
        <v>549</v>
      </c>
      <c r="I204" s="100" t="s">
        <v>550</v>
      </c>
      <c r="J204" s="101" t="s">
        <v>62</v>
      </c>
      <c r="K204" s="101" t="s">
        <v>266</v>
      </c>
      <c r="L204" s="101" t="s">
        <v>78</v>
      </c>
      <c r="M204" s="101" t="s">
        <v>64</v>
      </c>
      <c r="N204" s="101" t="s">
        <v>73</v>
      </c>
      <c r="O204" s="101" t="str">
        <f>IF([2]!RtDuet_Report[[#This Row],[Duration3]]&gt;=360,IF([2]!RtDuet_Report[[#This Row],[&gt; 12 Hrs EDT ]]=1,"Zero",1),"Zero")</f>
        <v>Zero</v>
      </c>
      <c r="P204" s="101" t="str">
        <f>IF([2]!RtDuet_Report[[#This Row],[Duration3]]&gt;=720, 1,"Zero")</f>
        <v>Zero</v>
      </c>
      <c r="Q204" s="101">
        <v>41</v>
      </c>
      <c r="R204" s="103">
        <v>2.8935185185185185E-2</v>
      </c>
      <c r="S204" s="101" t="s">
        <v>551</v>
      </c>
      <c r="T204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20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05" spans="1:21" ht="200.5" thickBot="1" x14ac:dyDescent="0.4">
      <c r="A205" s="137" t="s">
        <v>31</v>
      </c>
      <c r="B205" s="98">
        <v>44501</v>
      </c>
      <c r="C205" s="99" t="s">
        <v>548</v>
      </c>
      <c r="D205" s="99"/>
      <c r="E205" s="106">
        <v>44507.627349537041</v>
      </c>
      <c r="F205" s="106">
        <v>44507.65384259259</v>
      </c>
      <c r="G205" s="101" t="s">
        <v>69</v>
      </c>
      <c r="H205" s="100" t="s">
        <v>552</v>
      </c>
      <c r="I205" s="100" t="s">
        <v>553</v>
      </c>
      <c r="J205" s="101" t="s">
        <v>62</v>
      </c>
      <c r="K205" s="101" t="s">
        <v>532</v>
      </c>
      <c r="L205" s="101" t="s">
        <v>54</v>
      </c>
      <c r="M205" s="101" t="s">
        <v>83</v>
      </c>
      <c r="N205" s="101" t="s">
        <v>84</v>
      </c>
      <c r="O205" s="101" t="str">
        <f>IF([2]!RtDuet_Report[[#This Row],[Duration3]]&gt;=360,IF([2]!RtDuet_Report[[#This Row],[&gt; 12 Hrs EDT ]]=1,"Zero",1),"Zero")</f>
        <v>Zero</v>
      </c>
      <c r="P205" s="101" t="str">
        <f>IF([2]!RtDuet_Report[[#This Row],[Duration3]]&gt;=720, 1,"Zero")</f>
        <v>Zero</v>
      </c>
      <c r="Q205" s="101">
        <v>38</v>
      </c>
      <c r="R205" s="103">
        <v>2.6493055555555558E-2</v>
      </c>
      <c r="S205" s="101" t="s">
        <v>554</v>
      </c>
      <c r="T205" s="105">
        <f>IF(OR([2]!RtDuet_Report[[#This Row],[Machine Centre ]]="Vessel Unloading 1 Unplanned Loss",[2]!RtDuet_Report[[#This Row],[Machine Centre ]]="Vessel Unloading 2 Unplanned Loss"),[2]!RtDuet_Report[[#This Row],[Duration3]],0)</f>
        <v>41</v>
      </c>
      <c r="U20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06" spans="1:21" ht="200.5" thickBot="1" x14ac:dyDescent="0.4">
      <c r="A206" s="137" t="s">
        <v>31</v>
      </c>
      <c r="B206" s="98">
        <v>44501</v>
      </c>
      <c r="C206" s="99" t="s">
        <v>548</v>
      </c>
      <c r="D206" s="99"/>
      <c r="E206" s="106">
        <v>44507.65384259259</v>
      </c>
      <c r="F206" s="106">
        <v>44507.765081018515</v>
      </c>
      <c r="G206" s="101" t="s">
        <v>69</v>
      </c>
      <c r="H206" s="100" t="s">
        <v>555</v>
      </c>
      <c r="I206" s="100" t="s">
        <v>555</v>
      </c>
      <c r="J206" s="101" t="s">
        <v>34</v>
      </c>
      <c r="K206" s="101" t="s">
        <v>532</v>
      </c>
      <c r="L206" s="101" t="s">
        <v>54</v>
      </c>
      <c r="M206" s="101" t="s">
        <v>83</v>
      </c>
      <c r="N206" s="101" t="s">
        <v>84</v>
      </c>
      <c r="O206" s="101" t="str">
        <f>IF([2]!RtDuet_Report[[#This Row],[Duration3]]&gt;=360,IF([2]!RtDuet_Report[[#This Row],[&gt; 12 Hrs EDT ]]=1,"Zero",1),"Zero")</f>
        <v>Zero</v>
      </c>
      <c r="P206" s="101" t="str">
        <f>IF([2]!RtDuet_Report[[#This Row],[Duration3]]&gt;=720, 1,"Zero")</f>
        <v>Zero</v>
      </c>
      <c r="Q206" s="101">
        <v>160</v>
      </c>
      <c r="R206" s="103">
        <v>0.11123842592592592</v>
      </c>
      <c r="S206" s="101" t="s">
        <v>556</v>
      </c>
      <c r="T206" s="105">
        <f>IF(OR([2]!RtDuet_Report[[#This Row],[Machine Centre ]]="Vessel Unloading 1 Unplanned Loss",[2]!RtDuet_Report[[#This Row],[Machine Centre ]]="Vessel Unloading 2 Unplanned Loss"),[2]!RtDuet_Report[[#This Row],[Duration3]],0)</f>
        <v>38</v>
      </c>
      <c r="U20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07" spans="1:21" ht="188" thickBot="1" x14ac:dyDescent="0.4">
      <c r="A207" s="137" t="s">
        <v>31</v>
      </c>
      <c r="B207" s="98">
        <v>44501</v>
      </c>
      <c r="C207" s="99" t="s">
        <v>548</v>
      </c>
      <c r="D207" s="99"/>
      <c r="E207" s="106">
        <v>44508.145879629628</v>
      </c>
      <c r="F207" s="106">
        <v>44508.177499999998</v>
      </c>
      <c r="G207" s="101" t="s">
        <v>59</v>
      </c>
      <c r="H207" s="100" t="s">
        <v>557</v>
      </c>
      <c r="I207" s="100" t="s">
        <v>557</v>
      </c>
      <c r="J207" s="101" t="s">
        <v>34</v>
      </c>
      <c r="K207" s="101" t="s">
        <v>558</v>
      </c>
      <c r="L207" s="101" t="s">
        <v>36</v>
      </c>
      <c r="M207" s="101" t="s">
        <v>179</v>
      </c>
      <c r="N207" s="101" t="s">
        <v>559</v>
      </c>
      <c r="O207" s="101" t="str">
        <f>IF([2]!RtDuet_Report[[#This Row],[Duration3]]&gt;=360,IF([2]!RtDuet_Report[[#This Row],[&gt; 12 Hrs EDT ]]=1,"Zero",1),"Zero")</f>
        <v>Zero</v>
      </c>
      <c r="P207" s="101" t="str">
        <f>IF([2]!RtDuet_Report[[#This Row],[Duration3]]&gt;=720, 1,"Zero")</f>
        <v>Zero</v>
      </c>
      <c r="Q207" s="101">
        <v>45</v>
      </c>
      <c r="R207" s="103">
        <v>3.1620370370370368E-2</v>
      </c>
      <c r="S207" s="101" t="s">
        <v>560</v>
      </c>
      <c r="T207" s="105">
        <f>IF(OR([2]!RtDuet_Report[[#This Row],[Machine Centre ]]="Vessel Unloading 1 Unplanned Loss",[2]!RtDuet_Report[[#This Row],[Machine Centre ]]="Vessel Unloading 2 Unplanned Loss"),[2]!RtDuet_Report[[#This Row],[Duration3]],0)</f>
        <v>160</v>
      </c>
      <c r="U20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08" spans="1:21" ht="188" thickBot="1" x14ac:dyDescent="0.4">
      <c r="A208" s="137" t="s">
        <v>31</v>
      </c>
      <c r="B208" s="98">
        <v>44501</v>
      </c>
      <c r="C208" s="99" t="s">
        <v>548</v>
      </c>
      <c r="D208" s="99"/>
      <c r="E208" s="106">
        <v>44508.438935185186</v>
      </c>
      <c r="F208" s="106">
        <v>44508.448125000003</v>
      </c>
      <c r="G208" s="101" t="s">
        <v>59</v>
      </c>
      <c r="H208" s="100" t="s">
        <v>561</v>
      </c>
      <c r="I208" s="100" t="s">
        <v>216</v>
      </c>
      <c r="J208" s="101" t="s">
        <v>62</v>
      </c>
      <c r="K208" s="101" t="s">
        <v>87</v>
      </c>
      <c r="L208" s="101" t="s">
        <v>36</v>
      </c>
      <c r="M208" s="101" t="s">
        <v>64</v>
      </c>
      <c r="N208" s="101" t="s">
        <v>65</v>
      </c>
      <c r="O208" s="101" t="str">
        <f>IF([2]!RtDuet_Report[[#This Row],[Duration3]]&gt;=360,IF([2]!RtDuet_Report[[#This Row],[&gt; 12 Hrs EDT ]]=1,"Zero",1),"Zero")</f>
        <v>Zero</v>
      </c>
      <c r="P208" s="101" t="str">
        <f>IF([2]!RtDuet_Report[[#This Row],[Duration3]]&gt;=720, 1,"Zero")</f>
        <v>Zero</v>
      </c>
      <c r="Q208" s="101">
        <v>13</v>
      </c>
      <c r="R208" s="103">
        <v>9.1898148148148139E-3</v>
      </c>
      <c r="S208" s="101" t="s">
        <v>562</v>
      </c>
      <c r="T208" s="105">
        <f>IF(OR([2]!RtDuet_Report[[#This Row],[Machine Centre ]]="Vessel Unloading 1 Unplanned Loss",[2]!RtDuet_Report[[#This Row],[Machine Centre ]]="Vessel Unloading 2 Unplanned Loss"),[2]!RtDuet_Report[[#This Row],[Duration3]],0)</f>
        <v>45</v>
      </c>
      <c r="U20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09" spans="1:21" ht="188" thickBot="1" x14ac:dyDescent="0.4">
      <c r="A209" s="137" t="s">
        <v>31</v>
      </c>
      <c r="B209" s="98">
        <v>44501</v>
      </c>
      <c r="C209" s="99" t="s">
        <v>548</v>
      </c>
      <c r="D209" s="99"/>
      <c r="E209" s="106">
        <v>44508.473032407404</v>
      </c>
      <c r="F209" s="106">
        <v>44508.565347222226</v>
      </c>
      <c r="G209" s="101" t="s">
        <v>59</v>
      </c>
      <c r="H209" s="100" t="s">
        <v>563</v>
      </c>
      <c r="I209" s="100" t="s">
        <v>563</v>
      </c>
      <c r="J209" s="101" t="s">
        <v>34</v>
      </c>
      <c r="K209" s="101" t="s">
        <v>87</v>
      </c>
      <c r="L209" s="101" t="s">
        <v>36</v>
      </c>
      <c r="M209" s="101" t="s">
        <v>64</v>
      </c>
      <c r="N209" s="101" t="s">
        <v>65</v>
      </c>
      <c r="O209" s="101" t="str">
        <f>IF([2]!RtDuet_Report[[#This Row],[Duration3]]&gt;=360,IF([2]!RtDuet_Report[[#This Row],[&gt; 12 Hrs EDT ]]=1,"Zero",1),"Zero")</f>
        <v>Zero</v>
      </c>
      <c r="P209" s="101" t="str">
        <f>IF([2]!RtDuet_Report[[#This Row],[Duration3]]&gt;=720, 1,"Zero")</f>
        <v>Zero</v>
      </c>
      <c r="Q209" s="101">
        <v>132</v>
      </c>
      <c r="R209" s="103">
        <v>9.2314814814814808E-2</v>
      </c>
      <c r="S209" s="101" t="s">
        <v>562</v>
      </c>
      <c r="T209" s="105">
        <f>IF(OR([2]!RtDuet_Report[[#This Row],[Machine Centre ]]="Vessel Unloading 1 Unplanned Loss",[2]!RtDuet_Report[[#This Row],[Machine Centre ]]="Vessel Unloading 2 Unplanned Loss"),[2]!RtDuet_Report[[#This Row],[Duration3]],0)</f>
        <v>13</v>
      </c>
      <c r="U20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10" spans="1:21" ht="200.5" thickBot="1" x14ac:dyDescent="0.4">
      <c r="A210" s="137" t="s">
        <v>31</v>
      </c>
      <c r="B210" s="98">
        <v>44501</v>
      </c>
      <c r="C210" s="99" t="s">
        <v>548</v>
      </c>
      <c r="D210" s="99"/>
      <c r="E210" s="106">
        <v>44508.70652777778</v>
      </c>
      <c r="F210" s="106">
        <v>44508.719409722224</v>
      </c>
      <c r="G210" s="101" t="s">
        <v>69</v>
      </c>
      <c r="H210" s="100" t="s">
        <v>564</v>
      </c>
      <c r="I210" s="100" t="s">
        <v>124</v>
      </c>
      <c r="J210" s="101" t="s">
        <v>62</v>
      </c>
      <c r="K210" s="101" t="s">
        <v>125</v>
      </c>
      <c r="L210" s="101" t="s">
        <v>78</v>
      </c>
      <c r="M210" s="101" t="s">
        <v>64</v>
      </c>
      <c r="N210" s="101" t="s">
        <v>73</v>
      </c>
      <c r="O210" s="101" t="str">
        <f>IF([2]!RtDuet_Report[[#This Row],[Duration3]]&gt;=360,IF([2]!RtDuet_Report[[#This Row],[&gt; 12 Hrs EDT ]]=1,"Zero",1),"Zero")</f>
        <v>Zero</v>
      </c>
      <c r="P210" s="101" t="str">
        <f>IF([2]!RtDuet_Report[[#This Row],[Duration3]]&gt;=720, 1,"Zero")</f>
        <v>Zero</v>
      </c>
      <c r="Q210" s="101">
        <v>18</v>
      </c>
      <c r="R210" s="103">
        <v>1.2881944444444446E-2</v>
      </c>
      <c r="S210" s="101" t="s">
        <v>565</v>
      </c>
      <c r="T210" s="105">
        <f>IF(OR([2]!RtDuet_Report[[#This Row],[Machine Centre ]]="Vessel Unloading 1 Unplanned Loss",[2]!RtDuet_Report[[#This Row],[Machine Centre ]]="Vessel Unloading 2 Unplanned Loss"),[2]!RtDuet_Report[[#This Row],[Duration3]],0)</f>
        <v>132</v>
      </c>
      <c r="U21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11" spans="1:21" ht="188" thickBot="1" x14ac:dyDescent="0.4">
      <c r="A211" s="137" t="s">
        <v>31</v>
      </c>
      <c r="B211" s="98">
        <v>44501</v>
      </c>
      <c r="C211" s="99" t="s">
        <v>548</v>
      </c>
      <c r="D211" s="99"/>
      <c r="E211" s="106">
        <v>44508.908819444441</v>
      </c>
      <c r="F211" s="106">
        <v>44508.958472222221</v>
      </c>
      <c r="G211" s="101" t="s">
        <v>59</v>
      </c>
      <c r="H211" s="100" t="s">
        <v>566</v>
      </c>
      <c r="I211" s="100" t="s">
        <v>566</v>
      </c>
      <c r="J211" s="101" t="s">
        <v>34</v>
      </c>
      <c r="K211" s="101" t="s">
        <v>87</v>
      </c>
      <c r="L211" s="101" t="s">
        <v>36</v>
      </c>
      <c r="M211" s="101" t="s">
        <v>64</v>
      </c>
      <c r="N211" s="101" t="s">
        <v>65</v>
      </c>
      <c r="O211" s="101" t="str">
        <f>IF([2]!RtDuet_Report[[#This Row],[Duration3]]&gt;=360,IF([2]!RtDuet_Report[[#This Row],[&gt; 12 Hrs EDT ]]=1,"Zero",1),"Zero")</f>
        <v>Zero</v>
      </c>
      <c r="P211" s="101" t="str">
        <f>IF([2]!RtDuet_Report[[#This Row],[Duration3]]&gt;=720, 1,"Zero")</f>
        <v>Zero</v>
      </c>
      <c r="Q211" s="101">
        <v>71</v>
      </c>
      <c r="R211" s="103">
        <v>4.9652777777777775E-2</v>
      </c>
      <c r="S211" s="101" t="s">
        <v>567</v>
      </c>
      <c r="T211" s="105">
        <f>IF(OR([2]!RtDuet_Report[[#This Row],[Machine Centre ]]="Vessel Unloading 1 Unplanned Loss",[2]!RtDuet_Report[[#This Row],[Machine Centre ]]="Vessel Unloading 2 Unplanned Loss"),[2]!RtDuet_Report[[#This Row],[Duration3]],0)</f>
        <v>18</v>
      </c>
      <c r="U21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12" spans="1:21" ht="175.5" thickBot="1" x14ac:dyDescent="0.4">
      <c r="A212" s="137" t="s">
        <v>31</v>
      </c>
      <c r="B212" s="98">
        <v>44501</v>
      </c>
      <c r="C212" s="99" t="s">
        <v>548</v>
      </c>
      <c r="D212" s="99"/>
      <c r="E212" s="106">
        <v>44509.091122685182</v>
      </c>
      <c r="F212" s="106">
        <v>44509.114444444444</v>
      </c>
      <c r="G212" s="101" t="s">
        <v>69</v>
      </c>
      <c r="H212" s="100" t="s">
        <v>568</v>
      </c>
      <c r="I212" s="100" t="s">
        <v>569</v>
      </c>
      <c r="J212" s="101" t="s">
        <v>62</v>
      </c>
      <c r="K212" s="101" t="s">
        <v>570</v>
      </c>
      <c r="L212" s="101" t="s">
        <v>36</v>
      </c>
      <c r="M212" s="101" t="s">
        <v>64</v>
      </c>
      <c r="N212" s="101" t="s">
        <v>73</v>
      </c>
      <c r="O212" s="101" t="str">
        <f>IF([2]!RtDuet_Report[[#This Row],[Duration3]]&gt;=360,IF([2]!RtDuet_Report[[#This Row],[&gt; 12 Hrs EDT ]]=1,"Zero",1),"Zero")</f>
        <v>Zero</v>
      </c>
      <c r="P212" s="101" t="str">
        <f>IF([2]!RtDuet_Report[[#This Row],[Duration3]]&gt;=720, 1,"Zero")</f>
        <v>Zero</v>
      </c>
      <c r="Q212" s="101">
        <v>33</v>
      </c>
      <c r="R212" s="103">
        <v>2.3321759259259261E-2</v>
      </c>
      <c r="S212" s="101" t="s">
        <v>571</v>
      </c>
      <c r="T212" s="105">
        <f>IF(OR([2]!RtDuet_Report[[#This Row],[Machine Centre ]]="Vessel Unloading 1 Unplanned Loss",[2]!RtDuet_Report[[#This Row],[Machine Centre ]]="Vessel Unloading 2 Unplanned Loss"),[2]!RtDuet_Report[[#This Row],[Duration3]],0)</f>
        <v>71</v>
      </c>
      <c r="U21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13" spans="1:21" ht="188" thickBot="1" x14ac:dyDescent="0.4">
      <c r="A213" s="137" t="s">
        <v>31</v>
      </c>
      <c r="B213" s="98">
        <v>44501</v>
      </c>
      <c r="C213" s="99" t="s">
        <v>548</v>
      </c>
      <c r="D213" s="99"/>
      <c r="E213" s="106">
        <v>44509.447187500002</v>
      </c>
      <c r="F213" s="106">
        <v>44509.452418981484</v>
      </c>
      <c r="G213" s="101" t="s">
        <v>59</v>
      </c>
      <c r="H213" s="100" t="s">
        <v>572</v>
      </c>
      <c r="I213" s="100" t="s">
        <v>300</v>
      </c>
      <c r="J213" s="101" t="s">
        <v>62</v>
      </c>
      <c r="K213" s="101" t="s">
        <v>87</v>
      </c>
      <c r="L213" s="101" t="s">
        <v>36</v>
      </c>
      <c r="M213" s="101" t="s">
        <v>64</v>
      </c>
      <c r="N213" s="101" t="s">
        <v>65</v>
      </c>
      <c r="O213" s="101" t="str">
        <f>IF([2]!RtDuet_Report[[#This Row],[Duration3]]&gt;=360,IF([2]!RtDuet_Report[[#This Row],[&gt; 12 Hrs EDT ]]=1,"Zero",1),"Zero")</f>
        <v>Zero</v>
      </c>
      <c r="P213" s="101" t="str">
        <f>IF([2]!RtDuet_Report[[#This Row],[Duration3]]&gt;=720, 1,"Zero")</f>
        <v>Zero</v>
      </c>
      <c r="Q213" s="101">
        <v>7</v>
      </c>
      <c r="R213" s="103">
        <v>5.2314814814814819E-3</v>
      </c>
      <c r="S213" s="101" t="s">
        <v>573</v>
      </c>
      <c r="T213" s="105">
        <f>IF(OR([2]!RtDuet_Report[[#This Row],[Machine Centre ]]="Vessel Unloading 1 Unplanned Loss",[2]!RtDuet_Report[[#This Row],[Machine Centre ]]="Vessel Unloading 2 Unplanned Loss"),[2]!RtDuet_Report[[#This Row],[Duration3]],0)</f>
        <v>33</v>
      </c>
      <c r="U21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14" spans="1:21" ht="188" thickBot="1" x14ac:dyDescent="0.4">
      <c r="A214" s="137" t="s">
        <v>31</v>
      </c>
      <c r="B214" s="98">
        <v>44501</v>
      </c>
      <c r="C214" s="99" t="s">
        <v>548</v>
      </c>
      <c r="D214" s="99"/>
      <c r="E214" s="106">
        <v>44509.463553240741</v>
      </c>
      <c r="F214" s="106">
        <v>44509.495393518519</v>
      </c>
      <c r="G214" s="101" t="s">
        <v>59</v>
      </c>
      <c r="H214" s="100" t="s">
        <v>574</v>
      </c>
      <c r="I214" s="100" t="s">
        <v>574</v>
      </c>
      <c r="J214" s="101" t="s">
        <v>34</v>
      </c>
      <c r="K214" s="101" t="s">
        <v>87</v>
      </c>
      <c r="L214" s="101" t="s">
        <v>36</v>
      </c>
      <c r="M214" s="101" t="s">
        <v>64</v>
      </c>
      <c r="N214" s="101" t="s">
        <v>65</v>
      </c>
      <c r="O214" s="101" t="str">
        <f>IF([2]!RtDuet_Report[[#This Row],[Duration3]]&gt;=360,IF([2]!RtDuet_Report[[#This Row],[&gt; 12 Hrs EDT ]]=1,"Zero",1),"Zero")</f>
        <v>Zero</v>
      </c>
      <c r="P214" s="101" t="str">
        <f>IF([2]!RtDuet_Report[[#This Row],[Duration3]]&gt;=720, 1,"Zero")</f>
        <v>Zero</v>
      </c>
      <c r="Q214" s="101">
        <v>45</v>
      </c>
      <c r="R214" s="103">
        <v>3.184027777777778E-2</v>
      </c>
      <c r="S214" s="101" t="s">
        <v>573</v>
      </c>
      <c r="T214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21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15" spans="1:21" ht="188" thickBot="1" x14ac:dyDescent="0.4">
      <c r="A215" s="137" t="s">
        <v>31</v>
      </c>
      <c r="B215" s="98">
        <v>44501</v>
      </c>
      <c r="C215" s="99" t="s">
        <v>548</v>
      </c>
      <c r="D215" s="99"/>
      <c r="E215" s="106">
        <v>44509.495416666665</v>
      </c>
      <c r="F215" s="106">
        <v>44509.505624999998</v>
      </c>
      <c r="G215" s="101" t="s">
        <v>59</v>
      </c>
      <c r="H215" s="100" t="s">
        <v>575</v>
      </c>
      <c r="I215" s="100" t="s">
        <v>576</v>
      </c>
      <c r="J215" s="101" t="s">
        <v>62</v>
      </c>
      <c r="K215" s="101" t="s">
        <v>87</v>
      </c>
      <c r="L215" s="101" t="s">
        <v>36</v>
      </c>
      <c r="M215" s="101" t="s">
        <v>64</v>
      </c>
      <c r="N215" s="101" t="s">
        <v>65</v>
      </c>
      <c r="O215" s="101" t="str">
        <f>IF([2]!RtDuet_Report[[#This Row],[Duration3]]&gt;=360,IF([2]!RtDuet_Report[[#This Row],[&gt; 12 Hrs EDT ]]=1,"Zero",1),"Zero")</f>
        <v>Zero</v>
      </c>
      <c r="P215" s="101" t="str">
        <f>IF([2]!RtDuet_Report[[#This Row],[Duration3]]&gt;=720, 1,"Zero")</f>
        <v>Zero</v>
      </c>
      <c r="Q215" s="101">
        <v>14</v>
      </c>
      <c r="R215" s="103">
        <v>1.0208333333333333E-2</v>
      </c>
      <c r="S215" s="101" t="s">
        <v>573</v>
      </c>
      <c r="T215" s="105">
        <f>IF(OR([2]!RtDuet_Report[[#This Row],[Machine Centre ]]="Vessel Unloading 1 Unplanned Loss",[2]!RtDuet_Report[[#This Row],[Machine Centre ]]="Vessel Unloading 2 Unplanned Loss"),[2]!RtDuet_Report[[#This Row],[Duration3]],0)</f>
        <v>45</v>
      </c>
      <c r="U21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16" spans="1:21" ht="200.5" thickBot="1" x14ac:dyDescent="0.4">
      <c r="A216" s="137" t="s">
        <v>31</v>
      </c>
      <c r="B216" s="98">
        <v>44501</v>
      </c>
      <c r="C216" s="99" t="s">
        <v>548</v>
      </c>
      <c r="D216" s="99"/>
      <c r="E216" s="106">
        <v>44509.520520833335</v>
      </c>
      <c r="F216" s="106">
        <v>44509.582708333335</v>
      </c>
      <c r="G216" s="101" t="s">
        <v>69</v>
      </c>
      <c r="H216" s="100" t="s">
        <v>577</v>
      </c>
      <c r="I216" s="100" t="s">
        <v>578</v>
      </c>
      <c r="J216" s="101" t="s">
        <v>62</v>
      </c>
      <c r="K216" s="101" t="s">
        <v>72</v>
      </c>
      <c r="L216" s="101" t="s">
        <v>36</v>
      </c>
      <c r="M216" s="101" t="s">
        <v>64</v>
      </c>
      <c r="N216" s="101" t="s">
        <v>73</v>
      </c>
      <c r="O216" s="101" t="str">
        <f>IF([2]!RtDuet_Report[[#This Row],[Duration3]]&gt;=360,IF([2]!RtDuet_Report[[#This Row],[&gt; 12 Hrs EDT ]]=1,"Zero",1),"Zero")</f>
        <v>Zero</v>
      </c>
      <c r="P216" s="101" t="str">
        <f>IF([2]!RtDuet_Report[[#This Row],[Duration3]]&gt;=720, 1,"Zero")</f>
        <v>Zero</v>
      </c>
      <c r="Q216" s="101">
        <v>89</v>
      </c>
      <c r="R216" s="103">
        <v>6.21875E-2</v>
      </c>
      <c r="S216" s="101" t="s">
        <v>579</v>
      </c>
      <c r="T216" s="105">
        <f>IF(OR([2]!RtDuet_Report[[#This Row],[Machine Centre ]]="Vessel Unloading 1 Unplanned Loss",[2]!RtDuet_Report[[#This Row],[Machine Centre ]]="Vessel Unloading 2 Unplanned Loss"),[2]!RtDuet_Report[[#This Row],[Duration3]],0)</f>
        <v>14</v>
      </c>
      <c r="U21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17" spans="1:21" ht="200.5" thickBot="1" x14ac:dyDescent="0.4">
      <c r="A217" s="137" t="s">
        <v>31</v>
      </c>
      <c r="B217" s="98">
        <v>44501</v>
      </c>
      <c r="C217" s="99" t="s">
        <v>548</v>
      </c>
      <c r="D217" s="99"/>
      <c r="E217" s="106">
        <v>44509.582708333335</v>
      </c>
      <c r="F217" s="106">
        <v>44509.604386574072</v>
      </c>
      <c r="G217" s="101" t="s">
        <v>69</v>
      </c>
      <c r="H217" s="100" t="s">
        <v>580</v>
      </c>
      <c r="I217" s="100" t="s">
        <v>580</v>
      </c>
      <c r="J217" s="101" t="s">
        <v>34</v>
      </c>
      <c r="K217" s="101" t="s">
        <v>72</v>
      </c>
      <c r="L217" s="101" t="s">
        <v>36</v>
      </c>
      <c r="M217" s="101" t="s">
        <v>64</v>
      </c>
      <c r="N217" s="101" t="s">
        <v>73</v>
      </c>
      <c r="O217" s="101" t="str">
        <f>IF([2]!RtDuet_Report[[#This Row],[Duration3]]&gt;=360,IF([2]!RtDuet_Report[[#This Row],[&gt; 12 Hrs EDT ]]=1,"Zero",1),"Zero")</f>
        <v>Zero</v>
      </c>
      <c r="P217" s="101" t="str">
        <f>IF([2]!RtDuet_Report[[#This Row],[Duration3]]&gt;=720, 1,"Zero")</f>
        <v>Zero</v>
      </c>
      <c r="Q217" s="101">
        <v>31</v>
      </c>
      <c r="R217" s="103">
        <v>2.1678240740740738E-2</v>
      </c>
      <c r="S217" s="101" t="s">
        <v>579</v>
      </c>
      <c r="T217" s="105">
        <f>IF(OR([2]!RtDuet_Report[[#This Row],[Machine Centre ]]="Vessel Unloading 1 Unplanned Loss",[2]!RtDuet_Report[[#This Row],[Machine Centre ]]="Vessel Unloading 2 Unplanned Loss"),[2]!RtDuet_Report[[#This Row],[Duration3]],0)</f>
        <v>89</v>
      </c>
      <c r="U21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18" spans="1:21" ht="200.5" thickBot="1" x14ac:dyDescent="0.4">
      <c r="A218" s="137" t="s">
        <v>31</v>
      </c>
      <c r="B218" s="98">
        <v>44501</v>
      </c>
      <c r="C218" s="99" t="s">
        <v>548</v>
      </c>
      <c r="D218" s="99"/>
      <c r="E218" s="106">
        <v>44509.604421296295</v>
      </c>
      <c r="F218" s="106">
        <v>44509.612766203703</v>
      </c>
      <c r="G218" s="101" t="s">
        <v>69</v>
      </c>
      <c r="H218" s="100" t="s">
        <v>581</v>
      </c>
      <c r="I218" s="100" t="s">
        <v>582</v>
      </c>
      <c r="J218" s="101" t="s">
        <v>62</v>
      </c>
      <c r="K218" s="101" t="s">
        <v>72</v>
      </c>
      <c r="L218" s="101" t="s">
        <v>36</v>
      </c>
      <c r="M218" s="101" t="s">
        <v>64</v>
      </c>
      <c r="N218" s="101" t="s">
        <v>73</v>
      </c>
      <c r="O218" s="101" t="str">
        <f>IF([2]!RtDuet_Report[[#This Row],[Duration3]]&gt;=360,IF([2]!RtDuet_Report[[#This Row],[&gt; 12 Hrs EDT ]]=1,"Zero",1),"Zero")</f>
        <v>Zero</v>
      </c>
      <c r="P218" s="101" t="str">
        <f>IF([2]!RtDuet_Report[[#This Row],[Duration3]]&gt;=720, 1,"Zero")</f>
        <v>Zero</v>
      </c>
      <c r="Q218" s="101">
        <v>12</v>
      </c>
      <c r="R218" s="103">
        <v>8.3449074074074085E-3</v>
      </c>
      <c r="S218" s="101" t="s">
        <v>579</v>
      </c>
      <c r="T218" s="105">
        <f>IF(OR([2]!RtDuet_Report[[#This Row],[Machine Centre ]]="Vessel Unloading 1 Unplanned Loss",[2]!RtDuet_Report[[#This Row],[Machine Centre ]]="Vessel Unloading 2 Unplanned Loss"),[2]!RtDuet_Report[[#This Row],[Duration3]],0)</f>
        <v>31</v>
      </c>
      <c r="U21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19" spans="1:21" ht="175.5" thickBot="1" x14ac:dyDescent="0.4">
      <c r="A219" s="137" t="s">
        <v>31</v>
      </c>
      <c r="B219" s="98">
        <v>44501</v>
      </c>
      <c r="C219" s="99"/>
      <c r="D219" s="99"/>
      <c r="E219" s="106">
        <v>44523.086111111108</v>
      </c>
      <c r="F219" s="106">
        <v>44523.092592592591</v>
      </c>
      <c r="G219" s="101" t="s">
        <v>41</v>
      </c>
      <c r="H219" s="100" t="s">
        <v>583</v>
      </c>
      <c r="I219" s="100" t="s">
        <v>583</v>
      </c>
      <c r="J219" s="101" t="s">
        <v>34</v>
      </c>
      <c r="K219" s="101" t="s">
        <v>584</v>
      </c>
      <c r="L219" s="101"/>
      <c r="M219" s="101" t="s">
        <v>585</v>
      </c>
      <c r="N219" s="101" t="s">
        <v>586</v>
      </c>
      <c r="O219" s="101" t="str">
        <f>IF([2]!RtDuet_Report[[#This Row],[Duration3]]&gt;=360,IF([2]!RtDuet_Report[[#This Row],[&gt; 12 Hrs EDT ]]=1,"Zero",1),"Zero")</f>
        <v>Zero</v>
      </c>
      <c r="P219" s="101" t="str">
        <f>IF([2]!RtDuet_Report[[#This Row],[Duration3]]&gt;=720, 1,"Zero")</f>
        <v>Zero</v>
      </c>
      <c r="Q219" s="101">
        <v>9</v>
      </c>
      <c r="R219" s="103">
        <v>6.4814814814814813E-3</v>
      </c>
      <c r="S219" s="101" t="s">
        <v>587</v>
      </c>
      <c r="T219" s="105">
        <f>IF(OR([2]!RtDuet_Report[[#This Row],[Machine Centre ]]="Vessel Unloading 1 Unplanned Loss",[2]!RtDuet_Report[[#This Row],[Machine Centre ]]="Vessel Unloading 2 Unplanned Loss"),[2]!RtDuet_Report[[#This Row],[Duration3]],0)</f>
        <v>12</v>
      </c>
      <c r="U21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20" spans="1:21" ht="188" thickBot="1" x14ac:dyDescent="0.4">
      <c r="A220" s="137" t="s">
        <v>31</v>
      </c>
      <c r="B220" s="98">
        <v>44501</v>
      </c>
      <c r="C220" s="99" t="s">
        <v>588</v>
      </c>
      <c r="D220" s="99"/>
      <c r="E220" s="106">
        <v>44523.886354166665</v>
      </c>
      <c r="F220" s="106">
        <v>44523.905717592592</v>
      </c>
      <c r="G220" s="101" t="s">
        <v>59</v>
      </c>
      <c r="H220" s="100" t="s">
        <v>589</v>
      </c>
      <c r="I220" s="100" t="s">
        <v>590</v>
      </c>
      <c r="J220" s="101" t="s">
        <v>62</v>
      </c>
      <c r="K220" s="101" t="s">
        <v>87</v>
      </c>
      <c r="L220" s="101" t="s">
        <v>36</v>
      </c>
      <c r="M220" s="101" t="s">
        <v>64</v>
      </c>
      <c r="N220" s="101" t="s">
        <v>65</v>
      </c>
      <c r="O220" s="101" t="str">
        <f>IF([2]!RtDuet_Report[[#This Row],[Duration3]]&gt;=360,IF([2]!RtDuet_Report[[#This Row],[&gt; 12 Hrs EDT ]]=1,"Zero",1),"Zero")</f>
        <v>Zero</v>
      </c>
      <c r="P220" s="101" t="str">
        <f>IF([2]!RtDuet_Report[[#This Row],[Duration3]]&gt;=720, 1,"Zero")</f>
        <v>Zero</v>
      </c>
      <c r="Q220" s="101">
        <v>27</v>
      </c>
      <c r="R220" s="103">
        <v>1.9363425925925926E-2</v>
      </c>
      <c r="S220" s="101" t="s">
        <v>591</v>
      </c>
      <c r="T220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220" s="105">
        <f>IF(OR([2]!RtDuet_Report[[#This Row],[Machine Centre ]]="Truck Loading 1 Unplanned Loss",[2]!RtDuet_Report[[#This Row],[Machine Centre ]]="Truck Loading 2 Unplanned Loss"),[2]!RtDuet_Report[[#This Row],[Duration3]],0)</f>
        <v>9</v>
      </c>
    </row>
    <row r="221" spans="1:21" ht="175.5" thickBot="1" x14ac:dyDescent="0.4">
      <c r="A221" s="137" t="s">
        <v>31</v>
      </c>
      <c r="B221" s="98">
        <v>44501</v>
      </c>
      <c r="C221" s="99" t="s">
        <v>588</v>
      </c>
      <c r="D221" s="99"/>
      <c r="E221" s="106">
        <v>44523.916597222225</v>
      </c>
      <c r="F221" s="106">
        <v>44523.91810185185</v>
      </c>
      <c r="G221" s="101" t="s">
        <v>69</v>
      </c>
      <c r="H221" s="100" t="s">
        <v>133</v>
      </c>
      <c r="I221" s="100" t="s">
        <v>592</v>
      </c>
      <c r="J221" s="101" t="s">
        <v>62</v>
      </c>
      <c r="K221" s="101" t="s">
        <v>593</v>
      </c>
      <c r="L221" s="101" t="s">
        <v>36</v>
      </c>
      <c r="M221" s="101" t="s">
        <v>188</v>
      </c>
      <c r="N221" s="101" t="s">
        <v>594</v>
      </c>
      <c r="O221" s="101" t="str">
        <f>IF([2]!RtDuet_Report[[#This Row],[Duration3]]&gt;=360,IF([2]!RtDuet_Report[[#This Row],[&gt; 12 Hrs EDT ]]=1,"Zero",1),"Zero")</f>
        <v>Zero</v>
      </c>
      <c r="P221" s="101" t="str">
        <f>IF([2]!RtDuet_Report[[#This Row],[Duration3]]&gt;=720, 1,"Zero")</f>
        <v>Zero</v>
      </c>
      <c r="Q221" s="101">
        <v>2</v>
      </c>
      <c r="R221" s="103">
        <v>1.5046296296296294E-3</v>
      </c>
      <c r="S221" s="101" t="s">
        <v>595</v>
      </c>
      <c r="T221" s="105">
        <f>IF(OR([2]!RtDuet_Report[[#This Row],[Machine Centre ]]="Vessel Unloading 1 Unplanned Loss",[2]!RtDuet_Report[[#This Row],[Machine Centre ]]="Vessel Unloading 2 Unplanned Loss"),[2]!RtDuet_Report[[#This Row],[Duration3]],0)</f>
        <v>27</v>
      </c>
      <c r="U22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22" spans="1:21" ht="175.5" thickBot="1" x14ac:dyDescent="0.4">
      <c r="A222" s="137" t="s">
        <v>31</v>
      </c>
      <c r="B222" s="98">
        <v>44501</v>
      </c>
      <c r="C222" s="99" t="s">
        <v>588</v>
      </c>
      <c r="D222" s="99"/>
      <c r="E222" s="106">
        <v>44523.919849537036</v>
      </c>
      <c r="F222" s="106">
        <v>44523.935729166667</v>
      </c>
      <c r="G222" s="101" t="s">
        <v>69</v>
      </c>
      <c r="H222" s="100" t="s">
        <v>596</v>
      </c>
      <c r="I222" s="100" t="s">
        <v>597</v>
      </c>
      <c r="J222" s="101" t="s">
        <v>62</v>
      </c>
      <c r="K222" s="101" t="s">
        <v>593</v>
      </c>
      <c r="L222" s="101" t="s">
        <v>36</v>
      </c>
      <c r="M222" s="101" t="s">
        <v>188</v>
      </c>
      <c r="N222" s="101" t="s">
        <v>594</v>
      </c>
      <c r="O222" s="101" t="str">
        <f>IF([2]!RtDuet_Report[[#This Row],[Duration3]]&gt;=360,IF([2]!RtDuet_Report[[#This Row],[&gt; 12 Hrs EDT ]]=1,"Zero",1),"Zero")</f>
        <v>Zero</v>
      </c>
      <c r="P222" s="101" t="str">
        <f>IF([2]!RtDuet_Report[[#This Row],[Duration3]]&gt;=720, 1,"Zero")</f>
        <v>Zero</v>
      </c>
      <c r="Q222" s="101">
        <v>22</v>
      </c>
      <c r="R222" s="103">
        <v>1.5879629629629629E-2</v>
      </c>
      <c r="S222" s="101" t="s">
        <v>595</v>
      </c>
      <c r="T222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22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23" spans="1:21" ht="188" thickBot="1" x14ac:dyDescent="0.4">
      <c r="A223" s="137" t="s">
        <v>31</v>
      </c>
      <c r="B223" s="98">
        <v>44501</v>
      </c>
      <c r="C223" s="99" t="s">
        <v>588</v>
      </c>
      <c r="D223" s="99"/>
      <c r="E223" s="106">
        <v>44523.989884259259</v>
      </c>
      <c r="F223" s="106">
        <v>44523.997013888889</v>
      </c>
      <c r="G223" s="101" t="s">
        <v>59</v>
      </c>
      <c r="H223" s="100" t="s">
        <v>420</v>
      </c>
      <c r="I223" s="100" t="s">
        <v>142</v>
      </c>
      <c r="J223" s="101" t="s">
        <v>62</v>
      </c>
      <c r="K223" s="101" t="s">
        <v>598</v>
      </c>
      <c r="L223" s="101" t="s">
        <v>135</v>
      </c>
      <c r="M223" s="101" t="s">
        <v>83</v>
      </c>
      <c r="N223" s="101" t="s">
        <v>136</v>
      </c>
      <c r="O223" s="101" t="str">
        <f>IF([2]!RtDuet_Report[[#This Row],[Duration3]]&gt;=360,IF([2]!RtDuet_Report[[#This Row],[&gt; 12 Hrs EDT ]]=1,"Zero",1),"Zero")</f>
        <v>Zero</v>
      </c>
      <c r="P223" s="101" t="str">
        <f>IF([2]!RtDuet_Report[[#This Row],[Duration3]]&gt;=720, 1,"Zero")</f>
        <v>Zero</v>
      </c>
      <c r="Q223" s="101">
        <v>10</v>
      </c>
      <c r="R223" s="103">
        <v>7.1296296296296307E-3</v>
      </c>
      <c r="S223" s="101" t="s">
        <v>599</v>
      </c>
      <c r="T223" s="105">
        <f>IF(OR([2]!RtDuet_Report[[#This Row],[Machine Centre ]]="Vessel Unloading 1 Unplanned Loss",[2]!RtDuet_Report[[#This Row],[Machine Centre ]]="Vessel Unloading 2 Unplanned Loss"),[2]!RtDuet_Report[[#This Row],[Duration3]],0)</f>
        <v>22</v>
      </c>
      <c r="U22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24" spans="1:21" ht="188" thickBot="1" x14ac:dyDescent="0.4">
      <c r="A224" s="137" t="s">
        <v>31</v>
      </c>
      <c r="B224" s="98">
        <v>44501</v>
      </c>
      <c r="C224" s="99" t="s">
        <v>588</v>
      </c>
      <c r="D224" s="99"/>
      <c r="E224" s="106">
        <v>44523.997013888889</v>
      </c>
      <c r="F224" s="106">
        <v>44523.998078703706</v>
      </c>
      <c r="G224" s="101" t="s">
        <v>59</v>
      </c>
      <c r="H224" s="100" t="s">
        <v>600</v>
      </c>
      <c r="I224" s="100" t="s">
        <v>600</v>
      </c>
      <c r="J224" s="101" t="s">
        <v>34</v>
      </c>
      <c r="K224" s="101" t="s">
        <v>598</v>
      </c>
      <c r="L224" s="101" t="s">
        <v>135</v>
      </c>
      <c r="M224" s="101" t="s">
        <v>83</v>
      </c>
      <c r="N224" s="101" t="s">
        <v>136</v>
      </c>
      <c r="O224" s="101" t="str">
        <f>IF([2]!RtDuet_Report[[#This Row],[Duration3]]&gt;=360,IF([2]!RtDuet_Report[[#This Row],[&gt; 12 Hrs EDT ]]=1,"Zero",1),"Zero")</f>
        <v>Zero</v>
      </c>
      <c r="P224" s="101" t="str">
        <f>IF([2]!RtDuet_Report[[#This Row],[Duration3]]&gt;=720, 1,"Zero")</f>
        <v>Zero</v>
      </c>
      <c r="Q224" s="101">
        <v>1</v>
      </c>
      <c r="R224" s="103">
        <v>1.0648148148148147E-3</v>
      </c>
      <c r="S224" s="101" t="s">
        <v>599</v>
      </c>
      <c r="T224" s="105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22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25" spans="1:21" ht="175.5" thickBot="1" x14ac:dyDescent="0.4">
      <c r="A225" s="137" t="s">
        <v>31</v>
      </c>
      <c r="B225" s="98">
        <v>44501</v>
      </c>
      <c r="C225" s="99" t="s">
        <v>588</v>
      </c>
      <c r="D225" s="99"/>
      <c r="E225" s="106">
        <v>44524.001006944447</v>
      </c>
      <c r="F225" s="106">
        <v>44524.005324074074</v>
      </c>
      <c r="G225" s="101" t="s">
        <v>59</v>
      </c>
      <c r="H225" s="100" t="s">
        <v>273</v>
      </c>
      <c r="I225" s="100" t="s">
        <v>601</v>
      </c>
      <c r="J225" s="101" t="s">
        <v>62</v>
      </c>
      <c r="K225" s="101" t="s">
        <v>602</v>
      </c>
      <c r="L225" s="101" t="s">
        <v>36</v>
      </c>
      <c r="M225" s="101" t="s">
        <v>188</v>
      </c>
      <c r="N225" s="101" t="s">
        <v>603</v>
      </c>
      <c r="O225" s="101" t="str">
        <f>IF([2]!RtDuet_Report[[#This Row],[Duration3]]&gt;=360,IF([2]!RtDuet_Report[[#This Row],[&gt; 12 Hrs EDT ]]=1,"Zero",1),"Zero")</f>
        <v>Zero</v>
      </c>
      <c r="P225" s="101" t="str">
        <f>IF([2]!RtDuet_Report[[#This Row],[Duration3]]&gt;=720, 1,"Zero")</f>
        <v>Zero</v>
      </c>
      <c r="Q225" s="101">
        <v>6</v>
      </c>
      <c r="R225" s="103">
        <v>4.31712962962963E-3</v>
      </c>
      <c r="S225" s="101" t="s">
        <v>604</v>
      </c>
      <c r="T225" s="105">
        <f>IF(OR([2]!RtDuet_Report[[#This Row],[Machine Centre ]]="Vessel Unloading 1 Unplanned Loss",[2]!RtDuet_Report[[#This Row],[Machine Centre ]]="Vessel Unloading 2 Unplanned Loss"),[2]!RtDuet_Report[[#This Row],[Duration3]],0)</f>
        <v>1</v>
      </c>
      <c r="U22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26" spans="1:21" ht="175.5" thickBot="1" x14ac:dyDescent="0.4">
      <c r="A226" s="137" t="s">
        <v>31</v>
      </c>
      <c r="B226" s="98">
        <v>44501</v>
      </c>
      <c r="C226" s="99" t="s">
        <v>588</v>
      </c>
      <c r="D226" s="99"/>
      <c r="E226" s="106">
        <v>44524.005324074074</v>
      </c>
      <c r="F226" s="106">
        <v>44524.010428240741</v>
      </c>
      <c r="G226" s="101" t="s">
        <v>59</v>
      </c>
      <c r="H226" s="100" t="s">
        <v>605</v>
      </c>
      <c r="I226" s="100" t="s">
        <v>605</v>
      </c>
      <c r="J226" s="101" t="s">
        <v>34</v>
      </c>
      <c r="K226" s="101" t="s">
        <v>602</v>
      </c>
      <c r="L226" s="101" t="s">
        <v>36</v>
      </c>
      <c r="M226" s="101" t="s">
        <v>188</v>
      </c>
      <c r="N226" s="101" t="s">
        <v>603</v>
      </c>
      <c r="O226" s="101" t="str">
        <f>IF([2]!RtDuet_Report[[#This Row],[Duration3]]&gt;=360,IF([2]!RtDuet_Report[[#This Row],[&gt; 12 Hrs EDT ]]=1,"Zero",1),"Zero")</f>
        <v>Zero</v>
      </c>
      <c r="P226" s="101" t="str">
        <f>IF([2]!RtDuet_Report[[#This Row],[Duration3]]&gt;=720, 1,"Zero")</f>
        <v>Zero</v>
      </c>
      <c r="Q226" s="101">
        <v>7</v>
      </c>
      <c r="R226" s="103">
        <v>5.1041666666666666E-3</v>
      </c>
      <c r="S226" s="101" t="s">
        <v>604</v>
      </c>
      <c r="T226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22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27" spans="1:21" ht="175.5" thickBot="1" x14ac:dyDescent="0.4">
      <c r="A227" s="137" t="s">
        <v>31</v>
      </c>
      <c r="B227" s="98">
        <v>44501</v>
      </c>
      <c r="C227" s="99" t="s">
        <v>588</v>
      </c>
      <c r="D227" s="99"/>
      <c r="E227" s="106">
        <v>44524.011087962965</v>
      </c>
      <c r="F227" s="106">
        <v>44524.014085648145</v>
      </c>
      <c r="G227" s="101" t="s">
        <v>59</v>
      </c>
      <c r="H227" s="100" t="s">
        <v>350</v>
      </c>
      <c r="I227" s="100" t="s">
        <v>350</v>
      </c>
      <c r="J227" s="101" t="s">
        <v>34</v>
      </c>
      <c r="K227" s="101" t="s">
        <v>602</v>
      </c>
      <c r="L227" s="101" t="s">
        <v>36</v>
      </c>
      <c r="M227" s="101" t="s">
        <v>188</v>
      </c>
      <c r="N227" s="101" t="s">
        <v>603</v>
      </c>
      <c r="O227" s="101" t="str">
        <f>IF([2]!RtDuet_Report[[#This Row],[Duration3]]&gt;=360,IF([2]!RtDuet_Report[[#This Row],[&gt; 12 Hrs EDT ]]=1,"Zero",1),"Zero")</f>
        <v>Zero</v>
      </c>
      <c r="P227" s="101" t="str">
        <f>IF([2]!RtDuet_Report[[#This Row],[Duration3]]&gt;=720, 1,"Zero")</f>
        <v>Zero</v>
      </c>
      <c r="Q227" s="101">
        <v>4</v>
      </c>
      <c r="R227" s="103">
        <v>2.9976851851851848E-3</v>
      </c>
      <c r="S227" s="101" t="s">
        <v>604</v>
      </c>
      <c r="T227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22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28" spans="1:21" ht="175.5" thickBot="1" x14ac:dyDescent="0.4">
      <c r="A228" s="137" t="s">
        <v>31</v>
      </c>
      <c r="B228" s="98">
        <v>44501</v>
      </c>
      <c r="C228" s="99" t="s">
        <v>588</v>
      </c>
      <c r="D228" s="99"/>
      <c r="E228" s="106">
        <v>44524.016018518516</v>
      </c>
      <c r="F228" s="106">
        <v>44524.018275462964</v>
      </c>
      <c r="G228" s="101" t="s">
        <v>59</v>
      </c>
      <c r="H228" s="100" t="s">
        <v>606</v>
      </c>
      <c r="I228" s="100" t="s">
        <v>606</v>
      </c>
      <c r="J228" s="101" t="s">
        <v>34</v>
      </c>
      <c r="K228" s="101" t="s">
        <v>602</v>
      </c>
      <c r="L228" s="101" t="s">
        <v>36</v>
      </c>
      <c r="M228" s="101" t="s">
        <v>188</v>
      </c>
      <c r="N228" s="101" t="s">
        <v>603</v>
      </c>
      <c r="O228" s="101" t="str">
        <f>IF([2]!RtDuet_Report[[#This Row],[Duration3]]&gt;=360,IF([2]!RtDuet_Report[[#This Row],[&gt; 12 Hrs EDT ]]=1,"Zero",1),"Zero")</f>
        <v>Zero</v>
      </c>
      <c r="P228" s="101" t="str">
        <f>IF([2]!RtDuet_Report[[#This Row],[Duration3]]&gt;=720, 1,"Zero")</f>
        <v>Zero</v>
      </c>
      <c r="Q228" s="101">
        <v>3</v>
      </c>
      <c r="R228" s="103">
        <v>2.2569444444444447E-3</v>
      </c>
      <c r="S228" s="101" t="s">
        <v>604</v>
      </c>
      <c r="T228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22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29" spans="1:21" ht="175.5" thickBot="1" x14ac:dyDescent="0.4">
      <c r="A229" s="137" t="s">
        <v>31</v>
      </c>
      <c r="B229" s="98">
        <v>44501</v>
      </c>
      <c r="C229" s="99" t="s">
        <v>588</v>
      </c>
      <c r="D229" s="99"/>
      <c r="E229" s="106">
        <v>44524.01829861111</v>
      </c>
      <c r="F229" s="106">
        <v>44524.026620370372</v>
      </c>
      <c r="G229" s="101" t="s">
        <v>59</v>
      </c>
      <c r="H229" s="100" t="s">
        <v>607</v>
      </c>
      <c r="I229" s="100" t="s">
        <v>608</v>
      </c>
      <c r="J229" s="101" t="s">
        <v>62</v>
      </c>
      <c r="K229" s="101" t="s">
        <v>602</v>
      </c>
      <c r="L229" s="101" t="s">
        <v>36</v>
      </c>
      <c r="M229" s="101" t="s">
        <v>188</v>
      </c>
      <c r="N229" s="101" t="s">
        <v>603</v>
      </c>
      <c r="O229" s="101" t="str">
        <f>IF([2]!RtDuet_Report[[#This Row],[Duration3]]&gt;=360,IF([2]!RtDuet_Report[[#This Row],[&gt; 12 Hrs EDT ]]=1,"Zero",1),"Zero")</f>
        <v>Zero</v>
      </c>
      <c r="P229" s="101" t="str">
        <f>IF([2]!RtDuet_Report[[#This Row],[Duration3]]&gt;=720, 1,"Zero")</f>
        <v>Zero</v>
      </c>
      <c r="Q229" s="101">
        <v>11</v>
      </c>
      <c r="R229" s="103">
        <v>8.3217592592592596E-3</v>
      </c>
      <c r="S229" s="101" t="s">
        <v>604</v>
      </c>
      <c r="T229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22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30" spans="1:21" ht="175.5" thickBot="1" x14ac:dyDescent="0.4">
      <c r="A230" s="137" t="s">
        <v>31</v>
      </c>
      <c r="B230" s="98">
        <v>44501</v>
      </c>
      <c r="C230" s="99" t="s">
        <v>588</v>
      </c>
      <c r="D230" s="99"/>
      <c r="E230" s="106">
        <v>44524.026620370372</v>
      </c>
      <c r="F230" s="106">
        <v>44524.029305555552</v>
      </c>
      <c r="G230" s="101" t="s">
        <v>59</v>
      </c>
      <c r="H230" s="100" t="s">
        <v>210</v>
      </c>
      <c r="I230" s="100" t="s">
        <v>210</v>
      </c>
      <c r="J230" s="101" t="s">
        <v>34</v>
      </c>
      <c r="K230" s="101" t="s">
        <v>602</v>
      </c>
      <c r="L230" s="101" t="s">
        <v>36</v>
      </c>
      <c r="M230" s="101" t="s">
        <v>188</v>
      </c>
      <c r="N230" s="101" t="s">
        <v>603</v>
      </c>
      <c r="O230" s="101" t="str">
        <f>IF([2]!RtDuet_Report[[#This Row],[Duration3]]&gt;=360,IF([2]!RtDuet_Report[[#This Row],[&gt; 12 Hrs EDT ]]=1,"Zero",1),"Zero")</f>
        <v>Zero</v>
      </c>
      <c r="P230" s="101" t="str">
        <f>IF([2]!RtDuet_Report[[#This Row],[Duration3]]&gt;=720, 1,"Zero")</f>
        <v>Zero</v>
      </c>
      <c r="Q230" s="101">
        <v>3</v>
      </c>
      <c r="R230" s="103">
        <v>2.685185185185185E-3</v>
      </c>
      <c r="S230" s="101" t="s">
        <v>604</v>
      </c>
      <c r="T230" s="105">
        <f>IF(OR([2]!RtDuet_Report[[#This Row],[Machine Centre ]]="Vessel Unloading 1 Unplanned Loss",[2]!RtDuet_Report[[#This Row],[Machine Centre ]]="Vessel Unloading 2 Unplanned Loss"),[2]!RtDuet_Report[[#This Row],[Duration3]],0)</f>
        <v>11</v>
      </c>
      <c r="U23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31" spans="1:21" ht="175.5" thickBot="1" x14ac:dyDescent="0.4">
      <c r="A231" s="137" t="s">
        <v>31</v>
      </c>
      <c r="B231" s="98">
        <v>44501</v>
      </c>
      <c r="C231" s="99" t="s">
        <v>588</v>
      </c>
      <c r="D231" s="99"/>
      <c r="E231" s="106">
        <v>44524.029317129629</v>
      </c>
      <c r="F231" s="106">
        <v>44524.040138888886</v>
      </c>
      <c r="G231" s="101" t="s">
        <v>59</v>
      </c>
      <c r="H231" s="100" t="s">
        <v>609</v>
      </c>
      <c r="I231" s="100" t="s">
        <v>213</v>
      </c>
      <c r="J231" s="101" t="s">
        <v>62</v>
      </c>
      <c r="K231" s="101" t="s">
        <v>602</v>
      </c>
      <c r="L231" s="101" t="s">
        <v>36</v>
      </c>
      <c r="M231" s="101" t="s">
        <v>188</v>
      </c>
      <c r="N231" s="101" t="s">
        <v>603</v>
      </c>
      <c r="O231" s="101" t="str">
        <f>IF([2]!RtDuet_Report[[#This Row],[Duration3]]&gt;=360,IF([2]!RtDuet_Report[[#This Row],[&gt; 12 Hrs EDT ]]=1,"Zero",1),"Zero")</f>
        <v>Zero</v>
      </c>
      <c r="P231" s="101" t="str">
        <f>IF([2]!RtDuet_Report[[#This Row],[Duration3]]&gt;=720, 1,"Zero")</f>
        <v>Zero</v>
      </c>
      <c r="Q231" s="101">
        <v>15</v>
      </c>
      <c r="R231" s="103">
        <v>1.082175925925926E-2</v>
      </c>
      <c r="S231" s="101" t="s">
        <v>604</v>
      </c>
      <c r="T231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23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32" spans="1:21" ht="188" thickBot="1" x14ac:dyDescent="0.4">
      <c r="A232" s="137" t="s">
        <v>31</v>
      </c>
      <c r="B232" s="98">
        <v>44501</v>
      </c>
      <c r="C232" s="99" t="s">
        <v>588</v>
      </c>
      <c r="D232" s="99"/>
      <c r="E232" s="106">
        <v>44524.118344907409</v>
      </c>
      <c r="F232" s="106">
        <v>44524.123888888891</v>
      </c>
      <c r="G232" s="101" t="s">
        <v>59</v>
      </c>
      <c r="H232" s="100" t="s">
        <v>610</v>
      </c>
      <c r="I232" s="100" t="s">
        <v>611</v>
      </c>
      <c r="J232" s="101" t="s">
        <v>62</v>
      </c>
      <c r="K232" s="101" t="s">
        <v>598</v>
      </c>
      <c r="L232" s="101" t="s">
        <v>135</v>
      </c>
      <c r="M232" s="101" t="s">
        <v>83</v>
      </c>
      <c r="N232" s="101" t="s">
        <v>136</v>
      </c>
      <c r="O232" s="101" t="str">
        <f>IF([2]!RtDuet_Report[[#This Row],[Duration3]]&gt;=360,IF([2]!RtDuet_Report[[#This Row],[&gt; 12 Hrs EDT ]]=1,"Zero",1),"Zero")</f>
        <v>Zero</v>
      </c>
      <c r="P232" s="101" t="str">
        <f>IF([2]!RtDuet_Report[[#This Row],[Duration3]]&gt;=720, 1,"Zero")</f>
        <v>Zero</v>
      </c>
      <c r="Q232" s="101">
        <v>7</v>
      </c>
      <c r="R232" s="103">
        <v>5.5439814814814822E-3</v>
      </c>
      <c r="S232" s="101" t="s">
        <v>340</v>
      </c>
      <c r="T232" s="105">
        <f>IF(OR([2]!RtDuet_Report[[#This Row],[Machine Centre ]]="Vessel Unloading 1 Unplanned Loss",[2]!RtDuet_Report[[#This Row],[Machine Centre ]]="Vessel Unloading 2 Unplanned Loss"),[2]!RtDuet_Report[[#This Row],[Duration3]],0)</f>
        <v>15</v>
      </c>
      <c r="U23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33" spans="1:21" ht="175.5" thickBot="1" x14ac:dyDescent="0.4">
      <c r="A233" s="137" t="s">
        <v>31</v>
      </c>
      <c r="B233" s="98">
        <v>44501</v>
      </c>
      <c r="C233" s="99" t="s">
        <v>588</v>
      </c>
      <c r="D233" s="99"/>
      <c r="E233" s="106">
        <v>44524.125821759262</v>
      </c>
      <c r="F233" s="106">
        <v>44524.134247685186</v>
      </c>
      <c r="G233" s="101" t="s">
        <v>59</v>
      </c>
      <c r="H233" s="100" t="s">
        <v>612</v>
      </c>
      <c r="I233" s="100" t="s">
        <v>613</v>
      </c>
      <c r="J233" s="101" t="s">
        <v>62</v>
      </c>
      <c r="K233" s="101" t="s">
        <v>602</v>
      </c>
      <c r="L233" s="101" t="s">
        <v>36</v>
      </c>
      <c r="M233" s="101" t="s">
        <v>188</v>
      </c>
      <c r="N233" s="101" t="s">
        <v>603</v>
      </c>
      <c r="O233" s="101" t="str">
        <f>IF([2]!RtDuet_Report[[#This Row],[Duration3]]&gt;=360,IF([2]!RtDuet_Report[[#This Row],[&gt; 12 Hrs EDT ]]=1,"Zero",1),"Zero")</f>
        <v>Zero</v>
      </c>
      <c r="P233" s="101" t="str">
        <f>IF([2]!RtDuet_Report[[#This Row],[Duration3]]&gt;=720, 1,"Zero")</f>
        <v>Zero</v>
      </c>
      <c r="Q233" s="101">
        <v>12</v>
      </c>
      <c r="R233" s="103">
        <v>8.4259259259259253E-3</v>
      </c>
      <c r="S233" s="101" t="s">
        <v>604</v>
      </c>
      <c r="T233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23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34" spans="1:21" ht="175.5" thickBot="1" x14ac:dyDescent="0.4">
      <c r="A234" s="137" t="s">
        <v>31</v>
      </c>
      <c r="B234" s="98">
        <v>44501</v>
      </c>
      <c r="C234" s="99" t="s">
        <v>588</v>
      </c>
      <c r="D234" s="99"/>
      <c r="E234" s="106">
        <v>44524.161956018521</v>
      </c>
      <c r="F234" s="106">
        <v>44524.173101851855</v>
      </c>
      <c r="G234" s="101" t="s">
        <v>69</v>
      </c>
      <c r="H234" s="100" t="s">
        <v>614</v>
      </c>
      <c r="I234" s="100" t="s">
        <v>615</v>
      </c>
      <c r="J234" s="101" t="s">
        <v>62</v>
      </c>
      <c r="K234" s="101" t="s">
        <v>593</v>
      </c>
      <c r="L234" s="101" t="s">
        <v>36</v>
      </c>
      <c r="M234" s="101" t="s">
        <v>188</v>
      </c>
      <c r="N234" s="101" t="s">
        <v>594</v>
      </c>
      <c r="O234" s="101" t="str">
        <f>IF([2]!RtDuet_Report[[#This Row],[Duration3]]&gt;=360,IF([2]!RtDuet_Report[[#This Row],[&gt; 12 Hrs EDT ]]=1,"Zero",1),"Zero")</f>
        <v>Zero</v>
      </c>
      <c r="P234" s="101" t="str">
        <f>IF([2]!RtDuet_Report[[#This Row],[Duration3]]&gt;=720, 1,"Zero")</f>
        <v>Zero</v>
      </c>
      <c r="Q234" s="101">
        <v>16</v>
      </c>
      <c r="R234" s="103">
        <v>1.1145833333333334E-2</v>
      </c>
      <c r="S234" s="101" t="s">
        <v>595</v>
      </c>
      <c r="T234" s="105">
        <f>IF(OR([2]!RtDuet_Report[[#This Row],[Machine Centre ]]="Vessel Unloading 1 Unplanned Loss",[2]!RtDuet_Report[[#This Row],[Machine Centre ]]="Vessel Unloading 2 Unplanned Loss"),[2]!RtDuet_Report[[#This Row],[Duration3]],0)</f>
        <v>12</v>
      </c>
      <c r="U23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35" spans="1:21" ht="225.5" thickBot="1" x14ac:dyDescent="0.4">
      <c r="A235" s="137" t="s">
        <v>31</v>
      </c>
      <c r="B235" s="98">
        <v>44501</v>
      </c>
      <c r="C235" s="99" t="s">
        <v>588</v>
      </c>
      <c r="D235" s="99"/>
      <c r="E235" s="106">
        <v>44524.552025462966</v>
      </c>
      <c r="F235" s="106">
        <v>44524.571840277778</v>
      </c>
      <c r="G235" s="101" t="s">
        <v>69</v>
      </c>
      <c r="H235" s="100" t="s">
        <v>616</v>
      </c>
      <c r="I235" s="100" t="s">
        <v>617</v>
      </c>
      <c r="J235" s="101" t="s">
        <v>62</v>
      </c>
      <c r="K235" s="101" t="s">
        <v>618</v>
      </c>
      <c r="L235" s="101"/>
      <c r="M235" s="101" t="s">
        <v>64</v>
      </c>
      <c r="N235" s="101" t="s">
        <v>73</v>
      </c>
      <c r="O235" s="101" t="str">
        <f>IF([2]!RtDuet_Report[[#This Row],[Duration3]]&gt;=360,IF([2]!RtDuet_Report[[#This Row],[&gt; 12 Hrs EDT ]]=1,"Zero",1),"Zero")</f>
        <v>Zero</v>
      </c>
      <c r="P235" s="101" t="str">
        <f>IF([2]!RtDuet_Report[[#This Row],[Duration3]]&gt;=720, 1,"Zero")</f>
        <v>Zero</v>
      </c>
      <c r="Q235" s="101">
        <v>28</v>
      </c>
      <c r="R235" s="103">
        <v>1.9814814814814816E-2</v>
      </c>
      <c r="S235" s="101" t="s">
        <v>619</v>
      </c>
      <c r="T235" s="105">
        <f>IF(OR([2]!RtDuet_Report[[#This Row],[Machine Centre ]]="Vessel Unloading 1 Unplanned Loss",[2]!RtDuet_Report[[#This Row],[Machine Centre ]]="Vessel Unloading 2 Unplanned Loss"),[2]!RtDuet_Report[[#This Row],[Duration3]],0)</f>
        <v>16</v>
      </c>
      <c r="U23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36" spans="1:21" ht="188" thickBot="1" x14ac:dyDescent="0.4">
      <c r="A236" s="137" t="s">
        <v>31</v>
      </c>
      <c r="B236" s="98">
        <v>44501</v>
      </c>
      <c r="C236" s="99" t="s">
        <v>588</v>
      </c>
      <c r="D236" s="99"/>
      <c r="E236" s="106">
        <v>44524.571701388886</v>
      </c>
      <c r="F236" s="106">
        <v>44524.60193287037</v>
      </c>
      <c r="G236" s="101" t="s">
        <v>59</v>
      </c>
      <c r="H236" s="100" t="s">
        <v>620</v>
      </c>
      <c r="I236" s="100" t="s">
        <v>621</v>
      </c>
      <c r="J236" s="101" t="s">
        <v>62</v>
      </c>
      <c r="K236" s="101" t="s">
        <v>87</v>
      </c>
      <c r="L236" s="101" t="s">
        <v>36</v>
      </c>
      <c r="M236" s="101" t="s">
        <v>64</v>
      </c>
      <c r="N236" s="101" t="s">
        <v>65</v>
      </c>
      <c r="O236" s="101" t="str">
        <f>IF([2]!RtDuet_Report[[#This Row],[Duration3]]&gt;=360,IF([2]!RtDuet_Report[[#This Row],[&gt; 12 Hrs EDT ]]=1,"Zero",1),"Zero")</f>
        <v>Zero</v>
      </c>
      <c r="P236" s="101" t="str">
        <f>IF([2]!RtDuet_Report[[#This Row],[Duration3]]&gt;=720, 1,"Zero")</f>
        <v>Zero</v>
      </c>
      <c r="Q236" s="101">
        <v>43</v>
      </c>
      <c r="R236" s="103">
        <v>3.0231481481481481E-2</v>
      </c>
      <c r="S236" s="101" t="s">
        <v>622</v>
      </c>
      <c r="T236" s="105">
        <f>IF(OR([2]!RtDuet_Report[[#This Row],[Machine Centre ]]="Vessel Unloading 1 Unplanned Loss",[2]!RtDuet_Report[[#This Row],[Machine Centre ]]="Vessel Unloading 2 Unplanned Loss"),[2]!RtDuet_Report[[#This Row],[Duration3]],0)</f>
        <v>28</v>
      </c>
      <c r="U23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37" spans="1:21" ht="188" thickBot="1" x14ac:dyDescent="0.4">
      <c r="A237" s="137" t="s">
        <v>31</v>
      </c>
      <c r="B237" s="98">
        <v>44501</v>
      </c>
      <c r="C237" s="99" t="s">
        <v>588</v>
      </c>
      <c r="D237" s="99"/>
      <c r="E237" s="106">
        <v>44524.787546296298</v>
      </c>
      <c r="F237" s="106">
        <v>44524.812858796293</v>
      </c>
      <c r="G237" s="101" t="s">
        <v>59</v>
      </c>
      <c r="H237" s="100" t="s">
        <v>623</v>
      </c>
      <c r="I237" s="100" t="s">
        <v>624</v>
      </c>
      <c r="J237" s="101" t="s">
        <v>62</v>
      </c>
      <c r="K237" s="101" t="s">
        <v>87</v>
      </c>
      <c r="L237" s="101" t="s">
        <v>36</v>
      </c>
      <c r="M237" s="101" t="s">
        <v>64</v>
      </c>
      <c r="N237" s="101" t="s">
        <v>65</v>
      </c>
      <c r="O237" s="101" t="str">
        <f>IF([2]!RtDuet_Report[[#This Row],[Duration3]]&gt;=360,IF([2]!RtDuet_Report[[#This Row],[&gt; 12 Hrs EDT ]]=1,"Zero",1),"Zero")</f>
        <v>Zero</v>
      </c>
      <c r="P237" s="101" t="str">
        <f>IF([2]!RtDuet_Report[[#This Row],[Duration3]]&gt;=720, 1,"Zero")</f>
        <v>Zero</v>
      </c>
      <c r="Q237" s="101">
        <v>36</v>
      </c>
      <c r="R237" s="103">
        <v>2.5312500000000002E-2</v>
      </c>
      <c r="S237" s="101" t="s">
        <v>625</v>
      </c>
      <c r="T237" s="105">
        <f>IF(OR([2]!RtDuet_Report[[#This Row],[Machine Centre ]]="Vessel Unloading 1 Unplanned Loss",[2]!RtDuet_Report[[#This Row],[Machine Centre ]]="Vessel Unloading 2 Unplanned Loss"),[2]!RtDuet_Report[[#This Row],[Duration3]],0)</f>
        <v>43</v>
      </c>
      <c r="U23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38" spans="1:21" ht="88" thickBot="1" x14ac:dyDescent="0.4">
      <c r="A238" s="137" t="s">
        <v>31</v>
      </c>
      <c r="B238" s="98">
        <v>44501</v>
      </c>
      <c r="C238" s="99"/>
      <c r="D238" s="99"/>
      <c r="E238" s="106">
        <v>44525.263657407406</v>
      </c>
      <c r="F238" s="106">
        <v>44525.265393518515</v>
      </c>
      <c r="G238" s="101" t="s">
        <v>41</v>
      </c>
      <c r="H238" s="100" t="s">
        <v>444</v>
      </c>
      <c r="I238" s="100" t="s">
        <v>444</v>
      </c>
      <c r="J238" s="101" t="s">
        <v>34</v>
      </c>
      <c r="K238" s="101" t="s">
        <v>546</v>
      </c>
      <c r="L238" s="101"/>
      <c r="M238" s="101" t="s">
        <v>55</v>
      </c>
      <c r="N238" s="101" t="s">
        <v>476</v>
      </c>
      <c r="O238" s="101" t="str">
        <f>IF([2]!RtDuet_Report[[#This Row],[Duration3]]&gt;=360,IF([2]!RtDuet_Report[[#This Row],[&gt; 12 Hrs EDT ]]=1,"Zero",1),"Zero")</f>
        <v>Zero</v>
      </c>
      <c r="P238" s="101" t="str">
        <f>IF([2]!RtDuet_Report[[#This Row],[Duration3]]&gt;=720, 1,"Zero")</f>
        <v>Zero</v>
      </c>
      <c r="Q238" s="101">
        <v>2</v>
      </c>
      <c r="R238" s="103">
        <v>1.736111111111111E-3</v>
      </c>
      <c r="S238" s="101" t="s">
        <v>626</v>
      </c>
      <c r="T238" s="105">
        <f>IF(OR([2]!RtDuet_Report[[#This Row],[Machine Centre ]]="Vessel Unloading 1 Unplanned Loss",[2]!RtDuet_Report[[#This Row],[Machine Centre ]]="Vessel Unloading 2 Unplanned Loss"),[2]!RtDuet_Report[[#This Row],[Duration3]],0)</f>
        <v>36</v>
      </c>
      <c r="U23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39" spans="1:21" ht="175.5" thickBot="1" x14ac:dyDescent="0.4">
      <c r="A239" s="137" t="s">
        <v>31</v>
      </c>
      <c r="B239" s="98">
        <v>44501</v>
      </c>
      <c r="C239" s="99" t="s">
        <v>588</v>
      </c>
      <c r="D239" s="99"/>
      <c r="E239" s="106">
        <v>44525.488796296297</v>
      </c>
      <c r="F239" s="106">
        <v>44525.49428240741</v>
      </c>
      <c r="G239" s="101" t="s">
        <v>69</v>
      </c>
      <c r="H239" s="100" t="s">
        <v>436</v>
      </c>
      <c r="I239" s="100" t="s">
        <v>627</v>
      </c>
      <c r="J239" s="101" t="s">
        <v>62</v>
      </c>
      <c r="K239" s="101" t="s">
        <v>628</v>
      </c>
      <c r="L239" s="101" t="s">
        <v>36</v>
      </c>
      <c r="M239" s="101" t="s">
        <v>188</v>
      </c>
      <c r="N239" s="101" t="s">
        <v>629</v>
      </c>
      <c r="O239" s="101" t="str">
        <f>IF([2]!RtDuet_Report[[#This Row],[Duration3]]&gt;=360,IF([2]!RtDuet_Report[[#This Row],[&gt; 12 Hrs EDT ]]=1,"Zero",1),"Zero")</f>
        <v>Zero</v>
      </c>
      <c r="P239" s="101" t="str">
        <f>IF([2]!RtDuet_Report[[#This Row],[Duration3]]&gt;=720, 1,"Zero")</f>
        <v>Zero</v>
      </c>
      <c r="Q239" s="101">
        <v>7</v>
      </c>
      <c r="R239" s="103">
        <v>5.4861111111111117E-3</v>
      </c>
      <c r="S239" s="101" t="s">
        <v>630</v>
      </c>
      <c r="T239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239" s="105">
        <f>IF(OR([2]!RtDuet_Report[[#This Row],[Machine Centre ]]="Truck Loading 1 Unplanned Loss",[2]!RtDuet_Report[[#This Row],[Machine Centre ]]="Truck Loading 2 Unplanned Loss"),[2]!RtDuet_Report[[#This Row],[Duration3]],0)</f>
        <v>2</v>
      </c>
    </row>
    <row r="240" spans="1:21" ht="175.5" thickBot="1" x14ac:dyDescent="0.4">
      <c r="A240" s="137" t="s">
        <v>31</v>
      </c>
      <c r="B240" s="98">
        <v>44501</v>
      </c>
      <c r="C240" s="99" t="s">
        <v>588</v>
      </c>
      <c r="D240" s="99"/>
      <c r="E240" s="106">
        <v>44525.504143518519</v>
      </c>
      <c r="F240" s="106">
        <v>44525.525902777779</v>
      </c>
      <c r="G240" s="101" t="s">
        <v>69</v>
      </c>
      <c r="H240" s="100" t="s">
        <v>631</v>
      </c>
      <c r="I240" s="100" t="s">
        <v>416</v>
      </c>
      <c r="J240" s="101" t="s">
        <v>62</v>
      </c>
      <c r="K240" s="101" t="s">
        <v>628</v>
      </c>
      <c r="L240" s="101" t="s">
        <v>36</v>
      </c>
      <c r="M240" s="101" t="s">
        <v>188</v>
      </c>
      <c r="N240" s="101" t="s">
        <v>629</v>
      </c>
      <c r="O240" s="101" t="str">
        <f>IF([2]!RtDuet_Report[[#This Row],[Duration3]]&gt;=360,IF([2]!RtDuet_Report[[#This Row],[&gt; 12 Hrs EDT ]]=1,"Zero",1),"Zero")</f>
        <v>Zero</v>
      </c>
      <c r="P240" s="101" t="str">
        <f>IF([2]!RtDuet_Report[[#This Row],[Duration3]]&gt;=720, 1,"Zero")</f>
        <v>Zero</v>
      </c>
      <c r="Q240" s="101">
        <v>31</v>
      </c>
      <c r="R240" s="103">
        <v>2.1759259259259259E-2</v>
      </c>
      <c r="S240" s="101" t="s">
        <v>630</v>
      </c>
      <c r="T240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24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41" spans="1:21" ht="200.5" thickBot="1" x14ac:dyDescent="0.4">
      <c r="A241" s="137" t="s">
        <v>31</v>
      </c>
      <c r="B241" s="98">
        <v>44501</v>
      </c>
      <c r="C241" s="99" t="s">
        <v>588</v>
      </c>
      <c r="D241" s="99"/>
      <c r="E241" s="106">
        <v>44525.762604166666</v>
      </c>
      <c r="F241" s="106">
        <v>44525.769201388888</v>
      </c>
      <c r="G241" s="101" t="s">
        <v>69</v>
      </c>
      <c r="H241" s="100" t="s">
        <v>632</v>
      </c>
      <c r="I241" s="100" t="s">
        <v>539</v>
      </c>
      <c r="J241" s="101" t="s">
        <v>62</v>
      </c>
      <c r="K241" s="101" t="s">
        <v>125</v>
      </c>
      <c r="L241" s="101" t="s">
        <v>78</v>
      </c>
      <c r="M241" s="101" t="s">
        <v>64</v>
      </c>
      <c r="N241" s="101" t="s">
        <v>73</v>
      </c>
      <c r="O241" s="101" t="str">
        <f>IF([2]!RtDuet_Report[[#This Row],[Duration3]]&gt;=360,IF([2]!RtDuet_Report[[#This Row],[&gt; 12 Hrs EDT ]]=1,"Zero",1),"Zero")</f>
        <v>Zero</v>
      </c>
      <c r="P241" s="101" t="str">
        <f>IF([2]!RtDuet_Report[[#This Row],[Duration3]]&gt;=720, 1,"Zero")</f>
        <v>Zero</v>
      </c>
      <c r="Q241" s="101">
        <v>9</v>
      </c>
      <c r="R241" s="103">
        <v>6.5972222222222222E-3</v>
      </c>
      <c r="S241" s="101" t="s">
        <v>633</v>
      </c>
      <c r="T241" s="105">
        <f>IF(OR([2]!RtDuet_Report[[#This Row],[Machine Centre ]]="Vessel Unloading 1 Unplanned Loss",[2]!RtDuet_Report[[#This Row],[Machine Centre ]]="Vessel Unloading 2 Unplanned Loss"),[2]!RtDuet_Report[[#This Row],[Duration3]],0)</f>
        <v>31</v>
      </c>
      <c r="U24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42" spans="1:21" ht="188" thickBot="1" x14ac:dyDescent="0.4">
      <c r="A242" s="137" t="s">
        <v>31</v>
      </c>
      <c r="B242" s="98">
        <v>44501</v>
      </c>
      <c r="C242" s="99" t="s">
        <v>588</v>
      </c>
      <c r="D242" s="99"/>
      <c r="E242" s="106">
        <v>44526.307581018518</v>
      </c>
      <c r="F242" s="106">
        <v>44526.318692129629</v>
      </c>
      <c r="G242" s="101" t="s">
        <v>69</v>
      </c>
      <c r="H242" s="100" t="s">
        <v>634</v>
      </c>
      <c r="I242" s="100" t="s">
        <v>634</v>
      </c>
      <c r="J242" s="101" t="s">
        <v>34</v>
      </c>
      <c r="K242" s="101" t="s">
        <v>635</v>
      </c>
      <c r="L242" s="101" t="s">
        <v>54</v>
      </c>
      <c r="M242" s="101" t="s">
        <v>179</v>
      </c>
      <c r="N242" s="101" t="s">
        <v>470</v>
      </c>
      <c r="O242" s="101" t="str">
        <f>IF([2]!RtDuet_Report[[#This Row],[Duration3]]&gt;=360,IF([2]!RtDuet_Report[[#This Row],[&gt; 12 Hrs EDT ]]=1,"Zero",1),"Zero")</f>
        <v>Zero</v>
      </c>
      <c r="P242" s="101" t="str">
        <f>IF([2]!RtDuet_Report[[#This Row],[Duration3]]&gt;=720, 1,"Zero")</f>
        <v>Zero</v>
      </c>
      <c r="Q242" s="101">
        <v>16</v>
      </c>
      <c r="R242" s="103">
        <v>1.1111111111111112E-2</v>
      </c>
      <c r="S242" s="101" t="s">
        <v>636</v>
      </c>
      <c r="T242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24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43" spans="1:21" ht="188" thickBot="1" x14ac:dyDescent="0.4">
      <c r="A243" s="137" t="s">
        <v>31</v>
      </c>
      <c r="B243" s="98">
        <v>44501</v>
      </c>
      <c r="C243" s="99" t="s">
        <v>588</v>
      </c>
      <c r="D243" s="99"/>
      <c r="E243" s="106">
        <v>44526.431828703702</v>
      </c>
      <c r="F243" s="106">
        <v>44526.45071759259</v>
      </c>
      <c r="G243" s="101" t="s">
        <v>69</v>
      </c>
      <c r="H243" s="100" t="s">
        <v>637</v>
      </c>
      <c r="I243" s="100" t="s">
        <v>637</v>
      </c>
      <c r="J243" s="101" t="s">
        <v>34</v>
      </c>
      <c r="K243" s="101" t="s">
        <v>635</v>
      </c>
      <c r="L243" s="101" t="s">
        <v>54</v>
      </c>
      <c r="M243" s="101" t="s">
        <v>179</v>
      </c>
      <c r="N243" s="101" t="s">
        <v>470</v>
      </c>
      <c r="O243" s="101" t="str">
        <f>IF([2]!RtDuet_Report[[#This Row],[Duration3]]&gt;=360,IF([2]!RtDuet_Report[[#This Row],[&gt; 12 Hrs EDT ]]=1,"Zero",1),"Zero")</f>
        <v>Zero</v>
      </c>
      <c r="P243" s="101" t="str">
        <f>IF([2]!RtDuet_Report[[#This Row],[Duration3]]&gt;=720, 1,"Zero")</f>
        <v>Zero</v>
      </c>
      <c r="Q243" s="101">
        <v>27</v>
      </c>
      <c r="R243" s="103">
        <v>1.8888888888888889E-2</v>
      </c>
      <c r="S243" s="101" t="s">
        <v>638</v>
      </c>
      <c r="T243" s="105">
        <f>IF(OR([2]!RtDuet_Report[[#This Row],[Machine Centre ]]="Vessel Unloading 1 Unplanned Loss",[2]!RtDuet_Report[[#This Row],[Machine Centre ]]="Vessel Unloading 2 Unplanned Loss"),[2]!RtDuet_Report[[#This Row],[Duration3]],0)</f>
        <v>16</v>
      </c>
      <c r="U24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44" spans="1:21" ht="188" thickBot="1" x14ac:dyDescent="0.4">
      <c r="A244" s="137" t="s">
        <v>31</v>
      </c>
      <c r="B244" s="98">
        <v>44501</v>
      </c>
      <c r="C244" s="99" t="s">
        <v>588</v>
      </c>
      <c r="D244" s="99"/>
      <c r="E244" s="106">
        <v>44526.454062500001</v>
      </c>
      <c r="F244" s="106">
        <v>44526.455578703702</v>
      </c>
      <c r="G244" s="101" t="s">
        <v>69</v>
      </c>
      <c r="H244" s="100" t="s">
        <v>312</v>
      </c>
      <c r="I244" s="100" t="s">
        <v>212</v>
      </c>
      <c r="J244" s="101" t="s">
        <v>62</v>
      </c>
      <c r="K244" s="101" t="s">
        <v>635</v>
      </c>
      <c r="L244" s="101" t="s">
        <v>54</v>
      </c>
      <c r="M244" s="101" t="s">
        <v>179</v>
      </c>
      <c r="N244" s="101" t="s">
        <v>470</v>
      </c>
      <c r="O244" s="101" t="str">
        <f>IF([2]!RtDuet_Report[[#This Row],[Duration3]]&gt;=360,IF([2]!RtDuet_Report[[#This Row],[&gt; 12 Hrs EDT ]]=1,"Zero",1),"Zero")</f>
        <v>Zero</v>
      </c>
      <c r="P244" s="101" t="str">
        <f>IF([2]!RtDuet_Report[[#This Row],[Duration3]]&gt;=720, 1,"Zero")</f>
        <v>Zero</v>
      </c>
      <c r="Q244" s="101">
        <v>2</v>
      </c>
      <c r="R244" s="103">
        <v>1.5162037037037036E-3</v>
      </c>
      <c r="S244" s="101" t="s">
        <v>638</v>
      </c>
      <c r="T244" s="105">
        <f>IF(OR([2]!RtDuet_Report[[#This Row],[Machine Centre ]]="Vessel Unloading 1 Unplanned Loss",[2]!RtDuet_Report[[#This Row],[Machine Centre ]]="Vessel Unloading 2 Unplanned Loss"),[2]!RtDuet_Report[[#This Row],[Duration3]],0)</f>
        <v>27</v>
      </c>
      <c r="U24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45" spans="1:21" ht="188" thickBot="1" x14ac:dyDescent="0.4">
      <c r="A245" s="137" t="s">
        <v>31</v>
      </c>
      <c r="B245" s="98">
        <v>44501</v>
      </c>
      <c r="C245" s="99" t="s">
        <v>588</v>
      </c>
      <c r="D245" s="99"/>
      <c r="E245" s="106">
        <v>44526.475416666668</v>
      </c>
      <c r="F245" s="106">
        <v>44526.485046296293</v>
      </c>
      <c r="G245" s="101" t="s">
        <v>69</v>
      </c>
      <c r="H245" s="100" t="s">
        <v>639</v>
      </c>
      <c r="I245" s="100" t="s">
        <v>639</v>
      </c>
      <c r="J245" s="101" t="s">
        <v>34</v>
      </c>
      <c r="K245" s="101" t="s">
        <v>635</v>
      </c>
      <c r="L245" s="101" t="s">
        <v>54</v>
      </c>
      <c r="M245" s="101" t="s">
        <v>179</v>
      </c>
      <c r="N245" s="101" t="s">
        <v>470</v>
      </c>
      <c r="O245" s="101" t="str">
        <f>IF([2]!RtDuet_Report[[#This Row],[Duration3]]&gt;=360,IF([2]!RtDuet_Report[[#This Row],[&gt; 12 Hrs EDT ]]=1,"Zero",1),"Zero")</f>
        <v>Zero</v>
      </c>
      <c r="P245" s="101" t="str">
        <f>IF([2]!RtDuet_Report[[#This Row],[Duration3]]&gt;=720, 1,"Zero")</f>
        <v>Zero</v>
      </c>
      <c r="Q245" s="101">
        <v>13</v>
      </c>
      <c r="R245" s="103">
        <v>9.6296296296296303E-3</v>
      </c>
      <c r="S245" s="101" t="s">
        <v>638</v>
      </c>
      <c r="T245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24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46" spans="1:21" ht="188" thickBot="1" x14ac:dyDescent="0.4">
      <c r="A246" s="137" t="s">
        <v>31</v>
      </c>
      <c r="B246" s="98">
        <v>44501</v>
      </c>
      <c r="C246" s="99" t="s">
        <v>588</v>
      </c>
      <c r="D246" s="99"/>
      <c r="E246" s="106">
        <v>44526.485856481479</v>
      </c>
      <c r="F246" s="106">
        <v>44526.497986111113</v>
      </c>
      <c r="G246" s="101" t="s">
        <v>69</v>
      </c>
      <c r="H246" s="100" t="s">
        <v>640</v>
      </c>
      <c r="I246" s="100" t="s">
        <v>640</v>
      </c>
      <c r="J246" s="101" t="s">
        <v>34</v>
      </c>
      <c r="K246" s="101" t="s">
        <v>635</v>
      </c>
      <c r="L246" s="101" t="s">
        <v>54</v>
      </c>
      <c r="M246" s="101" t="s">
        <v>179</v>
      </c>
      <c r="N246" s="101" t="s">
        <v>470</v>
      </c>
      <c r="O246" s="101" t="str">
        <f>IF([2]!RtDuet_Report[[#This Row],[Duration3]]&gt;=360,IF([2]!RtDuet_Report[[#This Row],[&gt; 12 Hrs EDT ]]=1,"Zero",1),"Zero")</f>
        <v>Zero</v>
      </c>
      <c r="P246" s="101" t="str">
        <f>IF([2]!RtDuet_Report[[#This Row],[Duration3]]&gt;=720, 1,"Zero")</f>
        <v>Zero</v>
      </c>
      <c r="Q246" s="101">
        <v>17</v>
      </c>
      <c r="R246" s="103">
        <v>1.2129629629629629E-2</v>
      </c>
      <c r="S246" s="101" t="s">
        <v>638</v>
      </c>
      <c r="T246" s="105">
        <f>IF(OR([2]!RtDuet_Report[[#This Row],[Machine Centre ]]="Vessel Unloading 1 Unplanned Loss",[2]!RtDuet_Report[[#This Row],[Machine Centre ]]="Vessel Unloading 2 Unplanned Loss"),[2]!RtDuet_Report[[#This Row],[Duration3]],0)</f>
        <v>13</v>
      </c>
      <c r="U24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47" spans="1:21" ht="188" thickBot="1" x14ac:dyDescent="0.4">
      <c r="A247" s="137" t="s">
        <v>31</v>
      </c>
      <c r="B247" s="98">
        <v>44501</v>
      </c>
      <c r="C247" s="99" t="s">
        <v>588</v>
      </c>
      <c r="D247" s="99"/>
      <c r="E247" s="106">
        <v>44526.49800925926</v>
      </c>
      <c r="F247" s="106">
        <v>44526.49931712963</v>
      </c>
      <c r="G247" s="101" t="s">
        <v>69</v>
      </c>
      <c r="H247" s="100" t="s">
        <v>641</v>
      </c>
      <c r="I247" s="100" t="s">
        <v>318</v>
      </c>
      <c r="J247" s="101" t="s">
        <v>62</v>
      </c>
      <c r="K247" s="101" t="s">
        <v>635</v>
      </c>
      <c r="L247" s="101" t="s">
        <v>54</v>
      </c>
      <c r="M247" s="101" t="s">
        <v>179</v>
      </c>
      <c r="N247" s="101" t="s">
        <v>470</v>
      </c>
      <c r="O247" s="101" t="str">
        <f>IF([2]!RtDuet_Report[[#This Row],[Duration3]]&gt;=360,IF([2]!RtDuet_Report[[#This Row],[&gt; 12 Hrs EDT ]]=1,"Zero",1),"Zero")</f>
        <v>Zero</v>
      </c>
      <c r="P247" s="101" t="str">
        <f>IF([2]!RtDuet_Report[[#This Row],[Duration3]]&gt;=720, 1,"Zero")</f>
        <v>Zero</v>
      </c>
      <c r="Q247" s="101">
        <v>1</v>
      </c>
      <c r="R247" s="103">
        <v>1.3078703703703705E-3</v>
      </c>
      <c r="S247" s="101" t="s">
        <v>638</v>
      </c>
      <c r="T247" s="105">
        <f>IF(OR([2]!RtDuet_Report[[#This Row],[Machine Centre ]]="Vessel Unloading 1 Unplanned Loss",[2]!RtDuet_Report[[#This Row],[Machine Centre ]]="Vessel Unloading 2 Unplanned Loss"),[2]!RtDuet_Report[[#This Row],[Duration3]],0)</f>
        <v>17</v>
      </c>
      <c r="U24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48" spans="1:21" ht="188" thickBot="1" x14ac:dyDescent="0.4">
      <c r="A248" s="137" t="s">
        <v>31</v>
      </c>
      <c r="B248" s="98">
        <v>44501</v>
      </c>
      <c r="C248" s="99" t="s">
        <v>588</v>
      </c>
      <c r="D248" s="99"/>
      <c r="E248" s="106">
        <v>44526.501539351855</v>
      </c>
      <c r="F248" s="106">
        <v>44526.50309027778</v>
      </c>
      <c r="G248" s="101" t="s">
        <v>69</v>
      </c>
      <c r="H248" s="100" t="s">
        <v>642</v>
      </c>
      <c r="I248" s="100" t="s">
        <v>131</v>
      </c>
      <c r="J248" s="101" t="s">
        <v>62</v>
      </c>
      <c r="K248" s="101" t="s">
        <v>635</v>
      </c>
      <c r="L248" s="101" t="s">
        <v>54</v>
      </c>
      <c r="M248" s="101" t="s">
        <v>179</v>
      </c>
      <c r="N248" s="101" t="s">
        <v>470</v>
      </c>
      <c r="O248" s="101" t="str">
        <f>IF([2]!RtDuet_Report[[#This Row],[Duration3]]&gt;=360,IF([2]!RtDuet_Report[[#This Row],[&gt; 12 Hrs EDT ]]=1,"Zero",1),"Zero")</f>
        <v>Zero</v>
      </c>
      <c r="P248" s="101" t="str">
        <f>IF([2]!RtDuet_Report[[#This Row],[Duration3]]&gt;=720, 1,"Zero")</f>
        <v>Zero</v>
      </c>
      <c r="Q248" s="101">
        <v>2</v>
      </c>
      <c r="R248" s="103">
        <v>1.5509259259259261E-3</v>
      </c>
      <c r="S248" s="101" t="s">
        <v>638</v>
      </c>
      <c r="T248" s="105">
        <f>IF(OR([2]!RtDuet_Report[[#This Row],[Machine Centre ]]="Vessel Unloading 1 Unplanned Loss",[2]!RtDuet_Report[[#This Row],[Machine Centre ]]="Vessel Unloading 2 Unplanned Loss"),[2]!RtDuet_Report[[#This Row],[Duration3]],0)</f>
        <v>1</v>
      </c>
      <c r="U24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49" spans="1:21" ht="188" thickBot="1" x14ac:dyDescent="0.4">
      <c r="A249" s="137" t="s">
        <v>31</v>
      </c>
      <c r="B249" s="98">
        <v>44501</v>
      </c>
      <c r="C249" s="99" t="s">
        <v>588</v>
      </c>
      <c r="D249" s="99"/>
      <c r="E249" s="106">
        <v>44526.98841435185</v>
      </c>
      <c r="F249" s="106">
        <v>44527.006631944445</v>
      </c>
      <c r="G249" s="101" t="s">
        <v>69</v>
      </c>
      <c r="H249" s="100" t="s">
        <v>643</v>
      </c>
      <c r="I249" s="100" t="s">
        <v>643</v>
      </c>
      <c r="J249" s="101" t="s">
        <v>34</v>
      </c>
      <c r="K249" s="101" t="s">
        <v>644</v>
      </c>
      <c r="L249" s="101" t="s">
        <v>54</v>
      </c>
      <c r="M249" s="101" t="s">
        <v>179</v>
      </c>
      <c r="N249" s="101" t="s">
        <v>363</v>
      </c>
      <c r="O249" s="101" t="str">
        <f>IF([2]!RtDuet_Report[[#This Row],[Duration3]]&gt;=360,IF([2]!RtDuet_Report[[#This Row],[&gt; 12 Hrs EDT ]]=1,"Zero",1),"Zero")</f>
        <v>Zero</v>
      </c>
      <c r="P249" s="101" t="str">
        <f>IF([2]!RtDuet_Report[[#This Row],[Duration3]]&gt;=720, 1,"Zero")</f>
        <v>Zero</v>
      </c>
      <c r="Q249" s="101">
        <v>26</v>
      </c>
      <c r="R249" s="103">
        <v>1.8217592592592594E-2</v>
      </c>
      <c r="S249" s="101" t="s">
        <v>645</v>
      </c>
      <c r="T249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24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50" spans="1:21" ht="188" thickBot="1" x14ac:dyDescent="0.4">
      <c r="A250" s="137" t="s">
        <v>31</v>
      </c>
      <c r="B250" s="98">
        <v>44501</v>
      </c>
      <c r="C250" s="99" t="s">
        <v>646</v>
      </c>
      <c r="D250" s="99"/>
      <c r="E250" s="106">
        <v>44527.826967592591</v>
      </c>
      <c r="F250" s="106">
        <v>44527.865844907406</v>
      </c>
      <c r="G250" s="101" t="s">
        <v>59</v>
      </c>
      <c r="H250" s="100" t="s">
        <v>647</v>
      </c>
      <c r="I250" s="100" t="s">
        <v>648</v>
      </c>
      <c r="J250" s="101" t="s">
        <v>62</v>
      </c>
      <c r="K250" s="101" t="s">
        <v>649</v>
      </c>
      <c r="L250" s="101" t="s">
        <v>54</v>
      </c>
      <c r="M250" s="101" t="s">
        <v>64</v>
      </c>
      <c r="N250" s="101" t="s">
        <v>65</v>
      </c>
      <c r="O250" s="101" t="str">
        <f>IF([2]!RtDuet_Report[[#This Row],[Duration3]]&gt;=360,IF([2]!RtDuet_Report[[#This Row],[&gt; 12 Hrs EDT ]]=1,"Zero",1),"Zero")</f>
        <v>Zero</v>
      </c>
      <c r="P250" s="101" t="str">
        <f>IF([2]!RtDuet_Report[[#This Row],[Duration3]]&gt;=720, 1,"Zero")</f>
        <v>Zero</v>
      </c>
      <c r="Q250" s="101">
        <v>55</v>
      </c>
      <c r="R250" s="103">
        <v>3.8877314814814816E-2</v>
      </c>
      <c r="S250" s="101" t="s">
        <v>650</v>
      </c>
      <c r="T250" s="105">
        <f>IF(OR([2]!RtDuet_Report[[#This Row],[Machine Centre ]]="Vessel Unloading 1 Unplanned Loss",[2]!RtDuet_Report[[#This Row],[Machine Centre ]]="Vessel Unloading 2 Unplanned Loss"),[2]!RtDuet_Report[[#This Row],[Duration3]],0)</f>
        <v>26</v>
      </c>
      <c r="U25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51" spans="1:21" ht="188" thickBot="1" x14ac:dyDescent="0.4">
      <c r="A251" s="137" t="s">
        <v>31</v>
      </c>
      <c r="B251" s="98">
        <v>44501</v>
      </c>
      <c r="C251" s="99" t="s">
        <v>646</v>
      </c>
      <c r="D251" s="99"/>
      <c r="E251" s="106">
        <v>44527.949421296296</v>
      </c>
      <c r="F251" s="106">
        <v>44527.966828703706</v>
      </c>
      <c r="G251" s="101" t="s">
        <v>59</v>
      </c>
      <c r="H251" s="100" t="s">
        <v>651</v>
      </c>
      <c r="I251" s="100" t="s">
        <v>651</v>
      </c>
      <c r="J251" s="101" t="s">
        <v>34</v>
      </c>
      <c r="K251" s="101" t="s">
        <v>652</v>
      </c>
      <c r="L251" s="101" t="s">
        <v>36</v>
      </c>
      <c r="M251" s="101" t="s">
        <v>179</v>
      </c>
      <c r="N251" s="101" t="s">
        <v>491</v>
      </c>
      <c r="O251" s="101" t="str">
        <f>IF([2]!RtDuet_Report[[#This Row],[Duration3]]&gt;=360,IF([2]!RtDuet_Report[[#This Row],[&gt; 12 Hrs EDT ]]=1,"Zero",1),"Zero")</f>
        <v>Zero</v>
      </c>
      <c r="P251" s="101" t="str">
        <f>IF([2]!RtDuet_Report[[#This Row],[Duration3]]&gt;=720, 1,"Zero")</f>
        <v>Zero</v>
      </c>
      <c r="Q251" s="101">
        <v>25</v>
      </c>
      <c r="R251" s="103">
        <v>1.7407407407407406E-2</v>
      </c>
      <c r="S251" s="101" t="s">
        <v>653</v>
      </c>
      <c r="T251" s="105">
        <f>IF(OR([2]!RtDuet_Report[[#This Row],[Machine Centre ]]="Vessel Unloading 1 Unplanned Loss",[2]!RtDuet_Report[[#This Row],[Machine Centre ]]="Vessel Unloading 2 Unplanned Loss"),[2]!RtDuet_Report[[#This Row],[Duration3]],0)</f>
        <v>55</v>
      </c>
      <c r="U25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52" spans="1:21" ht="188" thickBot="1" x14ac:dyDescent="0.4">
      <c r="A252" s="137" t="s">
        <v>31</v>
      </c>
      <c r="B252" s="98">
        <v>44501</v>
      </c>
      <c r="C252" s="99" t="s">
        <v>646</v>
      </c>
      <c r="D252" s="99"/>
      <c r="E252" s="106">
        <v>44528.132789351854</v>
      </c>
      <c r="F252" s="106">
        <v>44528.157731481479</v>
      </c>
      <c r="G252" s="101" t="s">
        <v>59</v>
      </c>
      <c r="H252" s="100" t="s">
        <v>654</v>
      </c>
      <c r="I252" s="100" t="s">
        <v>654</v>
      </c>
      <c r="J252" s="101" t="s">
        <v>34</v>
      </c>
      <c r="K252" s="101" t="s">
        <v>652</v>
      </c>
      <c r="L252" s="101" t="s">
        <v>36</v>
      </c>
      <c r="M252" s="101" t="s">
        <v>179</v>
      </c>
      <c r="N252" s="101" t="s">
        <v>491</v>
      </c>
      <c r="O252" s="101" t="str">
        <f>IF([2]!RtDuet_Report[[#This Row],[Duration3]]&gt;=360,IF([2]!RtDuet_Report[[#This Row],[&gt; 12 Hrs EDT ]]=1,"Zero",1),"Zero")</f>
        <v>Zero</v>
      </c>
      <c r="P252" s="101" t="str">
        <f>IF([2]!RtDuet_Report[[#This Row],[Duration3]]&gt;=720, 1,"Zero")</f>
        <v>Zero</v>
      </c>
      <c r="Q252" s="101">
        <v>35</v>
      </c>
      <c r="R252" s="103">
        <v>2.494212962962963E-2</v>
      </c>
      <c r="S252" s="101" t="s">
        <v>655</v>
      </c>
      <c r="T252" s="105">
        <f>IF(OR([2]!RtDuet_Report[[#This Row],[Machine Centre ]]="Vessel Unloading 1 Unplanned Loss",[2]!RtDuet_Report[[#This Row],[Machine Centre ]]="Vessel Unloading 2 Unplanned Loss"),[2]!RtDuet_Report[[#This Row],[Duration3]],0)</f>
        <v>25</v>
      </c>
      <c r="U25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53" spans="1:21" ht="225.5" thickBot="1" x14ac:dyDescent="0.4">
      <c r="A253" s="137" t="s">
        <v>31</v>
      </c>
      <c r="B253" s="98">
        <v>44501</v>
      </c>
      <c r="C253" s="99" t="s">
        <v>646</v>
      </c>
      <c r="D253" s="99"/>
      <c r="E253" s="106">
        <v>44528.192199074074</v>
      </c>
      <c r="F253" s="106">
        <v>44528.193923611114</v>
      </c>
      <c r="G253" s="101" t="s">
        <v>69</v>
      </c>
      <c r="H253" s="100" t="s">
        <v>159</v>
      </c>
      <c r="I253" s="100" t="s">
        <v>656</v>
      </c>
      <c r="J253" s="101" t="s">
        <v>62</v>
      </c>
      <c r="K253" s="101" t="s">
        <v>657</v>
      </c>
      <c r="L253" s="101" t="s">
        <v>78</v>
      </c>
      <c r="M253" s="101" t="s">
        <v>64</v>
      </c>
      <c r="N253" s="101" t="s">
        <v>73</v>
      </c>
      <c r="O253" s="101" t="str">
        <f>IF([2]!RtDuet_Report[[#This Row],[Duration3]]&gt;=360,IF([2]!RtDuet_Report[[#This Row],[&gt; 12 Hrs EDT ]]=1,"Zero",1),"Zero")</f>
        <v>Zero</v>
      </c>
      <c r="P253" s="101" t="str">
        <f>IF([2]!RtDuet_Report[[#This Row],[Duration3]]&gt;=720, 1,"Zero")</f>
        <v>Zero</v>
      </c>
      <c r="Q253" s="101">
        <v>2</v>
      </c>
      <c r="R253" s="103">
        <v>1.7245370370370372E-3</v>
      </c>
      <c r="S253" s="101" t="s">
        <v>633</v>
      </c>
      <c r="T253" s="105">
        <f>IF(OR([2]!RtDuet_Report[[#This Row],[Machine Centre ]]="Vessel Unloading 1 Unplanned Loss",[2]!RtDuet_Report[[#This Row],[Machine Centre ]]="Vessel Unloading 2 Unplanned Loss"),[2]!RtDuet_Report[[#This Row],[Duration3]],0)</f>
        <v>35</v>
      </c>
      <c r="U25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54" spans="1:21" ht="225.5" thickBot="1" x14ac:dyDescent="0.4">
      <c r="A254" s="137" t="s">
        <v>31</v>
      </c>
      <c r="B254" s="98">
        <v>44501</v>
      </c>
      <c r="C254" s="99" t="s">
        <v>646</v>
      </c>
      <c r="D254" s="99"/>
      <c r="E254" s="106">
        <v>44528.194768518515</v>
      </c>
      <c r="F254" s="106">
        <v>44528.200949074075</v>
      </c>
      <c r="G254" s="101" t="s">
        <v>69</v>
      </c>
      <c r="H254" s="100" t="s">
        <v>658</v>
      </c>
      <c r="I254" s="100" t="s">
        <v>659</v>
      </c>
      <c r="J254" s="101" t="s">
        <v>62</v>
      </c>
      <c r="K254" s="101" t="s">
        <v>657</v>
      </c>
      <c r="L254" s="101" t="s">
        <v>78</v>
      </c>
      <c r="M254" s="101" t="s">
        <v>64</v>
      </c>
      <c r="N254" s="101" t="s">
        <v>73</v>
      </c>
      <c r="O254" s="101" t="str">
        <f>IF([2]!RtDuet_Report[[#This Row],[Duration3]]&gt;=360,IF([2]!RtDuet_Report[[#This Row],[&gt; 12 Hrs EDT ]]=1,"Zero",1),"Zero")</f>
        <v>Zero</v>
      </c>
      <c r="P254" s="101" t="str">
        <f>IF([2]!RtDuet_Report[[#This Row],[Duration3]]&gt;=720, 1,"Zero")</f>
        <v>Zero</v>
      </c>
      <c r="Q254" s="101">
        <v>8</v>
      </c>
      <c r="R254" s="103">
        <v>6.1805555555555563E-3</v>
      </c>
      <c r="S254" s="101" t="s">
        <v>633</v>
      </c>
      <c r="T254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25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55" spans="1:21" ht="225.5" thickBot="1" x14ac:dyDescent="0.4">
      <c r="A255" s="137" t="s">
        <v>31</v>
      </c>
      <c r="B255" s="98">
        <v>44501</v>
      </c>
      <c r="C255" s="99" t="s">
        <v>646</v>
      </c>
      <c r="D255" s="99"/>
      <c r="E255" s="106">
        <v>44528.202384259261</v>
      </c>
      <c r="F255" s="106">
        <v>44528.204664351855</v>
      </c>
      <c r="G255" s="101" t="s">
        <v>69</v>
      </c>
      <c r="H255" s="100" t="s">
        <v>660</v>
      </c>
      <c r="I255" s="100" t="s">
        <v>661</v>
      </c>
      <c r="J255" s="101" t="s">
        <v>62</v>
      </c>
      <c r="K255" s="101" t="s">
        <v>657</v>
      </c>
      <c r="L255" s="101" t="s">
        <v>78</v>
      </c>
      <c r="M255" s="101" t="s">
        <v>64</v>
      </c>
      <c r="N255" s="101" t="s">
        <v>73</v>
      </c>
      <c r="O255" s="101" t="str">
        <f>IF([2]!RtDuet_Report[[#This Row],[Duration3]]&gt;=360,IF([2]!RtDuet_Report[[#This Row],[&gt; 12 Hrs EDT ]]=1,"Zero",1),"Zero")</f>
        <v>Zero</v>
      </c>
      <c r="P255" s="101" t="str">
        <f>IF([2]!RtDuet_Report[[#This Row],[Duration3]]&gt;=720, 1,"Zero")</f>
        <v>Zero</v>
      </c>
      <c r="Q255" s="101">
        <v>3</v>
      </c>
      <c r="R255" s="103">
        <v>2.2800925925925927E-3</v>
      </c>
      <c r="S255" s="101" t="s">
        <v>633</v>
      </c>
      <c r="T255" s="105">
        <f>IF(OR([2]!RtDuet_Report[[#This Row],[Machine Centre ]]="Vessel Unloading 1 Unplanned Loss",[2]!RtDuet_Report[[#This Row],[Machine Centre ]]="Vessel Unloading 2 Unplanned Loss"),[2]!RtDuet_Report[[#This Row],[Duration3]],0)</f>
        <v>8</v>
      </c>
      <c r="U25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56" spans="1:21" ht="225.5" thickBot="1" x14ac:dyDescent="0.4">
      <c r="A256" s="137" t="s">
        <v>31</v>
      </c>
      <c r="B256" s="98">
        <v>44501</v>
      </c>
      <c r="C256" s="99" t="s">
        <v>646</v>
      </c>
      <c r="D256" s="99"/>
      <c r="E256" s="106">
        <v>44528.209560185183</v>
      </c>
      <c r="F256" s="106">
        <v>44528.21261574074</v>
      </c>
      <c r="G256" s="101" t="s">
        <v>69</v>
      </c>
      <c r="H256" s="100" t="s">
        <v>662</v>
      </c>
      <c r="I256" s="100" t="s">
        <v>351</v>
      </c>
      <c r="J256" s="101" t="s">
        <v>62</v>
      </c>
      <c r="K256" s="101" t="s">
        <v>657</v>
      </c>
      <c r="L256" s="101" t="s">
        <v>78</v>
      </c>
      <c r="M256" s="101" t="s">
        <v>64</v>
      </c>
      <c r="N256" s="101" t="s">
        <v>73</v>
      </c>
      <c r="O256" s="101" t="str">
        <f>IF([2]!RtDuet_Report[[#This Row],[Duration3]]&gt;=360,IF([2]!RtDuet_Report[[#This Row],[&gt; 12 Hrs EDT ]]=1,"Zero",1),"Zero")</f>
        <v>Zero</v>
      </c>
      <c r="P256" s="101" t="str">
        <f>IF([2]!RtDuet_Report[[#This Row],[Duration3]]&gt;=720, 1,"Zero")</f>
        <v>Zero</v>
      </c>
      <c r="Q256" s="101">
        <v>4</v>
      </c>
      <c r="R256" s="103">
        <v>3.0555555555555557E-3</v>
      </c>
      <c r="S256" s="101" t="s">
        <v>633</v>
      </c>
      <c r="T256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25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57" spans="1:21" ht="225.5" thickBot="1" x14ac:dyDescent="0.4">
      <c r="A257" s="137" t="s">
        <v>31</v>
      </c>
      <c r="B257" s="98">
        <v>44501</v>
      </c>
      <c r="C257" s="99" t="s">
        <v>646</v>
      </c>
      <c r="D257" s="99"/>
      <c r="E257" s="106">
        <v>44528.219525462962</v>
      </c>
      <c r="F257" s="106">
        <v>44528.223854166667</v>
      </c>
      <c r="G257" s="101" t="s">
        <v>69</v>
      </c>
      <c r="H257" s="100" t="s">
        <v>663</v>
      </c>
      <c r="I257" s="100" t="s">
        <v>280</v>
      </c>
      <c r="J257" s="101" t="s">
        <v>62</v>
      </c>
      <c r="K257" s="101" t="s">
        <v>657</v>
      </c>
      <c r="L257" s="101" t="s">
        <v>78</v>
      </c>
      <c r="M257" s="101" t="s">
        <v>64</v>
      </c>
      <c r="N257" s="101" t="s">
        <v>73</v>
      </c>
      <c r="O257" s="101" t="str">
        <f>IF([2]!RtDuet_Report[[#This Row],[Duration3]]&gt;=360,IF([2]!RtDuet_Report[[#This Row],[&gt; 12 Hrs EDT ]]=1,"Zero",1),"Zero")</f>
        <v>Zero</v>
      </c>
      <c r="P257" s="101" t="str">
        <f>IF([2]!RtDuet_Report[[#This Row],[Duration3]]&gt;=720, 1,"Zero")</f>
        <v>Zero</v>
      </c>
      <c r="Q257" s="101">
        <v>6</v>
      </c>
      <c r="R257" s="103">
        <v>4.3287037037037035E-3</v>
      </c>
      <c r="S257" s="101" t="s">
        <v>633</v>
      </c>
      <c r="T257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25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58" spans="1:21" ht="225.5" thickBot="1" x14ac:dyDescent="0.4">
      <c r="A258" s="137" t="s">
        <v>31</v>
      </c>
      <c r="B258" s="98">
        <v>44501</v>
      </c>
      <c r="C258" s="99" t="s">
        <v>646</v>
      </c>
      <c r="D258" s="99"/>
      <c r="E258" s="106">
        <v>44528.237349537034</v>
      </c>
      <c r="F258" s="106">
        <v>44528.241747685184</v>
      </c>
      <c r="G258" s="101" t="s">
        <v>69</v>
      </c>
      <c r="H258" s="100" t="s">
        <v>449</v>
      </c>
      <c r="I258" s="100" t="s">
        <v>664</v>
      </c>
      <c r="J258" s="101" t="s">
        <v>62</v>
      </c>
      <c r="K258" s="101" t="s">
        <v>657</v>
      </c>
      <c r="L258" s="101" t="s">
        <v>78</v>
      </c>
      <c r="M258" s="101" t="s">
        <v>64</v>
      </c>
      <c r="N258" s="101" t="s">
        <v>73</v>
      </c>
      <c r="O258" s="101" t="str">
        <f>IF([2]!RtDuet_Report[[#This Row],[Duration3]]&gt;=360,IF([2]!RtDuet_Report[[#This Row],[&gt; 12 Hrs EDT ]]=1,"Zero",1),"Zero")</f>
        <v>Zero</v>
      </c>
      <c r="P258" s="101" t="str">
        <f>IF([2]!RtDuet_Report[[#This Row],[Duration3]]&gt;=720, 1,"Zero")</f>
        <v>Zero</v>
      </c>
      <c r="Q258" s="101">
        <v>6</v>
      </c>
      <c r="R258" s="103">
        <v>4.3981481481481484E-3</v>
      </c>
      <c r="S258" s="101" t="s">
        <v>633</v>
      </c>
      <c r="T258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25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59" spans="1:21" ht="225.5" thickBot="1" x14ac:dyDescent="0.4">
      <c r="A259" s="137" t="s">
        <v>31</v>
      </c>
      <c r="B259" s="98">
        <v>44501</v>
      </c>
      <c r="C259" s="99" t="s">
        <v>646</v>
      </c>
      <c r="D259" s="99"/>
      <c r="E259" s="106">
        <v>44528.253981481481</v>
      </c>
      <c r="F259" s="106">
        <v>44528.255347222221</v>
      </c>
      <c r="G259" s="101" t="s">
        <v>69</v>
      </c>
      <c r="H259" s="100" t="s">
        <v>665</v>
      </c>
      <c r="I259" s="100" t="s">
        <v>316</v>
      </c>
      <c r="J259" s="101" t="s">
        <v>62</v>
      </c>
      <c r="K259" s="101" t="s">
        <v>657</v>
      </c>
      <c r="L259" s="101" t="s">
        <v>78</v>
      </c>
      <c r="M259" s="101" t="s">
        <v>64</v>
      </c>
      <c r="N259" s="101" t="s">
        <v>73</v>
      </c>
      <c r="O259" s="101" t="str">
        <f>IF([2]!RtDuet_Report[[#This Row],[Duration3]]&gt;=360,IF([2]!RtDuet_Report[[#This Row],[&gt; 12 Hrs EDT ]]=1,"Zero",1),"Zero")</f>
        <v>Zero</v>
      </c>
      <c r="P259" s="101" t="str">
        <f>IF([2]!RtDuet_Report[[#This Row],[Duration3]]&gt;=720, 1,"Zero")</f>
        <v>Zero</v>
      </c>
      <c r="Q259" s="101">
        <v>1</v>
      </c>
      <c r="R259" s="103">
        <v>1.3657407407407409E-3</v>
      </c>
      <c r="S259" s="101" t="s">
        <v>633</v>
      </c>
      <c r="T259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25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60" spans="1:21" ht="225.5" thickBot="1" x14ac:dyDescent="0.4">
      <c r="A260" s="137" t="s">
        <v>31</v>
      </c>
      <c r="B260" s="98">
        <v>44501</v>
      </c>
      <c r="C260" s="99" t="s">
        <v>646</v>
      </c>
      <c r="D260" s="99"/>
      <c r="E260" s="106">
        <v>44528.255624999998</v>
      </c>
      <c r="F260" s="106">
        <v>44528.261250000003</v>
      </c>
      <c r="G260" s="101" t="s">
        <v>69</v>
      </c>
      <c r="H260" s="100" t="s">
        <v>348</v>
      </c>
      <c r="I260" s="100" t="s">
        <v>234</v>
      </c>
      <c r="J260" s="101" t="s">
        <v>62</v>
      </c>
      <c r="K260" s="101" t="s">
        <v>657</v>
      </c>
      <c r="L260" s="101" t="s">
        <v>78</v>
      </c>
      <c r="M260" s="101" t="s">
        <v>64</v>
      </c>
      <c r="N260" s="101" t="s">
        <v>73</v>
      </c>
      <c r="O260" s="101" t="str">
        <f>IF([2]!RtDuet_Report[[#This Row],[Duration3]]&gt;=360,IF([2]!RtDuet_Report[[#This Row],[&gt; 12 Hrs EDT ]]=1,"Zero",1),"Zero")</f>
        <v>Zero</v>
      </c>
      <c r="P260" s="101" t="str">
        <f>IF([2]!RtDuet_Report[[#This Row],[Duration3]]&gt;=720, 1,"Zero")</f>
        <v>Zero</v>
      </c>
      <c r="Q260" s="101">
        <v>8</v>
      </c>
      <c r="R260" s="103">
        <v>5.6249999999999989E-3</v>
      </c>
      <c r="S260" s="101" t="s">
        <v>633</v>
      </c>
      <c r="T260" s="105">
        <f>IF(OR([2]!RtDuet_Report[[#This Row],[Machine Centre ]]="Vessel Unloading 1 Unplanned Loss",[2]!RtDuet_Report[[#This Row],[Machine Centre ]]="Vessel Unloading 2 Unplanned Loss"),[2]!RtDuet_Report[[#This Row],[Duration3]],0)</f>
        <v>1</v>
      </c>
      <c r="U26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61" spans="1:21" ht="225.5" thickBot="1" x14ac:dyDescent="0.4">
      <c r="A261" s="137" t="s">
        <v>31</v>
      </c>
      <c r="B261" s="98">
        <v>44501</v>
      </c>
      <c r="C261" s="99" t="s">
        <v>646</v>
      </c>
      <c r="D261" s="99"/>
      <c r="E261" s="106">
        <v>44528.261574074073</v>
      </c>
      <c r="F261" s="106">
        <v>44528.262824074074</v>
      </c>
      <c r="G261" s="101" t="s">
        <v>69</v>
      </c>
      <c r="H261" s="100" t="s">
        <v>592</v>
      </c>
      <c r="I261" s="100" t="s">
        <v>666</v>
      </c>
      <c r="J261" s="101" t="s">
        <v>62</v>
      </c>
      <c r="K261" s="101" t="s">
        <v>657</v>
      </c>
      <c r="L261" s="101" t="s">
        <v>78</v>
      </c>
      <c r="M261" s="101" t="s">
        <v>64</v>
      </c>
      <c r="N261" s="101" t="s">
        <v>73</v>
      </c>
      <c r="O261" s="101" t="str">
        <f>IF([2]!RtDuet_Report[[#This Row],[Duration3]]&gt;=360,IF([2]!RtDuet_Report[[#This Row],[&gt; 12 Hrs EDT ]]=1,"Zero",1),"Zero")</f>
        <v>Zero</v>
      </c>
      <c r="P261" s="101" t="str">
        <f>IF([2]!RtDuet_Report[[#This Row],[Duration3]]&gt;=720, 1,"Zero")</f>
        <v>Zero</v>
      </c>
      <c r="Q261" s="101">
        <v>1</v>
      </c>
      <c r="R261" s="103">
        <v>1.25E-3</v>
      </c>
      <c r="S261" s="101" t="s">
        <v>633</v>
      </c>
      <c r="T261" s="105">
        <f>IF(OR([2]!RtDuet_Report[[#This Row],[Machine Centre ]]="Vessel Unloading 1 Unplanned Loss",[2]!RtDuet_Report[[#This Row],[Machine Centre ]]="Vessel Unloading 2 Unplanned Loss"),[2]!RtDuet_Report[[#This Row],[Duration3]],0)</f>
        <v>8</v>
      </c>
      <c r="U26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62" spans="1:21" ht="188" thickBot="1" x14ac:dyDescent="0.4">
      <c r="A262" s="137" t="s">
        <v>31</v>
      </c>
      <c r="B262" s="98">
        <v>44501</v>
      </c>
      <c r="C262" s="99" t="s">
        <v>646</v>
      </c>
      <c r="D262" s="99"/>
      <c r="E262" s="106">
        <v>44528.683472222219</v>
      </c>
      <c r="F262" s="106">
        <v>44528.68990740741</v>
      </c>
      <c r="G262" s="101" t="s">
        <v>69</v>
      </c>
      <c r="H262" s="100" t="s">
        <v>667</v>
      </c>
      <c r="I262" s="100" t="s">
        <v>667</v>
      </c>
      <c r="J262" s="101" t="s">
        <v>34</v>
      </c>
      <c r="K262" s="101" t="s">
        <v>668</v>
      </c>
      <c r="L262" s="101" t="s">
        <v>78</v>
      </c>
      <c r="M262" s="101" t="s">
        <v>179</v>
      </c>
      <c r="N262" s="101" t="s">
        <v>262</v>
      </c>
      <c r="O262" s="101" t="str">
        <f>IF([2]!RtDuet_Report[[#This Row],[Duration3]]&gt;=360,IF([2]!RtDuet_Report[[#This Row],[&gt; 12 Hrs EDT ]]=1,"Zero",1),"Zero")</f>
        <v>Zero</v>
      </c>
      <c r="P262" s="101" t="str">
        <f>IF([2]!RtDuet_Report[[#This Row],[Duration3]]&gt;=720, 1,"Zero")</f>
        <v>Zero</v>
      </c>
      <c r="Q262" s="101">
        <v>9</v>
      </c>
      <c r="R262" s="103">
        <v>6.4351851851851861E-3</v>
      </c>
      <c r="S262" s="101" t="s">
        <v>669</v>
      </c>
      <c r="T262" s="105">
        <f>IF(OR([2]!RtDuet_Report[[#This Row],[Machine Centre ]]="Vessel Unloading 1 Unplanned Loss",[2]!RtDuet_Report[[#This Row],[Machine Centre ]]="Vessel Unloading 2 Unplanned Loss"),[2]!RtDuet_Report[[#This Row],[Duration3]],0)</f>
        <v>1</v>
      </c>
      <c r="U26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63" spans="1:21" ht="188" thickBot="1" x14ac:dyDescent="0.4">
      <c r="A263" s="137" t="s">
        <v>31</v>
      </c>
      <c r="B263" s="98">
        <v>44501</v>
      </c>
      <c r="C263" s="99" t="s">
        <v>646</v>
      </c>
      <c r="D263" s="99"/>
      <c r="E263" s="106">
        <v>44528.683472222219</v>
      </c>
      <c r="F263" s="106">
        <v>44528.689270833333</v>
      </c>
      <c r="G263" s="101" t="s">
        <v>59</v>
      </c>
      <c r="H263" s="100" t="s">
        <v>670</v>
      </c>
      <c r="I263" s="100" t="s">
        <v>670</v>
      </c>
      <c r="J263" s="101" t="s">
        <v>34</v>
      </c>
      <c r="K263" s="101" t="s">
        <v>671</v>
      </c>
      <c r="L263" s="101" t="s">
        <v>78</v>
      </c>
      <c r="M263" s="101" t="s">
        <v>179</v>
      </c>
      <c r="N263" s="101" t="s">
        <v>262</v>
      </c>
      <c r="O263" s="101" t="str">
        <f>IF([2]!RtDuet_Report[[#This Row],[Duration3]]&gt;=360,IF([2]!RtDuet_Report[[#This Row],[&gt; 12 Hrs EDT ]]=1,"Zero",1),"Zero")</f>
        <v>Zero</v>
      </c>
      <c r="P263" s="101" t="str">
        <f>IF([2]!RtDuet_Report[[#This Row],[Duration3]]&gt;=720, 1,"Zero")</f>
        <v>Zero</v>
      </c>
      <c r="Q263" s="101">
        <v>8</v>
      </c>
      <c r="R263" s="103">
        <v>5.7986111111111112E-3</v>
      </c>
      <c r="S263" s="101" t="s">
        <v>669</v>
      </c>
      <c r="T263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26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64" spans="1:21" ht="200.5" thickBot="1" x14ac:dyDescent="0.4">
      <c r="A264" s="137" t="s">
        <v>31</v>
      </c>
      <c r="B264" s="98">
        <v>44501</v>
      </c>
      <c r="C264" s="99" t="s">
        <v>646</v>
      </c>
      <c r="D264" s="99"/>
      <c r="E264" s="106">
        <v>44528.892858796295</v>
      </c>
      <c r="F264" s="106">
        <v>44528.90053240741</v>
      </c>
      <c r="G264" s="101" t="s">
        <v>59</v>
      </c>
      <c r="H264" s="100" t="s">
        <v>672</v>
      </c>
      <c r="I264" s="100" t="s">
        <v>611</v>
      </c>
      <c r="J264" s="101" t="s">
        <v>62</v>
      </c>
      <c r="K264" s="101" t="s">
        <v>77</v>
      </c>
      <c r="L264" s="101" t="s">
        <v>78</v>
      </c>
      <c r="M264" s="101" t="s">
        <v>64</v>
      </c>
      <c r="N264" s="101" t="s">
        <v>65</v>
      </c>
      <c r="O264" s="101" t="str">
        <f>IF([2]!RtDuet_Report[[#This Row],[Duration3]]&gt;=360,IF([2]!RtDuet_Report[[#This Row],[&gt; 12 Hrs EDT ]]=1,"Zero",1),"Zero")</f>
        <v>Zero</v>
      </c>
      <c r="P264" s="101" t="str">
        <f>IF([2]!RtDuet_Report[[#This Row],[Duration3]]&gt;=720, 1,"Zero")</f>
        <v>Zero</v>
      </c>
      <c r="Q264" s="101">
        <v>11</v>
      </c>
      <c r="R264" s="103">
        <v>7.6736111111111111E-3</v>
      </c>
      <c r="S264" s="101" t="s">
        <v>673</v>
      </c>
      <c r="T264" s="105">
        <f>IF(OR([2]!RtDuet_Report[[#This Row],[Machine Centre ]]="Vessel Unloading 1 Unplanned Loss",[2]!RtDuet_Report[[#This Row],[Machine Centre ]]="Vessel Unloading 2 Unplanned Loss"),[2]!RtDuet_Report[[#This Row],[Duration3]],0)</f>
        <v>8</v>
      </c>
      <c r="U26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65" spans="1:21" ht="225.5" thickBot="1" x14ac:dyDescent="0.4">
      <c r="A265" s="137" t="s">
        <v>31</v>
      </c>
      <c r="B265" s="98">
        <v>44501</v>
      </c>
      <c r="C265" s="99" t="s">
        <v>674</v>
      </c>
      <c r="D265" s="99"/>
      <c r="E265" s="106">
        <v>44529.973981481482</v>
      </c>
      <c r="F265" s="106">
        <v>44529.9843287037</v>
      </c>
      <c r="G265" s="120" t="s">
        <v>59</v>
      </c>
      <c r="H265" s="121" t="s">
        <v>675</v>
      </c>
      <c r="I265" s="121" t="s">
        <v>676</v>
      </c>
      <c r="J265" s="101" t="s">
        <v>62</v>
      </c>
      <c r="K265" s="101" t="s">
        <v>677</v>
      </c>
      <c r="L265" s="101" t="s">
        <v>78</v>
      </c>
      <c r="M265" s="101" t="s">
        <v>64</v>
      </c>
      <c r="N265" s="101" t="s">
        <v>65</v>
      </c>
      <c r="O265" s="101" t="str">
        <f>IF([2]!RtDuet_Report[[#This Row],[Duration3]]&gt;=360,IF([2]!RtDuet_Report[[#This Row],[&gt; 12 Hrs EDT ]]=1,"Zero",1),"Zero")</f>
        <v>Zero</v>
      </c>
      <c r="P265" s="101" t="str">
        <f>IF([2]!RtDuet_Report[[#This Row],[Duration3]]&gt;=720, 1,"Zero")</f>
        <v>Zero</v>
      </c>
      <c r="Q265" s="120">
        <v>14</v>
      </c>
      <c r="R265" s="122">
        <v>1.0347222222222223E-2</v>
      </c>
      <c r="S265" s="120" t="s">
        <v>678</v>
      </c>
      <c r="T265" s="105">
        <f>IF(OR([2]!RtDuet_Report[[#This Row],[Machine Centre ]]="Vessel Unloading 1 Unplanned Loss",[2]!RtDuet_Report[[#This Row],[Machine Centre ]]="Vessel Unloading 2 Unplanned Loss"),[2]!RtDuet_Report[[#This Row],[Duration3]],0)</f>
        <v>11</v>
      </c>
      <c r="U26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66" spans="1:21" ht="188" thickBot="1" x14ac:dyDescent="0.4">
      <c r="A266" s="137" t="s">
        <v>31</v>
      </c>
      <c r="B266" s="98">
        <v>44531</v>
      </c>
      <c r="C266" s="99" t="s">
        <v>674</v>
      </c>
      <c r="D266" s="99"/>
      <c r="E266" s="106">
        <v>44532.696006944447</v>
      </c>
      <c r="F266" s="106">
        <v>44532.717673611114</v>
      </c>
      <c r="G266" s="118" t="s">
        <v>69</v>
      </c>
      <c r="H266" s="118" t="s">
        <v>679</v>
      </c>
      <c r="I266" s="118" t="s">
        <v>680</v>
      </c>
      <c r="J266" s="101" t="s">
        <v>62</v>
      </c>
      <c r="K266" s="101" t="s">
        <v>681</v>
      </c>
      <c r="L266" s="101" t="s">
        <v>36</v>
      </c>
      <c r="M266" s="101" t="s">
        <v>64</v>
      </c>
      <c r="N266" s="101" t="s">
        <v>73</v>
      </c>
      <c r="O266" s="101" t="str">
        <f>IF([2]!RtDuet_Report[[#This Row],[Duration3]]&gt;=360,IF([2]!RtDuet_Report[[#This Row],[&gt; 12 Hrs EDT ]]=1,"Zero",1),"Zero")</f>
        <v>Zero</v>
      </c>
      <c r="P266" s="101" t="str">
        <f>IF([2]!RtDuet_Report[[#This Row],[Duration3]]&gt;=720, 1,"Zero")</f>
        <v>Zero</v>
      </c>
      <c r="Q266" s="101">
        <v>31</v>
      </c>
      <c r="R266" s="123">
        <v>2.1666666666666667E-2</v>
      </c>
      <c r="S266" s="101" t="s">
        <v>682</v>
      </c>
      <c r="T266" s="105">
        <f>IF(OR([2]!RtDuet_Report[[#This Row],[Machine Centre ]]="Vessel Unloading 1 Unplanned Loss",[2]!RtDuet_Report[[#This Row],[Machine Centre ]]="Vessel Unloading 2 Unplanned Loss"),[2]!RtDuet_Report[[#This Row],[Duration3]],0)</f>
        <v>14</v>
      </c>
      <c r="U26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67" spans="1:21" ht="188" thickBot="1" x14ac:dyDescent="0.4">
      <c r="A267" s="137" t="s">
        <v>31</v>
      </c>
      <c r="B267" s="98">
        <v>44531</v>
      </c>
      <c r="C267" s="99" t="s">
        <v>674</v>
      </c>
      <c r="D267" s="99"/>
      <c r="E267" s="106">
        <v>44532.724351851852</v>
      </c>
      <c r="F267" s="106">
        <v>44532.729571759257</v>
      </c>
      <c r="G267" s="118" t="s">
        <v>69</v>
      </c>
      <c r="H267" s="118" t="s">
        <v>683</v>
      </c>
      <c r="I267" s="118" t="s">
        <v>381</v>
      </c>
      <c r="J267" s="101" t="s">
        <v>62</v>
      </c>
      <c r="K267" s="101" t="s">
        <v>681</v>
      </c>
      <c r="L267" s="101" t="s">
        <v>36</v>
      </c>
      <c r="M267" s="101" t="s">
        <v>64</v>
      </c>
      <c r="N267" s="101" t="s">
        <v>73</v>
      </c>
      <c r="O267" s="101" t="str">
        <f>IF([2]!RtDuet_Report[[#This Row],[Duration3]]&gt;=360,IF([2]!RtDuet_Report[[#This Row],[&gt; 12 Hrs EDT ]]=1,"Zero",1),"Zero")</f>
        <v>Zero</v>
      </c>
      <c r="P267" s="101" t="str">
        <f>IF([2]!RtDuet_Report[[#This Row],[Duration3]]&gt;=720, 1,"Zero")</f>
        <v>Zero</v>
      </c>
      <c r="Q267" s="101">
        <v>7</v>
      </c>
      <c r="R267" s="123">
        <v>5.2199074074074066E-3</v>
      </c>
      <c r="S267" s="101" t="s">
        <v>682</v>
      </c>
      <c r="T267" s="105">
        <f>IF(OR([2]!RtDuet_Report[[#This Row],[Machine Centre ]]="Vessel Unloading 1 Unplanned Loss",[2]!RtDuet_Report[[#This Row],[Machine Centre ]]="Vessel Unloading 2 Unplanned Loss"),[2]!RtDuet_Report[[#This Row],[Duration3]],0)</f>
        <v>31</v>
      </c>
      <c r="U26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68" spans="1:21" ht="100.5" thickBot="1" x14ac:dyDescent="0.4">
      <c r="A268" s="137" t="s">
        <v>31</v>
      </c>
      <c r="B268" s="98">
        <v>44531</v>
      </c>
      <c r="C268" s="99" t="s">
        <v>674</v>
      </c>
      <c r="D268" s="99"/>
      <c r="E268" s="106">
        <v>44532.823148148149</v>
      </c>
      <c r="F268" s="106">
        <v>44532.857106481482</v>
      </c>
      <c r="G268" s="118" t="s">
        <v>69</v>
      </c>
      <c r="H268" s="118" t="s">
        <v>684</v>
      </c>
      <c r="I268" s="118" t="s">
        <v>685</v>
      </c>
      <c r="J268" s="101" t="s">
        <v>62</v>
      </c>
      <c r="K268" s="101" t="s">
        <v>248</v>
      </c>
      <c r="L268" s="101"/>
      <c r="M268" s="101"/>
      <c r="N268" s="101"/>
      <c r="O268" s="101" t="str">
        <f>IF([2]!RtDuet_Report[[#This Row],[Duration3]]&gt;=360,IF([2]!RtDuet_Report[[#This Row],[&gt; 12 Hrs EDT ]]=1,"Zero",1),"Zero")</f>
        <v>Zero</v>
      </c>
      <c r="P268" s="101" t="str">
        <f>IF([2]!RtDuet_Report[[#This Row],[Duration3]]&gt;=720, 1,"Zero")</f>
        <v>Zero</v>
      </c>
      <c r="Q268" s="101">
        <v>48</v>
      </c>
      <c r="R268" s="123">
        <v>3.3958333333333333E-2</v>
      </c>
      <c r="S268" s="101"/>
      <c r="T268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26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69" spans="1:21" ht="188" thickBot="1" x14ac:dyDescent="0.4">
      <c r="A269" s="137" t="s">
        <v>31</v>
      </c>
      <c r="B269" s="98">
        <v>44531</v>
      </c>
      <c r="C269" s="99" t="s">
        <v>674</v>
      </c>
      <c r="D269" s="99"/>
      <c r="E269" s="106">
        <v>44532.859988425924</v>
      </c>
      <c r="F269" s="106">
        <v>44532.862118055556</v>
      </c>
      <c r="G269" s="118" t="s">
        <v>59</v>
      </c>
      <c r="H269" s="118" t="s">
        <v>686</v>
      </c>
      <c r="I269" s="118" t="s">
        <v>686</v>
      </c>
      <c r="J269" s="101" t="s">
        <v>34</v>
      </c>
      <c r="K269" s="101" t="s">
        <v>649</v>
      </c>
      <c r="L269" s="101" t="s">
        <v>54</v>
      </c>
      <c r="M269" s="101" t="s">
        <v>64</v>
      </c>
      <c r="N269" s="101" t="s">
        <v>65</v>
      </c>
      <c r="O269" s="101" t="str">
        <f>IF([2]!RtDuet_Report[[#This Row],[Duration3]]&gt;=360,IF([2]!RtDuet_Report[[#This Row],[&gt; 12 Hrs EDT ]]=1,"Zero",1),"Zero")</f>
        <v>Zero</v>
      </c>
      <c r="P269" s="101" t="str">
        <f>IF([2]!RtDuet_Report[[#This Row],[Duration3]]&gt;=720, 1,"Zero")</f>
        <v>Zero</v>
      </c>
      <c r="Q269" s="101">
        <v>3</v>
      </c>
      <c r="R269" s="123">
        <v>2.1296296296296298E-3</v>
      </c>
      <c r="S269" s="124" t="s">
        <v>687</v>
      </c>
      <c r="T269" s="105">
        <f>IF(OR([2]!RtDuet_Report[[#This Row],[Machine Centre ]]="Vessel Unloading 1 Unplanned Loss",[2]!RtDuet_Report[[#This Row],[Machine Centre ]]="Vessel Unloading 2 Unplanned Loss"),[2]!RtDuet_Report[[#This Row],[Duration3]],0)</f>
        <v>48</v>
      </c>
      <c r="U26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70" spans="1:21" ht="150.5" thickBot="1" x14ac:dyDescent="0.4">
      <c r="A270" s="137" t="s">
        <v>31</v>
      </c>
      <c r="B270" s="98">
        <v>44531</v>
      </c>
      <c r="C270" s="99" t="s">
        <v>674</v>
      </c>
      <c r="D270" s="99"/>
      <c r="E270" s="106">
        <v>44534.390381944446</v>
      </c>
      <c r="F270" s="106">
        <v>44534.478530092594</v>
      </c>
      <c r="G270" s="118" t="s">
        <v>69</v>
      </c>
      <c r="H270" s="118" t="s">
        <v>688</v>
      </c>
      <c r="I270" s="118" t="s">
        <v>688</v>
      </c>
      <c r="J270" s="101" t="s">
        <v>34</v>
      </c>
      <c r="K270" s="101" t="s">
        <v>114</v>
      </c>
      <c r="L270" s="101" t="s">
        <v>78</v>
      </c>
      <c r="M270" s="101" t="s">
        <v>188</v>
      </c>
      <c r="N270" s="101" t="s">
        <v>223</v>
      </c>
      <c r="O270" s="101" t="str">
        <f>IF([2]!RtDuet_Report[[#This Row],[Duration3]]&gt;=360,IF([2]!RtDuet_Report[[#This Row],[&gt; 12 Hrs EDT ]]=1,"Zero",1),"Zero")</f>
        <v>Zero</v>
      </c>
      <c r="P270" s="101" t="str">
        <f>IF([2]!RtDuet_Report[[#This Row],[Duration3]]&gt;=720, 1,"Zero")</f>
        <v>Zero</v>
      </c>
      <c r="Q270" s="101">
        <v>126</v>
      </c>
      <c r="R270" s="123">
        <v>8.8148148148148142E-2</v>
      </c>
      <c r="S270" s="101" t="s">
        <v>689</v>
      </c>
      <c r="T270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27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71" spans="1:21" ht="163" thickBot="1" x14ac:dyDescent="0.4">
      <c r="A271" s="137" t="s">
        <v>31</v>
      </c>
      <c r="B271" s="98">
        <v>44531</v>
      </c>
      <c r="C271" s="99"/>
      <c r="D271" s="99"/>
      <c r="E271" s="106">
        <v>44537.776504629626</v>
      </c>
      <c r="F271" s="106">
        <v>44537.777662037035</v>
      </c>
      <c r="G271" s="118" t="s">
        <v>32</v>
      </c>
      <c r="H271" s="118" t="s">
        <v>690</v>
      </c>
      <c r="I271" s="118" t="s">
        <v>690</v>
      </c>
      <c r="J271" s="101" t="s">
        <v>34</v>
      </c>
      <c r="K271" s="101" t="s">
        <v>691</v>
      </c>
      <c r="L271" s="101" t="s">
        <v>78</v>
      </c>
      <c r="M271" s="101" t="s">
        <v>179</v>
      </c>
      <c r="N271" s="101" t="s">
        <v>536</v>
      </c>
      <c r="O271" s="101" t="str">
        <f>IF([2]!RtDuet_Report[[#This Row],[Duration3]]&gt;=360,IF([2]!RtDuet_Report[[#This Row],[&gt; 12 Hrs EDT ]]=1,"Zero",1),"Zero")</f>
        <v>Zero</v>
      </c>
      <c r="P271" s="101" t="str">
        <f>IF([2]!RtDuet_Report[[#This Row],[Duration3]]&gt;=720, 1,"Zero")</f>
        <v>Zero</v>
      </c>
      <c r="Q271" s="101">
        <v>1</v>
      </c>
      <c r="R271" s="123">
        <v>1.1574074074074073E-3</v>
      </c>
      <c r="S271" s="101" t="s">
        <v>692</v>
      </c>
      <c r="T271" s="105">
        <f>IF(OR([2]!RtDuet_Report[[#This Row],[Machine Centre ]]="Vessel Unloading 1 Unplanned Loss",[2]!RtDuet_Report[[#This Row],[Machine Centre ]]="Vessel Unloading 2 Unplanned Loss"),[2]!RtDuet_Report[[#This Row],[Duration3]],0)</f>
        <v>126</v>
      </c>
      <c r="U27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72" spans="1:21" ht="225.5" thickBot="1" x14ac:dyDescent="0.4">
      <c r="A272" s="137" t="s">
        <v>31</v>
      </c>
      <c r="B272" s="98">
        <v>44531</v>
      </c>
      <c r="C272" s="99" t="s">
        <v>693</v>
      </c>
      <c r="D272" s="99"/>
      <c r="E272" s="106">
        <v>44542.034953703704</v>
      </c>
      <c r="F272" s="106">
        <v>44542.045173611114</v>
      </c>
      <c r="G272" s="118" t="s">
        <v>69</v>
      </c>
      <c r="H272" s="118" t="s">
        <v>164</v>
      </c>
      <c r="I272" s="118" t="s">
        <v>694</v>
      </c>
      <c r="J272" s="101" t="s">
        <v>62</v>
      </c>
      <c r="K272" s="101" t="s">
        <v>657</v>
      </c>
      <c r="L272" s="101" t="s">
        <v>78</v>
      </c>
      <c r="M272" s="101" t="s">
        <v>64</v>
      </c>
      <c r="N272" s="101" t="s">
        <v>73</v>
      </c>
      <c r="O272" s="101" t="str">
        <f>IF([2]!RtDuet_Report[[#This Row],[Duration3]]&gt;=360,IF([2]!RtDuet_Report[[#This Row],[&gt; 12 Hrs EDT ]]=1,"Zero",1),"Zero")</f>
        <v>Zero</v>
      </c>
      <c r="P272" s="101" t="str">
        <f>IF([2]!RtDuet_Report[[#This Row],[Duration3]]&gt;=720, 1,"Zero")</f>
        <v>Zero</v>
      </c>
      <c r="Q272" s="101">
        <v>14</v>
      </c>
      <c r="R272" s="123">
        <v>1.0219907407407408E-2</v>
      </c>
      <c r="S272" s="101" t="s">
        <v>695</v>
      </c>
      <c r="T272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272" s="105">
        <f>IF(OR([2]!RtDuet_Report[[#This Row],[Machine Centre ]]="Truck Loading 1 Unplanned Loss",[2]!RtDuet_Report[[#This Row],[Machine Centre ]]="Truck Loading 2 Unplanned Loss"),[2]!RtDuet_Report[[#This Row],[Duration3]],0)</f>
        <v>1</v>
      </c>
    </row>
    <row r="273" spans="1:21" ht="225.5" thickBot="1" x14ac:dyDescent="0.4">
      <c r="A273" s="137" t="s">
        <v>31</v>
      </c>
      <c r="B273" s="98">
        <v>44531</v>
      </c>
      <c r="C273" s="99" t="s">
        <v>693</v>
      </c>
      <c r="D273" s="99"/>
      <c r="E273" s="106">
        <v>44542.054189814815</v>
      </c>
      <c r="F273" s="106">
        <v>44542.056504629632</v>
      </c>
      <c r="G273" s="118" t="s">
        <v>69</v>
      </c>
      <c r="H273" s="118" t="s">
        <v>48</v>
      </c>
      <c r="I273" s="118" t="s">
        <v>304</v>
      </c>
      <c r="J273" s="101" t="s">
        <v>62</v>
      </c>
      <c r="K273" s="101" t="s">
        <v>657</v>
      </c>
      <c r="L273" s="101" t="s">
        <v>78</v>
      </c>
      <c r="M273" s="101" t="s">
        <v>64</v>
      </c>
      <c r="N273" s="101" t="s">
        <v>73</v>
      </c>
      <c r="O273" s="101" t="str">
        <f>IF([2]!RtDuet_Report[[#This Row],[Duration3]]&gt;=360,IF([2]!RtDuet_Report[[#This Row],[&gt; 12 Hrs EDT ]]=1,"Zero",1),"Zero")</f>
        <v>Zero</v>
      </c>
      <c r="P273" s="101" t="str">
        <f>IF([2]!RtDuet_Report[[#This Row],[Duration3]]&gt;=720, 1,"Zero")</f>
        <v>Zero</v>
      </c>
      <c r="Q273" s="101">
        <v>3</v>
      </c>
      <c r="R273" s="123">
        <v>2.3148148148148151E-3</v>
      </c>
      <c r="S273" s="101" t="s">
        <v>695</v>
      </c>
      <c r="T273" s="105">
        <f>IF(OR([2]!RtDuet_Report[[#This Row],[Machine Centre ]]="Vessel Unloading 1 Unplanned Loss",[2]!RtDuet_Report[[#This Row],[Machine Centre ]]="Vessel Unloading 2 Unplanned Loss"),[2]!RtDuet_Report[[#This Row],[Duration3]],0)</f>
        <v>14</v>
      </c>
      <c r="U27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74" spans="1:21" ht="225.5" thickBot="1" x14ac:dyDescent="0.4">
      <c r="A274" s="137" t="s">
        <v>31</v>
      </c>
      <c r="B274" s="98">
        <v>44531</v>
      </c>
      <c r="C274" s="99" t="s">
        <v>693</v>
      </c>
      <c r="D274" s="99"/>
      <c r="E274" s="106">
        <v>44542.083437499998</v>
      </c>
      <c r="F274" s="106">
        <v>44542.085011574076</v>
      </c>
      <c r="G274" s="118" t="s">
        <v>69</v>
      </c>
      <c r="H274" s="118" t="s">
        <v>309</v>
      </c>
      <c r="I274" s="118" t="s">
        <v>601</v>
      </c>
      <c r="J274" s="101" t="s">
        <v>62</v>
      </c>
      <c r="K274" s="101" t="s">
        <v>657</v>
      </c>
      <c r="L274" s="101" t="s">
        <v>78</v>
      </c>
      <c r="M274" s="101" t="s">
        <v>64</v>
      </c>
      <c r="N274" s="101" t="s">
        <v>73</v>
      </c>
      <c r="O274" s="101" t="str">
        <f>IF([2]!RtDuet_Report[[#This Row],[Duration3]]&gt;=360,IF([2]!RtDuet_Report[[#This Row],[&gt; 12 Hrs EDT ]]=1,"Zero",1),"Zero")</f>
        <v>Zero</v>
      </c>
      <c r="P274" s="101" t="str">
        <f>IF([2]!RtDuet_Report[[#This Row],[Duration3]]&gt;=720, 1,"Zero")</f>
        <v>Zero</v>
      </c>
      <c r="Q274" s="101">
        <v>2</v>
      </c>
      <c r="R274" s="123">
        <v>1.5740740740740741E-3</v>
      </c>
      <c r="S274" s="101" t="s">
        <v>695</v>
      </c>
      <c r="T274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27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75" spans="1:21" ht="225.5" thickBot="1" x14ac:dyDescent="0.4">
      <c r="A275" s="137" t="s">
        <v>31</v>
      </c>
      <c r="B275" s="98">
        <v>44531</v>
      </c>
      <c r="C275" s="99" t="s">
        <v>693</v>
      </c>
      <c r="D275" s="99"/>
      <c r="E275" s="106">
        <v>44542.100682870368</v>
      </c>
      <c r="F275" s="106">
        <v>44542.104849537034</v>
      </c>
      <c r="G275" s="118" t="s">
        <v>69</v>
      </c>
      <c r="H275" s="118" t="s">
        <v>696</v>
      </c>
      <c r="I275" s="118" t="s">
        <v>279</v>
      </c>
      <c r="J275" s="101" t="s">
        <v>62</v>
      </c>
      <c r="K275" s="101" t="s">
        <v>657</v>
      </c>
      <c r="L275" s="101" t="s">
        <v>78</v>
      </c>
      <c r="M275" s="101" t="s">
        <v>64</v>
      </c>
      <c r="N275" s="101" t="s">
        <v>73</v>
      </c>
      <c r="O275" s="101" t="str">
        <f>IF([2]!RtDuet_Report[[#This Row],[Duration3]]&gt;=360,IF([2]!RtDuet_Report[[#This Row],[&gt; 12 Hrs EDT ]]=1,"Zero",1),"Zero")</f>
        <v>Zero</v>
      </c>
      <c r="P275" s="101" t="str">
        <f>IF([2]!RtDuet_Report[[#This Row],[Duration3]]&gt;=720, 1,"Zero")</f>
        <v>Zero</v>
      </c>
      <c r="Q275" s="101">
        <v>6</v>
      </c>
      <c r="R275" s="123">
        <v>4.1666666666666666E-3</v>
      </c>
      <c r="S275" s="101" t="s">
        <v>695</v>
      </c>
      <c r="T275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27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76" spans="1:21" ht="225.5" thickBot="1" x14ac:dyDescent="0.4">
      <c r="A276" s="137" t="s">
        <v>31</v>
      </c>
      <c r="B276" s="98">
        <v>44531</v>
      </c>
      <c r="C276" s="99" t="s">
        <v>693</v>
      </c>
      <c r="D276" s="99"/>
      <c r="E276" s="106">
        <v>44542.145219907405</v>
      </c>
      <c r="F276" s="106">
        <v>44542.147569444445</v>
      </c>
      <c r="G276" s="118" t="s">
        <v>69</v>
      </c>
      <c r="H276" s="118" t="s">
        <v>697</v>
      </c>
      <c r="I276" s="118" t="s">
        <v>698</v>
      </c>
      <c r="J276" s="101" t="s">
        <v>62</v>
      </c>
      <c r="K276" s="101" t="s">
        <v>657</v>
      </c>
      <c r="L276" s="101" t="s">
        <v>78</v>
      </c>
      <c r="M276" s="101" t="s">
        <v>64</v>
      </c>
      <c r="N276" s="101" t="s">
        <v>73</v>
      </c>
      <c r="O276" s="101" t="str">
        <f>IF([2]!RtDuet_Report[[#This Row],[Duration3]]&gt;=360,IF([2]!RtDuet_Report[[#This Row],[&gt; 12 Hrs EDT ]]=1,"Zero",1),"Zero")</f>
        <v>Zero</v>
      </c>
      <c r="P276" s="101" t="str">
        <f>IF([2]!RtDuet_Report[[#This Row],[Duration3]]&gt;=720, 1,"Zero")</f>
        <v>Zero</v>
      </c>
      <c r="Q276" s="101">
        <v>3</v>
      </c>
      <c r="R276" s="123">
        <v>2.3495370370370371E-3</v>
      </c>
      <c r="S276" s="101" t="s">
        <v>695</v>
      </c>
      <c r="T276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27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77" spans="1:21" ht="225.5" thickBot="1" x14ac:dyDescent="0.4">
      <c r="A277" s="137" t="s">
        <v>31</v>
      </c>
      <c r="B277" s="98">
        <v>44531</v>
      </c>
      <c r="C277" s="99" t="s">
        <v>693</v>
      </c>
      <c r="D277" s="99"/>
      <c r="E277" s="106">
        <v>44542.153032407405</v>
      </c>
      <c r="F277" s="106">
        <v>44542.156111111108</v>
      </c>
      <c r="G277" s="118" t="s">
        <v>69</v>
      </c>
      <c r="H277" s="118" t="s">
        <v>157</v>
      </c>
      <c r="I277" s="118" t="s">
        <v>699</v>
      </c>
      <c r="J277" s="101" t="s">
        <v>62</v>
      </c>
      <c r="K277" s="101" t="s">
        <v>657</v>
      </c>
      <c r="L277" s="101" t="s">
        <v>78</v>
      </c>
      <c r="M277" s="101" t="s">
        <v>64</v>
      </c>
      <c r="N277" s="101" t="s">
        <v>73</v>
      </c>
      <c r="O277" s="101" t="str">
        <f>IF([2]!RtDuet_Report[[#This Row],[Duration3]]&gt;=360,IF([2]!RtDuet_Report[[#This Row],[&gt; 12 Hrs EDT ]]=1,"Zero",1),"Zero")</f>
        <v>Zero</v>
      </c>
      <c r="P277" s="101" t="str">
        <f>IF([2]!RtDuet_Report[[#This Row],[Duration3]]&gt;=720, 1,"Zero")</f>
        <v>Zero</v>
      </c>
      <c r="Q277" s="101">
        <v>4</v>
      </c>
      <c r="R277" s="123">
        <v>3.0787037037037037E-3</v>
      </c>
      <c r="S277" s="101" t="s">
        <v>695</v>
      </c>
      <c r="T277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27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78" spans="1:21" ht="225.5" thickBot="1" x14ac:dyDescent="0.4">
      <c r="A278" s="137" t="s">
        <v>31</v>
      </c>
      <c r="B278" s="98">
        <v>44531</v>
      </c>
      <c r="C278" s="99" t="s">
        <v>693</v>
      </c>
      <c r="D278" s="99"/>
      <c r="E278" s="106">
        <v>44542.164386574077</v>
      </c>
      <c r="F278" s="106">
        <v>44542.167395833334</v>
      </c>
      <c r="G278" s="118" t="s">
        <v>69</v>
      </c>
      <c r="H278" s="118" t="s">
        <v>700</v>
      </c>
      <c r="I278" s="118" t="s">
        <v>701</v>
      </c>
      <c r="J278" s="101" t="s">
        <v>62</v>
      </c>
      <c r="K278" s="101" t="s">
        <v>657</v>
      </c>
      <c r="L278" s="101" t="s">
        <v>78</v>
      </c>
      <c r="M278" s="101" t="s">
        <v>64</v>
      </c>
      <c r="N278" s="101" t="s">
        <v>73</v>
      </c>
      <c r="O278" s="101" t="str">
        <f>IF([2]!RtDuet_Report[[#This Row],[Duration3]]&gt;=360,IF([2]!RtDuet_Report[[#This Row],[&gt; 12 Hrs EDT ]]=1,"Zero",1),"Zero")</f>
        <v>Zero</v>
      </c>
      <c r="P278" s="101" t="str">
        <f>IF([2]!RtDuet_Report[[#This Row],[Duration3]]&gt;=720, 1,"Zero")</f>
        <v>Zero</v>
      </c>
      <c r="Q278" s="101">
        <v>4</v>
      </c>
      <c r="R278" s="123">
        <v>3.0092592592592588E-3</v>
      </c>
      <c r="S278" s="101" t="s">
        <v>695</v>
      </c>
      <c r="T278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27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79" spans="1:21" ht="225.5" thickBot="1" x14ac:dyDescent="0.4">
      <c r="A279" s="137" t="s">
        <v>31</v>
      </c>
      <c r="B279" s="98">
        <v>44531</v>
      </c>
      <c r="C279" s="99" t="s">
        <v>693</v>
      </c>
      <c r="D279" s="99"/>
      <c r="E279" s="106">
        <v>44542.193726851852</v>
      </c>
      <c r="F279" s="106">
        <v>44542.19672453704</v>
      </c>
      <c r="G279" s="118" t="s">
        <v>69</v>
      </c>
      <c r="H279" s="118" t="s">
        <v>350</v>
      </c>
      <c r="I279" s="118" t="s">
        <v>153</v>
      </c>
      <c r="J279" s="101" t="s">
        <v>62</v>
      </c>
      <c r="K279" s="101" t="s">
        <v>657</v>
      </c>
      <c r="L279" s="101" t="s">
        <v>78</v>
      </c>
      <c r="M279" s="101" t="s">
        <v>64</v>
      </c>
      <c r="N279" s="101" t="s">
        <v>73</v>
      </c>
      <c r="O279" s="101" t="str">
        <f>IF([2]!RtDuet_Report[[#This Row],[Duration3]]&gt;=360,IF([2]!RtDuet_Report[[#This Row],[&gt; 12 Hrs EDT ]]=1,"Zero",1),"Zero")</f>
        <v>Zero</v>
      </c>
      <c r="P279" s="101" t="str">
        <f>IF([2]!RtDuet_Report[[#This Row],[Duration3]]&gt;=720, 1,"Zero")</f>
        <v>Zero</v>
      </c>
      <c r="Q279" s="101">
        <v>4</v>
      </c>
      <c r="R279" s="123">
        <v>2.9976851851851848E-3</v>
      </c>
      <c r="S279" s="101" t="s">
        <v>695</v>
      </c>
      <c r="T279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27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80" spans="1:21" ht="188" thickBot="1" x14ac:dyDescent="0.4">
      <c r="A280" s="137" t="s">
        <v>31</v>
      </c>
      <c r="B280" s="98">
        <v>44531</v>
      </c>
      <c r="C280" s="99" t="s">
        <v>693</v>
      </c>
      <c r="D280" s="99"/>
      <c r="E280" s="106">
        <v>44542.328946759262</v>
      </c>
      <c r="F280" s="106">
        <v>44542.338750000003</v>
      </c>
      <c r="G280" s="118" t="s">
        <v>69</v>
      </c>
      <c r="H280" s="118" t="s">
        <v>702</v>
      </c>
      <c r="I280" s="118" t="s">
        <v>703</v>
      </c>
      <c r="J280" s="101" t="s">
        <v>62</v>
      </c>
      <c r="K280" s="101" t="s">
        <v>166</v>
      </c>
      <c r="L280" s="101" t="s">
        <v>54</v>
      </c>
      <c r="M280" s="101" t="s">
        <v>64</v>
      </c>
      <c r="N280" s="101" t="s">
        <v>73</v>
      </c>
      <c r="O280" s="101" t="str">
        <f>IF([2]!RtDuet_Report[[#This Row],[Duration3]]&gt;=360,IF([2]!RtDuet_Report[[#This Row],[&gt; 12 Hrs EDT ]]=1,"Zero",1),"Zero")</f>
        <v>Zero</v>
      </c>
      <c r="P280" s="101" t="str">
        <f>IF([2]!RtDuet_Report[[#This Row],[Duration3]]&gt;=720, 1,"Zero")</f>
        <v>Zero</v>
      </c>
      <c r="Q280" s="101">
        <v>14</v>
      </c>
      <c r="R280" s="123">
        <v>9.8032407407407408E-3</v>
      </c>
      <c r="S280" s="101" t="s">
        <v>704</v>
      </c>
      <c r="T280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28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81" spans="1:21" ht="225.5" thickBot="1" x14ac:dyDescent="0.4">
      <c r="A281" s="137" t="s">
        <v>31</v>
      </c>
      <c r="B281" s="98">
        <v>44531</v>
      </c>
      <c r="C281" s="99" t="s">
        <v>693</v>
      </c>
      <c r="D281" s="99"/>
      <c r="E281" s="106">
        <v>44542.368368055555</v>
      </c>
      <c r="F281" s="106">
        <v>44542.373194444444</v>
      </c>
      <c r="G281" s="118" t="s">
        <v>69</v>
      </c>
      <c r="H281" s="118" t="s">
        <v>526</v>
      </c>
      <c r="I281" s="118" t="s">
        <v>705</v>
      </c>
      <c r="J281" s="101" t="s">
        <v>62</v>
      </c>
      <c r="K281" s="101" t="s">
        <v>657</v>
      </c>
      <c r="L281" s="101" t="s">
        <v>78</v>
      </c>
      <c r="M281" s="101" t="s">
        <v>64</v>
      </c>
      <c r="N281" s="101" t="s">
        <v>73</v>
      </c>
      <c r="O281" s="101" t="str">
        <f>IF([2]!RtDuet_Report[[#This Row],[Duration3]]&gt;=360,IF([2]!RtDuet_Report[[#This Row],[&gt; 12 Hrs EDT ]]=1,"Zero",1),"Zero")</f>
        <v>Zero</v>
      </c>
      <c r="P281" s="101" t="str">
        <f>IF([2]!RtDuet_Report[[#This Row],[Duration3]]&gt;=720, 1,"Zero")</f>
        <v>Zero</v>
      </c>
      <c r="Q281" s="101">
        <v>6</v>
      </c>
      <c r="R281" s="123">
        <v>4.8263888888888887E-3</v>
      </c>
      <c r="S281" s="101" t="s">
        <v>706</v>
      </c>
      <c r="T281" s="105">
        <f>IF(OR([2]!RtDuet_Report[[#This Row],[Machine Centre ]]="Vessel Unloading 1 Unplanned Loss",[2]!RtDuet_Report[[#This Row],[Machine Centre ]]="Vessel Unloading 2 Unplanned Loss"),[2]!RtDuet_Report[[#This Row],[Duration3]],0)</f>
        <v>14</v>
      </c>
      <c r="U28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82" spans="1:21" ht="225.5" thickBot="1" x14ac:dyDescent="0.4">
      <c r="A282" s="137" t="s">
        <v>31</v>
      </c>
      <c r="B282" s="98">
        <v>44531</v>
      </c>
      <c r="C282" s="99" t="s">
        <v>693</v>
      </c>
      <c r="D282" s="99"/>
      <c r="E282" s="106">
        <v>44542.411435185182</v>
      </c>
      <c r="F282" s="106">
        <v>44542.415555555555</v>
      </c>
      <c r="G282" s="118" t="s">
        <v>69</v>
      </c>
      <c r="H282" s="118" t="s">
        <v>707</v>
      </c>
      <c r="I282" s="118" t="s">
        <v>708</v>
      </c>
      <c r="J282" s="101" t="s">
        <v>62</v>
      </c>
      <c r="K282" s="101" t="s">
        <v>657</v>
      </c>
      <c r="L282" s="101" t="s">
        <v>78</v>
      </c>
      <c r="M282" s="101" t="s">
        <v>64</v>
      </c>
      <c r="N282" s="101" t="s">
        <v>73</v>
      </c>
      <c r="O282" s="101" t="str">
        <f>IF([2]!RtDuet_Report[[#This Row],[Duration3]]&gt;=360,IF([2]!RtDuet_Report[[#This Row],[&gt; 12 Hrs EDT ]]=1,"Zero",1),"Zero")</f>
        <v>Zero</v>
      </c>
      <c r="P282" s="101" t="str">
        <f>IF([2]!RtDuet_Report[[#This Row],[Duration3]]&gt;=720, 1,"Zero")</f>
        <v>Zero</v>
      </c>
      <c r="Q282" s="101">
        <v>5</v>
      </c>
      <c r="R282" s="123">
        <v>4.1203703703703706E-3</v>
      </c>
      <c r="S282" s="101" t="s">
        <v>706</v>
      </c>
      <c r="T282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28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83" spans="1:21" ht="225.5" thickBot="1" x14ac:dyDescent="0.4">
      <c r="A283" s="137" t="s">
        <v>31</v>
      </c>
      <c r="B283" s="98">
        <v>44531</v>
      </c>
      <c r="C283" s="99" t="s">
        <v>693</v>
      </c>
      <c r="D283" s="99"/>
      <c r="E283" s="106">
        <v>44542.658020833333</v>
      </c>
      <c r="F283" s="106">
        <v>44542.663460648146</v>
      </c>
      <c r="G283" s="118" t="s">
        <v>69</v>
      </c>
      <c r="H283" s="118" t="s">
        <v>709</v>
      </c>
      <c r="I283" s="118" t="s">
        <v>710</v>
      </c>
      <c r="J283" s="101" t="s">
        <v>62</v>
      </c>
      <c r="K283" s="101" t="s">
        <v>657</v>
      </c>
      <c r="L283" s="101" t="s">
        <v>78</v>
      </c>
      <c r="M283" s="101" t="s">
        <v>64</v>
      </c>
      <c r="N283" s="101" t="s">
        <v>73</v>
      </c>
      <c r="O283" s="101" t="str">
        <f>IF([2]!RtDuet_Report[[#This Row],[Duration3]]&gt;=360,IF([2]!RtDuet_Report[[#This Row],[&gt; 12 Hrs EDT ]]=1,"Zero",1),"Zero")</f>
        <v>Zero</v>
      </c>
      <c r="P283" s="101" t="str">
        <f>IF([2]!RtDuet_Report[[#This Row],[Duration3]]&gt;=720, 1,"Zero")</f>
        <v>Zero</v>
      </c>
      <c r="Q283" s="101">
        <v>7</v>
      </c>
      <c r="R283" s="123">
        <v>5.4398148148148149E-3</v>
      </c>
      <c r="S283" s="101" t="s">
        <v>706</v>
      </c>
      <c r="T283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28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84" spans="1:21" ht="225.5" thickBot="1" x14ac:dyDescent="0.4">
      <c r="A284" s="137" t="s">
        <v>31</v>
      </c>
      <c r="B284" s="98">
        <v>44531</v>
      </c>
      <c r="C284" s="99" t="s">
        <v>693</v>
      </c>
      <c r="D284" s="99"/>
      <c r="E284" s="106">
        <v>44542.796956018516</v>
      </c>
      <c r="F284" s="106">
        <v>44542.799884259257</v>
      </c>
      <c r="G284" s="118" t="s">
        <v>69</v>
      </c>
      <c r="H284" s="118" t="s">
        <v>711</v>
      </c>
      <c r="I284" s="118" t="s">
        <v>712</v>
      </c>
      <c r="J284" s="101" t="s">
        <v>62</v>
      </c>
      <c r="K284" s="101" t="s">
        <v>657</v>
      </c>
      <c r="L284" s="101" t="s">
        <v>78</v>
      </c>
      <c r="M284" s="101" t="s">
        <v>64</v>
      </c>
      <c r="N284" s="101" t="s">
        <v>73</v>
      </c>
      <c r="O284" s="101" t="str">
        <f>IF([2]!RtDuet_Report[[#This Row],[Duration3]]&gt;=360,IF([2]!RtDuet_Report[[#This Row],[&gt; 12 Hrs EDT ]]=1,"Zero",1),"Zero")</f>
        <v>Zero</v>
      </c>
      <c r="P284" s="101" t="str">
        <f>IF([2]!RtDuet_Report[[#This Row],[Duration3]]&gt;=720, 1,"Zero")</f>
        <v>Zero</v>
      </c>
      <c r="Q284" s="101">
        <v>4</v>
      </c>
      <c r="R284" s="123">
        <v>2.9282407407407412E-3</v>
      </c>
      <c r="S284" s="101" t="s">
        <v>706</v>
      </c>
      <c r="T284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28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85" spans="1:21" ht="225.5" thickBot="1" x14ac:dyDescent="0.4">
      <c r="A285" s="137" t="s">
        <v>31</v>
      </c>
      <c r="B285" s="98">
        <v>44531</v>
      </c>
      <c r="C285" s="99" t="s">
        <v>693</v>
      </c>
      <c r="D285" s="99"/>
      <c r="E285" s="106">
        <v>44542.853877314818</v>
      </c>
      <c r="F285" s="106">
        <v>44542.858159722222</v>
      </c>
      <c r="G285" s="118" t="s">
        <v>69</v>
      </c>
      <c r="H285" s="118" t="s">
        <v>713</v>
      </c>
      <c r="I285" s="118" t="s">
        <v>714</v>
      </c>
      <c r="J285" s="101" t="s">
        <v>62</v>
      </c>
      <c r="K285" s="101" t="s">
        <v>657</v>
      </c>
      <c r="L285" s="101" t="s">
        <v>78</v>
      </c>
      <c r="M285" s="101" t="s">
        <v>64</v>
      </c>
      <c r="N285" s="101" t="s">
        <v>73</v>
      </c>
      <c r="O285" s="101" t="str">
        <f>IF([2]!RtDuet_Report[[#This Row],[Duration3]]&gt;=360,IF([2]!RtDuet_Report[[#This Row],[&gt; 12 Hrs EDT ]]=1,"Zero",1),"Zero")</f>
        <v>Zero</v>
      </c>
      <c r="P285" s="101" t="str">
        <f>IF([2]!RtDuet_Report[[#This Row],[Duration3]]&gt;=720, 1,"Zero")</f>
        <v>Zero</v>
      </c>
      <c r="Q285" s="101">
        <v>6</v>
      </c>
      <c r="R285" s="123">
        <v>4.2824074074074075E-3</v>
      </c>
      <c r="S285" s="101" t="s">
        <v>706</v>
      </c>
      <c r="T285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28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86" spans="1:21" ht="225.5" thickBot="1" x14ac:dyDescent="0.4">
      <c r="A286" s="137" t="s">
        <v>31</v>
      </c>
      <c r="B286" s="98">
        <v>44531</v>
      </c>
      <c r="C286" s="99" t="s">
        <v>693</v>
      </c>
      <c r="D286" s="99"/>
      <c r="E286" s="106">
        <v>44542.86041666667</v>
      </c>
      <c r="F286" s="106">
        <v>44542.864398148151</v>
      </c>
      <c r="G286" s="118" t="s">
        <v>69</v>
      </c>
      <c r="H286" s="118" t="s">
        <v>715</v>
      </c>
      <c r="I286" s="118" t="s">
        <v>716</v>
      </c>
      <c r="J286" s="101" t="s">
        <v>62</v>
      </c>
      <c r="K286" s="101" t="s">
        <v>657</v>
      </c>
      <c r="L286" s="101" t="s">
        <v>78</v>
      </c>
      <c r="M286" s="101" t="s">
        <v>64</v>
      </c>
      <c r="N286" s="101" t="s">
        <v>73</v>
      </c>
      <c r="O286" s="101" t="str">
        <f>IF([2]!RtDuet_Report[[#This Row],[Duration3]]&gt;=360,IF([2]!RtDuet_Report[[#This Row],[&gt; 12 Hrs EDT ]]=1,"Zero",1),"Zero")</f>
        <v>Zero</v>
      </c>
      <c r="P286" s="101" t="str">
        <f>IF([2]!RtDuet_Report[[#This Row],[Duration3]]&gt;=720, 1,"Zero")</f>
        <v>Zero</v>
      </c>
      <c r="Q286" s="101">
        <v>5</v>
      </c>
      <c r="R286" s="123">
        <v>3.9814814814814817E-3</v>
      </c>
      <c r="S286" s="101" t="s">
        <v>706</v>
      </c>
      <c r="T286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28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87" spans="1:21" ht="200.5" thickBot="1" x14ac:dyDescent="0.4">
      <c r="A287" s="137" t="s">
        <v>31</v>
      </c>
      <c r="B287" s="98">
        <v>44531</v>
      </c>
      <c r="C287" s="99" t="s">
        <v>693</v>
      </c>
      <c r="D287" s="99"/>
      <c r="E287" s="106">
        <v>44542.919351851851</v>
      </c>
      <c r="F287" s="106">
        <v>44542.921423611115</v>
      </c>
      <c r="G287" s="118" t="s">
        <v>69</v>
      </c>
      <c r="H287" s="118" t="s">
        <v>158</v>
      </c>
      <c r="I287" s="118" t="s">
        <v>717</v>
      </c>
      <c r="J287" s="101" t="s">
        <v>62</v>
      </c>
      <c r="K287" s="101" t="s">
        <v>125</v>
      </c>
      <c r="L287" s="101" t="s">
        <v>78</v>
      </c>
      <c r="M287" s="101" t="s">
        <v>64</v>
      </c>
      <c r="N287" s="101" t="s">
        <v>73</v>
      </c>
      <c r="O287" s="101" t="str">
        <f>IF([2]!RtDuet_Report[[#This Row],[Duration3]]&gt;=360,IF([2]!RtDuet_Report[[#This Row],[&gt; 12 Hrs EDT ]]=1,"Zero",1),"Zero")</f>
        <v>Zero</v>
      </c>
      <c r="P287" s="101" t="str">
        <f>IF([2]!RtDuet_Report[[#This Row],[Duration3]]&gt;=720, 1,"Zero")</f>
        <v>Zero</v>
      </c>
      <c r="Q287" s="101">
        <v>2</v>
      </c>
      <c r="R287" s="123">
        <v>2.0717592592592593E-3</v>
      </c>
      <c r="S287" s="101" t="s">
        <v>706</v>
      </c>
      <c r="T287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28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88" spans="1:21" ht="200.5" thickBot="1" x14ac:dyDescent="0.4">
      <c r="A288" s="137" t="s">
        <v>31</v>
      </c>
      <c r="B288" s="98">
        <v>44531</v>
      </c>
      <c r="C288" s="99" t="s">
        <v>693</v>
      </c>
      <c r="D288" s="99"/>
      <c r="E288" s="106">
        <v>44542.931180555555</v>
      </c>
      <c r="F288" s="106">
        <v>44542.934004629627</v>
      </c>
      <c r="G288" s="118" t="s">
        <v>69</v>
      </c>
      <c r="H288" s="118" t="s">
        <v>235</v>
      </c>
      <c r="I288" s="118" t="s">
        <v>236</v>
      </c>
      <c r="J288" s="101" t="s">
        <v>62</v>
      </c>
      <c r="K288" s="101" t="s">
        <v>125</v>
      </c>
      <c r="L288" s="101" t="s">
        <v>78</v>
      </c>
      <c r="M288" s="101" t="s">
        <v>64</v>
      </c>
      <c r="N288" s="101" t="s">
        <v>73</v>
      </c>
      <c r="O288" s="101" t="str">
        <f>IF([2]!RtDuet_Report[[#This Row],[Duration3]]&gt;=360,IF([2]!RtDuet_Report[[#This Row],[&gt; 12 Hrs EDT ]]=1,"Zero",1),"Zero")</f>
        <v>Zero</v>
      </c>
      <c r="P288" s="101" t="str">
        <f>IF([2]!RtDuet_Report[[#This Row],[Duration3]]&gt;=720, 1,"Zero")</f>
        <v>Zero</v>
      </c>
      <c r="Q288" s="101">
        <v>4</v>
      </c>
      <c r="R288" s="123">
        <v>2.8240740740740739E-3</v>
      </c>
      <c r="S288" s="101" t="s">
        <v>706</v>
      </c>
      <c r="T288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28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89" spans="1:21" ht="200.5" thickBot="1" x14ac:dyDescent="0.4">
      <c r="A289" s="137" t="s">
        <v>31</v>
      </c>
      <c r="B289" s="98">
        <v>44531</v>
      </c>
      <c r="C289" s="99" t="s">
        <v>693</v>
      </c>
      <c r="D289" s="99"/>
      <c r="E289" s="106">
        <v>44542.934270833335</v>
      </c>
      <c r="F289" s="106">
        <v>44542.937858796293</v>
      </c>
      <c r="G289" s="118" t="s">
        <v>69</v>
      </c>
      <c r="H289" s="118" t="s">
        <v>202</v>
      </c>
      <c r="I289" s="118" t="s">
        <v>284</v>
      </c>
      <c r="J289" s="101" t="s">
        <v>62</v>
      </c>
      <c r="K289" s="101" t="s">
        <v>125</v>
      </c>
      <c r="L289" s="101" t="s">
        <v>78</v>
      </c>
      <c r="M289" s="101" t="s">
        <v>64</v>
      </c>
      <c r="N289" s="101" t="s">
        <v>73</v>
      </c>
      <c r="O289" s="101" t="str">
        <f>IF([2]!RtDuet_Report[[#This Row],[Duration3]]&gt;=360,IF([2]!RtDuet_Report[[#This Row],[&gt; 12 Hrs EDT ]]=1,"Zero",1),"Zero")</f>
        <v>Zero</v>
      </c>
      <c r="P289" s="101" t="str">
        <f>IF([2]!RtDuet_Report[[#This Row],[Duration3]]&gt;=720, 1,"Zero")</f>
        <v>Zero</v>
      </c>
      <c r="Q289" s="101">
        <v>5</v>
      </c>
      <c r="R289" s="123">
        <v>3.5879629629629629E-3</v>
      </c>
      <c r="S289" s="101" t="s">
        <v>706</v>
      </c>
      <c r="T289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28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90" spans="1:21" ht="200.5" thickBot="1" x14ac:dyDescent="0.4">
      <c r="A290" s="137" t="s">
        <v>31</v>
      </c>
      <c r="B290" s="98">
        <v>44531</v>
      </c>
      <c r="C290" s="99" t="s">
        <v>693</v>
      </c>
      <c r="D290" s="99"/>
      <c r="E290" s="106">
        <v>44542.941863425927</v>
      </c>
      <c r="F290" s="106">
        <v>44542.946238425924</v>
      </c>
      <c r="G290" s="118" t="s">
        <v>69</v>
      </c>
      <c r="H290" s="118" t="s">
        <v>718</v>
      </c>
      <c r="I290" s="118" t="s">
        <v>719</v>
      </c>
      <c r="J290" s="101" t="s">
        <v>62</v>
      </c>
      <c r="K290" s="101" t="s">
        <v>125</v>
      </c>
      <c r="L290" s="101" t="s">
        <v>78</v>
      </c>
      <c r="M290" s="101" t="s">
        <v>64</v>
      </c>
      <c r="N290" s="101" t="s">
        <v>73</v>
      </c>
      <c r="O290" s="101" t="str">
        <f>IF([2]!RtDuet_Report[[#This Row],[Duration3]]&gt;=360,IF([2]!RtDuet_Report[[#This Row],[&gt; 12 Hrs EDT ]]=1,"Zero",1),"Zero")</f>
        <v>Zero</v>
      </c>
      <c r="P290" s="101" t="str">
        <f>IF([2]!RtDuet_Report[[#This Row],[Duration3]]&gt;=720, 1,"Zero")</f>
        <v>Zero</v>
      </c>
      <c r="Q290" s="101">
        <v>6</v>
      </c>
      <c r="R290" s="123">
        <v>4.3749999999999995E-3</v>
      </c>
      <c r="S290" s="101" t="s">
        <v>706</v>
      </c>
      <c r="T290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29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91" spans="1:21" ht="200.5" thickBot="1" x14ac:dyDescent="0.4">
      <c r="A291" s="137" t="s">
        <v>31</v>
      </c>
      <c r="B291" s="98">
        <v>44531</v>
      </c>
      <c r="C291" s="99" t="s">
        <v>693</v>
      </c>
      <c r="D291" s="99"/>
      <c r="E291" s="106">
        <v>44542.961365740739</v>
      </c>
      <c r="F291" s="106">
        <v>44542.966006944444</v>
      </c>
      <c r="G291" s="118" t="s">
        <v>69</v>
      </c>
      <c r="H291" s="118" t="s">
        <v>720</v>
      </c>
      <c r="I291" s="118" t="s">
        <v>721</v>
      </c>
      <c r="J291" s="101" t="s">
        <v>62</v>
      </c>
      <c r="K291" s="101" t="s">
        <v>125</v>
      </c>
      <c r="L291" s="101" t="s">
        <v>78</v>
      </c>
      <c r="M291" s="101" t="s">
        <v>64</v>
      </c>
      <c r="N291" s="101" t="s">
        <v>73</v>
      </c>
      <c r="O291" s="101" t="str">
        <f>IF([2]!RtDuet_Report[[#This Row],[Duration3]]&gt;=360,IF([2]!RtDuet_Report[[#This Row],[&gt; 12 Hrs EDT ]]=1,"Zero",1),"Zero")</f>
        <v>Zero</v>
      </c>
      <c r="P291" s="101" t="str">
        <f>IF([2]!RtDuet_Report[[#This Row],[Duration3]]&gt;=720, 1,"Zero")</f>
        <v>Zero</v>
      </c>
      <c r="Q291" s="101">
        <v>6</v>
      </c>
      <c r="R291" s="123">
        <v>4.6412037037037038E-3</v>
      </c>
      <c r="S291" s="101" t="s">
        <v>706</v>
      </c>
      <c r="T291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29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92" spans="1:21" ht="163" thickBot="1" x14ac:dyDescent="0.4">
      <c r="A292" s="137" t="s">
        <v>31</v>
      </c>
      <c r="B292" s="98">
        <v>44531</v>
      </c>
      <c r="C292" s="99"/>
      <c r="D292" s="99"/>
      <c r="E292" s="106">
        <v>44543.247384259259</v>
      </c>
      <c r="F292" s="106">
        <v>44543.265208333331</v>
      </c>
      <c r="G292" s="118" t="s">
        <v>41</v>
      </c>
      <c r="H292" s="118" t="s">
        <v>722</v>
      </c>
      <c r="I292" s="118" t="s">
        <v>722</v>
      </c>
      <c r="J292" s="101" t="s">
        <v>34</v>
      </c>
      <c r="K292" s="101" t="s">
        <v>723</v>
      </c>
      <c r="L292" s="101" t="s">
        <v>78</v>
      </c>
      <c r="M292" s="101" t="s">
        <v>179</v>
      </c>
      <c r="N292" s="101" t="s">
        <v>724</v>
      </c>
      <c r="O292" s="101" t="str">
        <f>IF([2]!RtDuet_Report[[#This Row],[Duration3]]&gt;=360,IF([2]!RtDuet_Report[[#This Row],[&gt; 12 Hrs EDT ]]=1,"Zero",1),"Zero")</f>
        <v>Zero</v>
      </c>
      <c r="P292" s="101" t="str">
        <f>IF([2]!RtDuet_Report[[#This Row],[Duration3]]&gt;=720, 1,"Zero")</f>
        <v>Zero</v>
      </c>
      <c r="Q292" s="101">
        <v>25</v>
      </c>
      <c r="R292" s="123">
        <v>1.7824074074074076E-2</v>
      </c>
      <c r="S292" s="101" t="s">
        <v>725</v>
      </c>
      <c r="T292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29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93" spans="1:21" ht="188" thickBot="1" x14ac:dyDescent="0.4">
      <c r="A293" s="137" t="s">
        <v>31</v>
      </c>
      <c r="B293" s="98">
        <v>44531</v>
      </c>
      <c r="C293" s="99" t="s">
        <v>693</v>
      </c>
      <c r="D293" s="99"/>
      <c r="E293" s="106">
        <v>44543.542083333334</v>
      </c>
      <c r="F293" s="106">
        <v>44543.548645833333</v>
      </c>
      <c r="G293" s="118" t="s">
        <v>59</v>
      </c>
      <c r="H293" s="118" t="s">
        <v>726</v>
      </c>
      <c r="I293" s="118" t="s">
        <v>142</v>
      </c>
      <c r="J293" s="101" t="s">
        <v>62</v>
      </c>
      <c r="K293" s="101" t="s">
        <v>239</v>
      </c>
      <c r="L293" s="101" t="s">
        <v>36</v>
      </c>
      <c r="M293" s="101" t="s">
        <v>188</v>
      </c>
      <c r="N293" s="101" t="s">
        <v>240</v>
      </c>
      <c r="O293" s="101" t="str">
        <f>IF([2]!RtDuet_Report[[#This Row],[Duration3]]&gt;=360,IF([2]!RtDuet_Report[[#This Row],[&gt; 12 Hrs EDT ]]=1,"Zero",1),"Zero")</f>
        <v>Zero</v>
      </c>
      <c r="P293" s="101" t="str">
        <f>IF([2]!RtDuet_Report[[#This Row],[Duration3]]&gt;=720, 1,"Zero")</f>
        <v>Zero</v>
      </c>
      <c r="Q293" s="101">
        <v>9</v>
      </c>
      <c r="R293" s="123">
        <v>6.5624999999999998E-3</v>
      </c>
      <c r="S293" s="101" t="s">
        <v>727</v>
      </c>
      <c r="T293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293" s="105">
        <f>IF(OR([2]!RtDuet_Report[[#This Row],[Machine Centre ]]="Truck Loading 1 Unplanned Loss",[2]!RtDuet_Report[[#This Row],[Machine Centre ]]="Truck Loading 2 Unplanned Loss"),[2]!RtDuet_Report[[#This Row],[Duration3]],0)</f>
        <v>25</v>
      </c>
    </row>
    <row r="294" spans="1:21" ht="225.5" thickBot="1" x14ac:dyDescent="0.4">
      <c r="A294" s="137" t="s">
        <v>31</v>
      </c>
      <c r="B294" s="98">
        <v>44531</v>
      </c>
      <c r="C294" s="99" t="s">
        <v>693</v>
      </c>
      <c r="D294" s="99"/>
      <c r="E294" s="106">
        <v>44543.548645833333</v>
      </c>
      <c r="F294" s="106">
        <v>44543.552569444444</v>
      </c>
      <c r="G294" s="118" t="s">
        <v>59</v>
      </c>
      <c r="H294" s="118" t="s">
        <v>728</v>
      </c>
      <c r="I294" s="118" t="s">
        <v>600</v>
      </c>
      <c r="J294" s="101" t="s">
        <v>62</v>
      </c>
      <c r="K294" s="101" t="s">
        <v>677</v>
      </c>
      <c r="L294" s="101" t="s">
        <v>78</v>
      </c>
      <c r="M294" s="101" t="s">
        <v>64</v>
      </c>
      <c r="N294" s="101" t="s">
        <v>65</v>
      </c>
      <c r="O294" s="101" t="str">
        <f>IF([2]!RtDuet_Report[[#This Row],[Duration3]]&gt;=360,IF([2]!RtDuet_Report[[#This Row],[&gt; 12 Hrs EDT ]]=1,"Zero",1),"Zero")</f>
        <v>Zero</v>
      </c>
      <c r="P294" s="101" t="str">
        <f>IF([2]!RtDuet_Report[[#This Row],[Duration3]]&gt;=720, 1,"Zero")</f>
        <v>Zero</v>
      </c>
      <c r="Q294" s="101">
        <v>5</v>
      </c>
      <c r="R294" s="123">
        <v>3.9236111111111112E-3</v>
      </c>
      <c r="S294" s="101" t="s">
        <v>673</v>
      </c>
      <c r="T294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29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95" spans="1:21" ht="225.5" thickBot="1" x14ac:dyDescent="0.4">
      <c r="A295" s="137" t="s">
        <v>31</v>
      </c>
      <c r="B295" s="98">
        <v>44531</v>
      </c>
      <c r="C295" s="99" t="s">
        <v>693</v>
      </c>
      <c r="D295" s="99"/>
      <c r="E295" s="106">
        <v>44543.708472222221</v>
      </c>
      <c r="F295" s="106">
        <v>44543.719699074078</v>
      </c>
      <c r="G295" s="118" t="s">
        <v>59</v>
      </c>
      <c r="H295" s="118" t="s">
        <v>729</v>
      </c>
      <c r="I295" s="118" t="s">
        <v>211</v>
      </c>
      <c r="J295" s="101" t="s">
        <v>62</v>
      </c>
      <c r="K295" s="101" t="s">
        <v>677</v>
      </c>
      <c r="L295" s="101" t="s">
        <v>78</v>
      </c>
      <c r="M295" s="101" t="s">
        <v>64</v>
      </c>
      <c r="N295" s="101" t="s">
        <v>65</v>
      </c>
      <c r="O295" s="101" t="str">
        <f>IF([2]!RtDuet_Report[[#This Row],[Duration3]]&gt;=360,IF([2]!RtDuet_Report[[#This Row],[&gt; 12 Hrs EDT ]]=1,"Zero",1),"Zero")</f>
        <v>Zero</v>
      </c>
      <c r="P295" s="101" t="str">
        <f>IF([2]!RtDuet_Report[[#This Row],[Duration3]]&gt;=720, 1,"Zero")</f>
        <v>Zero</v>
      </c>
      <c r="Q295" s="101">
        <v>16</v>
      </c>
      <c r="R295" s="123">
        <v>1.1226851851851854E-2</v>
      </c>
      <c r="S295" s="101" t="s">
        <v>673</v>
      </c>
      <c r="T295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29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96" spans="1:21" ht="188" thickBot="1" x14ac:dyDescent="0.4">
      <c r="A296" s="137" t="s">
        <v>31</v>
      </c>
      <c r="B296" s="98">
        <v>44531</v>
      </c>
      <c r="C296" s="99" t="s">
        <v>693</v>
      </c>
      <c r="D296" s="99"/>
      <c r="E296" s="106">
        <v>44544.52752314815</v>
      </c>
      <c r="F296" s="106">
        <v>44544.547638888886</v>
      </c>
      <c r="G296" s="118" t="s">
        <v>59</v>
      </c>
      <c r="H296" s="118" t="s">
        <v>730</v>
      </c>
      <c r="I296" s="118" t="s">
        <v>270</v>
      </c>
      <c r="J296" s="101" t="s">
        <v>62</v>
      </c>
      <c r="K296" s="101" t="s">
        <v>598</v>
      </c>
      <c r="L296" s="101" t="s">
        <v>135</v>
      </c>
      <c r="M296" s="101" t="s">
        <v>83</v>
      </c>
      <c r="N296" s="101" t="s">
        <v>136</v>
      </c>
      <c r="O296" s="101" t="str">
        <f>IF([2]!RtDuet_Report[[#This Row],[Duration3]]&gt;=360,IF([2]!RtDuet_Report[[#This Row],[&gt; 12 Hrs EDT ]]=1,"Zero",1),"Zero")</f>
        <v>Zero</v>
      </c>
      <c r="P296" s="101" t="str">
        <f>IF([2]!RtDuet_Report[[#This Row],[Duration3]]&gt;=720, 1,"Zero")</f>
        <v>Zero</v>
      </c>
      <c r="Q296" s="101">
        <v>28</v>
      </c>
      <c r="R296" s="123">
        <v>2.011574074074074E-2</v>
      </c>
      <c r="S296" s="101" t="s">
        <v>498</v>
      </c>
      <c r="T296" s="105">
        <f>IF(OR([2]!RtDuet_Report[[#This Row],[Machine Centre ]]="Vessel Unloading 1 Unplanned Loss",[2]!RtDuet_Report[[#This Row],[Machine Centre ]]="Vessel Unloading 2 Unplanned Loss"),[2]!RtDuet_Report[[#This Row],[Duration3]],0)</f>
        <v>16</v>
      </c>
      <c r="U29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97" spans="1:21" ht="225.5" thickBot="1" x14ac:dyDescent="0.4">
      <c r="A297" s="137" t="s">
        <v>31</v>
      </c>
      <c r="B297" s="98">
        <v>44531</v>
      </c>
      <c r="C297" s="99" t="s">
        <v>693</v>
      </c>
      <c r="D297" s="99"/>
      <c r="E297" s="106">
        <v>44544.690150462964</v>
      </c>
      <c r="F297" s="106">
        <v>44544.702962962961</v>
      </c>
      <c r="G297" s="118" t="s">
        <v>59</v>
      </c>
      <c r="H297" s="118" t="s">
        <v>731</v>
      </c>
      <c r="I297" s="118" t="s">
        <v>732</v>
      </c>
      <c r="J297" s="101" t="s">
        <v>62</v>
      </c>
      <c r="K297" s="101" t="s">
        <v>733</v>
      </c>
      <c r="L297" s="101" t="s">
        <v>78</v>
      </c>
      <c r="M297" s="101" t="s">
        <v>64</v>
      </c>
      <c r="N297" s="101" t="s">
        <v>65</v>
      </c>
      <c r="O297" s="101" t="str">
        <f>IF([2]!RtDuet_Report[[#This Row],[Duration3]]&gt;=360,IF([2]!RtDuet_Report[[#This Row],[&gt; 12 Hrs EDT ]]=1,"Zero",1),"Zero")</f>
        <v>Zero</v>
      </c>
      <c r="P297" s="101" t="str">
        <f>IF([2]!RtDuet_Report[[#This Row],[Duration3]]&gt;=720, 1,"Zero")</f>
        <v>Zero</v>
      </c>
      <c r="Q297" s="101">
        <v>18</v>
      </c>
      <c r="R297" s="123">
        <v>1.2812499999999999E-2</v>
      </c>
      <c r="S297" s="101" t="s">
        <v>129</v>
      </c>
      <c r="T297" s="105">
        <f>IF(OR([2]!RtDuet_Report[[#This Row],[Machine Centre ]]="Vessel Unloading 1 Unplanned Loss",[2]!RtDuet_Report[[#This Row],[Machine Centre ]]="Vessel Unloading 2 Unplanned Loss"),[2]!RtDuet_Report[[#This Row],[Duration3]],0)</f>
        <v>28</v>
      </c>
      <c r="U29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98" spans="1:21" ht="188" thickBot="1" x14ac:dyDescent="0.4">
      <c r="A298" s="137" t="s">
        <v>31</v>
      </c>
      <c r="B298" s="98">
        <v>44531</v>
      </c>
      <c r="C298" s="99" t="s">
        <v>693</v>
      </c>
      <c r="D298" s="99"/>
      <c r="E298" s="106">
        <v>44544.716412037036</v>
      </c>
      <c r="F298" s="106">
        <v>44544.737523148149</v>
      </c>
      <c r="G298" s="118" t="s">
        <v>69</v>
      </c>
      <c r="H298" s="118" t="s">
        <v>734</v>
      </c>
      <c r="I298" s="118" t="s">
        <v>735</v>
      </c>
      <c r="J298" s="101" t="s">
        <v>62</v>
      </c>
      <c r="K298" s="101" t="s">
        <v>91</v>
      </c>
      <c r="L298" s="101" t="s">
        <v>36</v>
      </c>
      <c r="M298" s="101" t="s">
        <v>64</v>
      </c>
      <c r="N298" s="101" t="s">
        <v>73</v>
      </c>
      <c r="O298" s="101" t="str">
        <f>IF([2]!RtDuet_Report[[#This Row],[Duration3]]&gt;=360,IF([2]!RtDuet_Report[[#This Row],[&gt; 12 Hrs EDT ]]=1,"Zero",1),"Zero")</f>
        <v>Zero</v>
      </c>
      <c r="P298" s="101" t="str">
        <f>IF([2]!RtDuet_Report[[#This Row],[Duration3]]&gt;=720, 1,"Zero")</f>
        <v>Zero</v>
      </c>
      <c r="Q298" s="101">
        <v>30</v>
      </c>
      <c r="R298" s="123">
        <v>2.1111111111111108E-2</v>
      </c>
      <c r="S298" s="101" t="s">
        <v>736</v>
      </c>
      <c r="T298" s="105">
        <f>IF(OR([2]!RtDuet_Report[[#This Row],[Machine Centre ]]="Vessel Unloading 1 Unplanned Loss",[2]!RtDuet_Report[[#This Row],[Machine Centre ]]="Vessel Unloading 2 Unplanned Loss"),[2]!RtDuet_Report[[#This Row],[Duration3]],0)</f>
        <v>18</v>
      </c>
      <c r="U29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299" spans="1:21" ht="225.5" thickBot="1" x14ac:dyDescent="0.4">
      <c r="A299" s="137" t="s">
        <v>31</v>
      </c>
      <c r="B299" s="98">
        <v>44531</v>
      </c>
      <c r="C299" s="99" t="s">
        <v>693</v>
      </c>
      <c r="D299" s="99"/>
      <c r="E299" s="106">
        <v>44544.867060185185</v>
      </c>
      <c r="F299" s="106">
        <v>44544.872256944444</v>
      </c>
      <c r="G299" s="118" t="s">
        <v>59</v>
      </c>
      <c r="H299" s="118" t="s">
        <v>272</v>
      </c>
      <c r="I299" s="118" t="s">
        <v>737</v>
      </c>
      <c r="J299" s="101" t="s">
        <v>62</v>
      </c>
      <c r="K299" s="101" t="s">
        <v>677</v>
      </c>
      <c r="L299" s="101" t="s">
        <v>78</v>
      </c>
      <c r="M299" s="101" t="s">
        <v>64</v>
      </c>
      <c r="N299" s="101" t="s">
        <v>65</v>
      </c>
      <c r="O299" s="101" t="str">
        <f>IF([2]!RtDuet_Report[[#This Row],[Duration3]]&gt;=360,IF([2]!RtDuet_Report[[#This Row],[&gt; 12 Hrs EDT ]]=1,"Zero",1),"Zero")</f>
        <v>Zero</v>
      </c>
      <c r="P299" s="101" t="str">
        <f>IF([2]!RtDuet_Report[[#This Row],[Duration3]]&gt;=720, 1,"Zero")</f>
        <v>Zero</v>
      </c>
      <c r="Q299" s="101">
        <v>7</v>
      </c>
      <c r="R299" s="123">
        <v>5.1967592592592595E-3</v>
      </c>
      <c r="S299" s="101" t="s">
        <v>673</v>
      </c>
      <c r="T299" s="105">
        <f>IF(OR([2]!RtDuet_Report[[#This Row],[Machine Centre ]]="Vessel Unloading 1 Unplanned Loss",[2]!RtDuet_Report[[#This Row],[Machine Centre ]]="Vessel Unloading 2 Unplanned Loss"),[2]!RtDuet_Report[[#This Row],[Duration3]],0)</f>
        <v>30</v>
      </c>
      <c r="U29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00" spans="1:21" ht="188" thickBot="1" x14ac:dyDescent="0.4">
      <c r="A300" s="137" t="s">
        <v>31</v>
      </c>
      <c r="B300" s="98">
        <v>44531</v>
      </c>
      <c r="C300" s="99" t="s">
        <v>693</v>
      </c>
      <c r="D300" s="99"/>
      <c r="E300" s="106">
        <v>44545.053379629629</v>
      </c>
      <c r="F300" s="106">
        <v>44545.058831018519</v>
      </c>
      <c r="G300" s="118" t="s">
        <v>59</v>
      </c>
      <c r="H300" s="118" t="s">
        <v>738</v>
      </c>
      <c r="I300" s="118" t="s">
        <v>308</v>
      </c>
      <c r="J300" s="101" t="s">
        <v>62</v>
      </c>
      <c r="K300" s="101" t="s">
        <v>239</v>
      </c>
      <c r="L300" s="101" t="s">
        <v>36</v>
      </c>
      <c r="M300" s="101" t="s">
        <v>188</v>
      </c>
      <c r="N300" s="101" t="s">
        <v>240</v>
      </c>
      <c r="O300" s="101" t="str">
        <f>IF([2]!RtDuet_Report[[#This Row],[Duration3]]&gt;=360,IF([2]!RtDuet_Report[[#This Row],[&gt; 12 Hrs EDT ]]=1,"Zero",1),"Zero")</f>
        <v>Zero</v>
      </c>
      <c r="P300" s="101" t="str">
        <f>IF([2]!RtDuet_Report[[#This Row],[Duration3]]&gt;=720, 1,"Zero")</f>
        <v>Zero</v>
      </c>
      <c r="Q300" s="101">
        <v>7</v>
      </c>
      <c r="R300" s="123">
        <v>5.4513888888888884E-3</v>
      </c>
      <c r="S300" s="101" t="s">
        <v>739</v>
      </c>
      <c r="T300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30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01" spans="1:21" ht="188" thickBot="1" x14ac:dyDescent="0.4">
      <c r="A301" s="137" t="s">
        <v>31</v>
      </c>
      <c r="B301" s="98">
        <v>44531</v>
      </c>
      <c r="C301" s="99" t="s">
        <v>693</v>
      </c>
      <c r="D301" s="99"/>
      <c r="E301" s="106">
        <v>44545.058831018519</v>
      </c>
      <c r="F301" s="106">
        <v>44545.064293981479</v>
      </c>
      <c r="G301" s="118" t="s">
        <v>59</v>
      </c>
      <c r="H301" s="118" t="s">
        <v>463</v>
      </c>
      <c r="I301" s="118" t="s">
        <v>592</v>
      </c>
      <c r="J301" s="101" t="s">
        <v>62</v>
      </c>
      <c r="K301" s="101" t="s">
        <v>598</v>
      </c>
      <c r="L301" s="101" t="s">
        <v>135</v>
      </c>
      <c r="M301" s="101" t="s">
        <v>83</v>
      </c>
      <c r="N301" s="101" t="s">
        <v>136</v>
      </c>
      <c r="O301" s="101" t="str">
        <f>IF([2]!RtDuet_Report[[#This Row],[Duration3]]&gt;=360,IF([2]!RtDuet_Report[[#This Row],[&gt; 12 Hrs EDT ]]=1,"Zero",1),"Zero")</f>
        <v>Zero</v>
      </c>
      <c r="P301" s="101" t="str">
        <f>IF([2]!RtDuet_Report[[#This Row],[Duration3]]&gt;=720, 1,"Zero")</f>
        <v>Zero</v>
      </c>
      <c r="Q301" s="101">
        <v>7</v>
      </c>
      <c r="R301" s="123">
        <v>5.4629629629629637E-3</v>
      </c>
      <c r="S301" s="101" t="s">
        <v>740</v>
      </c>
      <c r="T301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30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02" spans="1:21" ht="200.5" thickBot="1" x14ac:dyDescent="0.4">
      <c r="A302" s="137" t="s">
        <v>31</v>
      </c>
      <c r="B302" s="98">
        <v>44531</v>
      </c>
      <c r="C302" s="99" t="s">
        <v>693</v>
      </c>
      <c r="D302" s="99"/>
      <c r="E302" s="106">
        <v>44545.501111111109</v>
      </c>
      <c r="F302" s="106">
        <v>44545.518726851849</v>
      </c>
      <c r="G302" s="118" t="s">
        <v>59</v>
      </c>
      <c r="H302" s="118" t="s">
        <v>741</v>
      </c>
      <c r="I302" s="118" t="s">
        <v>742</v>
      </c>
      <c r="J302" s="101" t="s">
        <v>62</v>
      </c>
      <c r="K302" s="101" t="s">
        <v>743</v>
      </c>
      <c r="L302" s="101" t="s">
        <v>78</v>
      </c>
      <c r="M302" s="101" t="s">
        <v>64</v>
      </c>
      <c r="N302" s="101" t="s">
        <v>65</v>
      </c>
      <c r="O302" s="101" t="str">
        <f>IF([2]!RtDuet_Report[[#This Row],[Duration3]]&gt;=360,IF([2]!RtDuet_Report[[#This Row],[&gt; 12 Hrs EDT ]]=1,"Zero",1),"Zero")</f>
        <v>Zero</v>
      </c>
      <c r="P302" s="101" t="str">
        <f>IF([2]!RtDuet_Report[[#This Row],[Duration3]]&gt;=720, 1,"Zero")</f>
        <v>Zero</v>
      </c>
      <c r="Q302" s="101">
        <v>25</v>
      </c>
      <c r="R302" s="123">
        <v>1.7615740740740741E-2</v>
      </c>
      <c r="S302" s="101" t="s">
        <v>744</v>
      </c>
      <c r="T302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30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03" spans="1:21" ht="225.5" thickBot="1" x14ac:dyDescent="0.4">
      <c r="A303" s="137" t="s">
        <v>31</v>
      </c>
      <c r="B303" s="98">
        <v>44531</v>
      </c>
      <c r="C303" s="99" t="s">
        <v>693</v>
      </c>
      <c r="D303" s="99"/>
      <c r="E303" s="106">
        <v>44545.945729166669</v>
      </c>
      <c r="F303" s="106">
        <v>44545.948125000003</v>
      </c>
      <c r="G303" s="118" t="s">
        <v>59</v>
      </c>
      <c r="H303" s="118" t="s">
        <v>745</v>
      </c>
      <c r="I303" s="118" t="s">
        <v>745</v>
      </c>
      <c r="J303" s="101" t="s">
        <v>62</v>
      </c>
      <c r="K303" s="101" t="s">
        <v>677</v>
      </c>
      <c r="L303" s="101" t="s">
        <v>78</v>
      </c>
      <c r="M303" s="101" t="s">
        <v>64</v>
      </c>
      <c r="N303" s="101" t="s">
        <v>65</v>
      </c>
      <c r="O303" s="101" t="str">
        <f>IF([2]!RtDuet_Report[[#This Row],[Duration3]]&gt;=360,IF([2]!RtDuet_Report[[#This Row],[&gt; 12 Hrs EDT ]]=1,"Zero",1),"Zero")</f>
        <v>Zero</v>
      </c>
      <c r="P303" s="101" t="str">
        <f>IF([2]!RtDuet_Report[[#This Row],[Duration3]]&gt;=720, 1,"Zero")</f>
        <v>Zero</v>
      </c>
      <c r="Q303" s="101">
        <v>3</v>
      </c>
      <c r="R303" s="123">
        <v>2.3958333333333336E-3</v>
      </c>
      <c r="S303" s="101" t="s">
        <v>673</v>
      </c>
      <c r="T303" s="105">
        <f>IF(OR([2]!RtDuet_Report[[#This Row],[Machine Centre ]]="Vessel Unloading 1 Unplanned Loss",[2]!RtDuet_Report[[#This Row],[Machine Centre ]]="Vessel Unloading 2 Unplanned Loss"),[2]!RtDuet_Report[[#This Row],[Duration3]],0)</f>
        <v>25</v>
      </c>
      <c r="U30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04" spans="1:21" ht="225.5" thickBot="1" x14ac:dyDescent="0.4">
      <c r="A304" s="137" t="s">
        <v>31</v>
      </c>
      <c r="B304" s="98">
        <v>44531</v>
      </c>
      <c r="C304" s="99" t="s">
        <v>693</v>
      </c>
      <c r="D304" s="99"/>
      <c r="E304" s="106">
        <v>44545.98</v>
      </c>
      <c r="F304" s="106">
        <v>44545.982569444444</v>
      </c>
      <c r="G304" s="118" t="s">
        <v>69</v>
      </c>
      <c r="H304" s="118" t="s">
        <v>699</v>
      </c>
      <c r="I304" s="118" t="s">
        <v>294</v>
      </c>
      <c r="J304" s="101" t="s">
        <v>62</v>
      </c>
      <c r="K304" s="101" t="s">
        <v>746</v>
      </c>
      <c r="L304" s="101" t="s">
        <v>78</v>
      </c>
      <c r="M304" s="101" t="s">
        <v>64</v>
      </c>
      <c r="N304" s="101" t="s">
        <v>65</v>
      </c>
      <c r="O304" s="101" t="str">
        <f>IF([2]!RtDuet_Report[[#This Row],[Duration3]]&gt;=360,IF([2]!RtDuet_Report[[#This Row],[&gt; 12 Hrs EDT ]]=1,"Zero",1),"Zero")</f>
        <v>Zero</v>
      </c>
      <c r="P304" s="101" t="str">
        <f>IF([2]!RtDuet_Report[[#This Row],[Duration3]]&gt;=720, 1,"Zero")</f>
        <v>Zero</v>
      </c>
      <c r="Q304" s="101">
        <v>3</v>
      </c>
      <c r="R304" s="123">
        <v>2.5694444444444445E-3</v>
      </c>
      <c r="S304" s="101" t="s">
        <v>706</v>
      </c>
      <c r="T304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30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05" spans="1:21" ht="188" thickBot="1" x14ac:dyDescent="0.4">
      <c r="A305" s="137" t="s">
        <v>31</v>
      </c>
      <c r="B305" s="98">
        <v>44531</v>
      </c>
      <c r="C305" s="99" t="s">
        <v>693</v>
      </c>
      <c r="D305" s="99"/>
      <c r="E305" s="106">
        <v>44546.38422453704</v>
      </c>
      <c r="F305" s="106">
        <v>44546.407800925925</v>
      </c>
      <c r="G305" s="118" t="s">
        <v>69</v>
      </c>
      <c r="H305" s="118" t="s">
        <v>503</v>
      </c>
      <c r="I305" s="118" t="s">
        <v>747</v>
      </c>
      <c r="J305" s="101" t="s">
        <v>62</v>
      </c>
      <c r="K305" s="101" t="s">
        <v>748</v>
      </c>
      <c r="L305" s="101" t="s">
        <v>135</v>
      </c>
      <c r="M305" s="101" t="s">
        <v>83</v>
      </c>
      <c r="N305" s="101" t="s">
        <v>84</v>
      </c>
      <c r="O305" s="101" t="str">
        <f>IF([2]!RtDuet_Report[[#This Row],[Duration3]]&gt;=360,IF([2]!RtDuet_Report[[#This Row],[&gt; 12 Hrs EDT ]]=1,"Zero",1),"Zero")</f>
        <v>Zero</v>
      </c>
      <c r="P305" s="101" t="str">
        <f>IF([2]!RtDuet_Report[[#This Row],[Duration3]]&gt;=720, 1,"Zero")</f>
        <v>Zero</v>
      </c>
      <c r="Q305" s="101">
        <v>33</v>
      </c>
      <c r="R305" s="123">
        <v>2.3576388888888893E-2</v>
      </c>
      <c r="S305" s="101" t="s">
        <v>749</v>
      </c>
      <c r="T305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30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06" spans="1:21" ht="175.5" thickBot="1" x14ac:dyDescent="0.4">
      <c r="A306" s="137" t="s">
        <v>31</v>
      </c>
      <c r="B306" s="98">
        <v>44531</v>
      </c>
      <c r="C306" s="99" t="s">
        <v>693</v>
      </c>
      <c r="D306" s="99"/>
      <c r="E306" s="106">
        <v>44546.415914351855</v>
      </c>
      <c r="F306" s="106">
        <v>44546.424409722225</v>
      </c>
      <c r="G306" s="118" t="s">
        <v>59</v>
      </c>
      <c r="H306" s="118" t="s">
        <v>750</v>
      </c>
      <c r="I306" s="118" t="s">
        <v>750</v>
      </c>
      <c r="J306" s="101" t="s">
        <v>34</v>
      </c>
      <c r="K306" s="101" t="s">
        <v>602</v>
      </c>
      <c r="L306" s="101" t="s">
        <v>36</v>
      </c>
      <c r="M306" s="101" t="s">
        <v>188</v>
      </c>
      <c r="N306" s="101" t="s">
        <v>603</v>
      </c>
      <c r="O306" s="101" t="str">
        <f>IF([2]!RtDuet_Report[[#This Row],[Duration3]]&gt;=360,IF([2]!RtDuet_Report[[#This Row],[&gt; 12 Hrs EDT ]]=1,"Zero",1),"Zero")</f>
        <v>Zero</v>
      </c>
      <c r="P306" s="101" t="str">
        <f>IF([2]!RtDuet_Report[[#This Row],[Duration3]]&gt;=720, 1,"Zero")</f>
        <v>Zero</v>
      </c>
      <c r="Q306" s="101">
        <v>12</v>
      </c>
      <c r="R306" s="123">
        <v>8.4953703703703701E-3</v>
      </c>
      <c r="S306" s="101" t="s">
        <v>751</v>
      </c>
      <c r="T306" s="105">
        <f>IF(OR([2]!RtDuet_Report[[#This Row],[Machine Centre ]]="Vessel Unloading 1 Unplanned Loss",[2]!RtDuet_Report[[#This Row],[Machine Centre ]]="Vessel Unloading 2 Unplanned Loss"),[2]!RtDuet_Report[[#This Row],[Duration3]],0)</f>
        <v>33</v>
      </c>
      <c r="U30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07" spans="1:21" ht="175.5" thickBot="1" x14ac:dyDescent="0.4">
      <c r="A307" s="137" t="s">
        <v>31</v>
      </c>
      <c r="B307" s="98">
        <v>44531</v>
      </c>
      <c r="C307" s="99" t="s">
        <v>693</v>
      </c>
      <c r="D307" s="99"/>
      <c r="E307" s="106">
        <v>44546.429236111115</v>
      </c>
      <c r="F307" s="106">
        <v>44546.432500000003</v>
      </c>
      <c r="G307" s="118" t="s">
        <v>59</v>
      </c>
      <c r="H307" s="118" t="s">
        <v>752</v>
      </c>
      <c r="I307" s="118" t="s">
        <v>752</v>
      </c>
      <c r="J307" s="101" t="s">
        <v>34</v>
      </c>
      <c r="K307" s="101" t="s">
        <v>602</v>
      </c>
      <c r="L307" s="101" t="s">
        <v>36</v>
      </c>
      <c r="M307" s="101" t="s">
        <v>188</v>
      </c>
      <c r="N307" s="101" t="s">
        <v>603</v>
      </c>
      <c r="O307" s="101" t="str">
        <f>IF([2]!RtDuet_Report[[#This Row],[Duration3]]&gt;=360,IF([2]!RtDuet_Report[[#This Row],[&gt; 12 Hrs EDT ]]=1,"Zero",1),"Zero")</f>
        <v>Zero</v>
      </c>
      <c r="P307" s="101" t="str">
        <f>IF([2]!RtDuet_Report[[#This Row],[Duration3]]&gt;=720, 1,"Zero")</f>
        <v>Zero</v>
      </c>
      <c r="Q307" s="101">
        <v>4</v>
      </c>
      <c r="R307" s="123">
        <v>3.2638888888888891E-3</v>
      </c>
      <c r="S307" s="101" t="s">
        <v>751</v>
      </c>
      <c r="T307" s="105">
        <f>IF(OR([2]!RtDuet_Report[[#This Row],[Machine Centre ]]="Vessel Unloading 1 Unplanned Loss",[2]!RtDuet_Report[[#This Row],[Machine Centre ]]="Vessel Unloading 2 Unplanned Loss"),[2]!RtDuet_Report[[#This Row],[Duration3]],0)</f>
        <v>12</v>
      </c>
      <c r="U30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08" spans="1:21" ht="175.5" thickBot="1" x14ac:dyDescent="0.4">
      <c r="A308" s="137" t="s">
        <v>31</v>
      </c>
      <c r="B308" s="98">
        <v>44531</v>
      </c>
      <c r="C308" s="99" t="s">
        <v>693</v>
      </c>
      <c r="D308" s="99"/>
      <c r="E308" s="106">
        <v>44546.433379629627</v>
      </c>
      <c r="F308" s="106">
        <v>44546.434652777774</v>
      </c>
      <c r="G308" s="118" t="s">
        <v>59</v>
      </c>
      <c r="H308" s="118" t="s">
        <v>753</v>
      </c>
      <c r="I308" s="118" t="s">
        <v>753</v>
      </c>
      <c r="J308" s="101" t="s">
        <v>34</v>
      </c>
      <c r="K308" s="101" t="s">
        <v>602</v>
      </c>
      <c r="L308" s="101" t="s">
        <v>36</v>
      </c>
      <c r="M308" s="101" t="s">
        <v>188</v>
      </c>
      <c r="N308" s="101" t="s">
        <v>603</v>
      </c>
      <c r="O308" s="101" t="str">
        <f>IF([2]!RtDuet_Report[[#This Row],[Duration3]]&gt;=360,IF([2]!RtDuet_Report[[#This Row],[&gt; 12 Hrs EDT ]]=1,"Zero",1),"Zero")</f>
        <v>Zero</v>
      </c>
      <c r="P308" s="101" t="str">
        <f>IF([2]!RtDuet_Report[[#This Row],[Duration3]]&gt;=720, 1,"Zero")</f>
        <v>Zero</v>
      </c>
      <c r="Q308" s="101">
        <v>1</v>
      </c>
      <c r="R308" s="123">
        <v>1.2731481481481483E-3</v>
      </c>
      <c r="S308" s="101" t="s">
        <v>751</v>
      </c>
      <c r="T308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30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09" spans="1:21" ht="163" thickBot="1" x14ac:dyDescent="0.4">
      <c r="A309" s="137" t="s">
        <v>31</v>
      </c>
      <c r="B309" s="98">
        <v>44531</v>
      </c>
      <c r="C309" s="99"/>
      <c r="D309" s="99"/>
      <c r="E309" s="106">
        <v>44546.528055555558</v>
      </c>
      <c r="F309" s="106">
        <v>44546.53638888889</v>
      </c>
      <c r="G309" s="118" t="s">
        <v>32</v>
      </c>
      <c r="H309" s="118" t="s">
        <v>754</v>
      </c>
      <c r="I309" s="118" t="s">
        <v>754</v>
      </c>
      <c r="J309" s="101" t="s">
        <v>34</v>
      </c>
      <c r="K309" s="101" t="s">
        <v>691</v>
      </c>
      <c r="L309" s="101" t="s">
        <v>78</v>
      </c>
      <c r="M309" s="101" t="s">
        <v>179</v>
      </c>
      <c r="N309" s="101" t="s">
        <v>536</v>
      </c>
      <c r="O309" s="101" t="str">
        <f>IF([2]!RtDuet_Report[[#This Row],[Duration3]]&gt;=360,IF([2]!RtDuet_Report[[#This Row],[&gt; 12 Hrs EDT ]]=1,"Zero",1),"Zero")</f>
        <v>Zero</v>
      </c>
      <c r="P309" s="101" t="str">
        <f>IF([2]!RtDuet_Report[[#This Row],[Duration3]]&gt;=720, 1,"Zero")</f>
        <v>Zero</v>
      </c>
      <c r="Q309" s="101">
        <v>12</v>
      </c>
      <c r="R309" s="123">
        <v>8.3333333333333332E-3</v>
      </c>
      <c r="S309" s="101" t="s">
        <v>755</v>
      </c>
      <c r="T309" s="105">
        <f>IF(OR([2]!RtDuet_Report[[#This Row],[Machine Centre ]]="Vessel Unloading 1 Unplanned Loss",[2]!RtDuet_Report[[#This Row],[Machine Centre ]]="Vessel Unloading 2 Unplanned Loss"),[2]!RtDuet_Report[[#This Row],[Duration3]],0)</f>
        <v>1</v>
      </c>
      <c r="U30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10" spans="1:21" ht="200.5" thickBot="1" x14ac:dyDescent="0.4">
      <c r="A310" s="137" t="s">
        <v>31</v>
      </c>
      <c r="B310" s="98">
        <v>44531</v>
      </c>
      <c r="C310" s="99" t="s">
        <v>693</v>
      </c>
      <c r="D310" s="99"/>
      <c r="E310" s="106">
        <v>44546.763611111113</v>
      </c>
      <c r="F310" s="106">
        <v>44546.772222222222</v>
      </c>
      <c r="G310" s="118" t="s">
        <v>59</v>
      </c>
      <c r="H310" s="118" t="s">
        <v>756</v>
      </c>
      <c r="I310" s="118" t="s">
        <v>757</v>
      </c>
      <c r="J310" s="101" t="s">
        <v>62</v>
      </c>
      <c r="K310" s="101" t="s">
        <v>758</v>
      </c>
      <c r="L310" s="101" t="s">
        <v>54</v>
      </c>
      <c r="M310" s="101" t="s">
        <v>64</v>
      </c>
      <c r="N310" s="101" t="s">
        <v>65</v>
      </c>
      <c r="O310" s="101" t="str">
        <f>IF([2]!RtDuet_Report[[#This Row],[Duration3]]&gt;=360,IF([2]!RtDuet_Report[[#This Row],[&gt; 12 Hrs EDT ]]=1,"Zero",1),"Zero")</f>
        <v>Zero</v>
      </c>
      <c r="P310" s="101" t="str">
        <f>IF([2]!RtDuet_Report[[#This Row],[Duration3]]&gt;=720, 1,"Zero")</f>
        <v>Zero</v>
      </c>
      <c r="Q310" s="101">
        <v>12</v>
      </c>
      <c r="R310" s="123">
        <v>8.611111111111111E-3</v>
      </c>
      <c r="S310" s="101" t="s">
        <v>759</v>
      </c>
      <c r="T310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310" s="105">
        <f>IF(OR([2]!RtDuet_Report[[#This Row],[Machine Centre ]]="Truck Loading 1 Unplanned Loss",[2]!RtDuet_Report[[#This Row],[Machine Centre ]]="Truck Loading 2 Unplanned Loss"),[2]!RtDuet_Report[[#This Row],[Duration3]],0)</f>
        <v>12</v>
      </c>
    </row>
    <row r="311" spans="1:21" ht="88" thickBot="1" x14ac:dyDescent="0.4">
      <c r="A311" s="137" t="s">
        <v>31</v>
      </c>
      <c r="B311" s="98">
        <v>44531</v>
      </c>
      <c r="C311" s="99"/>
      <c r="D311" s="99"/>
      <c r="E311" s="106">
        <v>44547.037083333336</v>
      </c>
      <c r="F311" s="106">
        <v>44547.045069444444</v>
      </c>
      <c r="G311" s="118" t="s">
        <v>32</v>
      </c>
      <c r="H311" s="118" t="s">
        <v>760</v>
      </c>
      <c r="I311" s="118" t="s">
        <v>760</v>
      </c>
      <c r="J311" s="101" t="s">
        <v>34</v>
      </c>
      <c r="K311" s="101" t="s">
        <v>761</v>
      </c>
      <c r="L311" s="101"/>
      <c r="M311" s="101" t="s">
        <v>55</v>
      </c>
      <c r="N311" s="101" t="s">
        <v>451</v>
      </c>
      <c r="O311" s="101" t="str">
        <f>IF([2]!RtDuet_Report[[#This Row],[Duration3]]&gt;=360,IF([2]!RtDuet_Report[[#This Row],[&gt; 12 Hrs EDT ]]=1,"Zero",1),"Zero")</f>
        <v>Zero</v>
      </c>
      <c r="P311" s="101" t="str">
        <f>IF([2]!RtDuet_Report[[#This Row],[Duration3]]&gt;=720, 1,"Zero")</f>
        <v>Zero</v>
      </c>
      <c r="Q311" s="101">
        <v>11</v>
      </c>
      <c r="R311" s="123">
        <v>7.9861111111111122E-3</v>
      </c>
      <c r="S311" s="101" t="s">
        <v>762</v>
      </c>
      <c r="T311" s="105">
        <f>IF(OR([2]!RtDuet_Report[[#This Row],[Machine Centre ]]="Vessel Unloading 1 Unplanned Loss",[2]!RtDuet_Report[[#This Row],[Machine Centre ]]="Vessel Unloading 2 Unplanned Loss"),[2]!RtDuet_Report[[#This Row],[Duration3]],0)</f>
        <v>12</v>
      </c>
      <c r="U31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12" spans="1:21" ht="200.5" thickBot="1" x14ac:dyDescent="0.4">
      <c r="A312" s="137" t="s">
        <v>31</v>
      </c>
      <c r="B312" s="98">
        <v>44531</v>
      </c>
      <c r="C312" s="99" t="s">
        <v>693</v>
      </c>
      <c r="D312" s="99"/>
      <c r="E312" s="106">
        <v>44547.172731481478</v>
      </c>
      <c r="F312" s="106">
        <v>44547.201296296298</v>
      </c>
      <c r="G312" s="118" t="s">
        <v>59</v>
      </c>
      <c r="H312" s="118" t="s">
        <v>763</v>
      </c>
      <c r="I312" s="118" t="s">
        <v>764</v>
      </c>
      <c r="J312" s="101" t="s">
        <v>62</v>
      </c>
      <c r="K312" s="101" t="s">
        <v>758</v>
      </c>
      <c r="L312" s="101" t="s">
        <v>54</v>
      </c>
      <c r="M312" s="101" t="s">
        <v>64</v>
      </c>
      <c r="N312" s="101" t="s">
        <v>65</v>
      </c>
      <c r="O312" s="101" t="str">
        <f>IF([2]!RtDuet_Report[[#This Row],[Duration3]]&gt;=360,IF([2]!RtDuet_Report[[#This Row],[&gt; 12 Hrs EDT ]]=1,"Zero",1),"Zero")</f>
        <v>Zero</v>
      </c>
      <c r="P312" s="101" t="str">
        <f>IF([2]!RtDuet_Report[[#This Row],[Duration3]]&gt;=720, 1,"Zero")</f>
        <v>Zero</v>
      </c>
      <c r="Q312" s="101">
        <v>41</v>
      </c>
      <c r="R312" s="123">
        <v>2.8564814814814817E-2</v>
      </c>
      <c r="S312" s="101" t="s">
        <v>759</v>
      </c>
      <c r="T312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312" s="105">
        <f>IF(OR([2]!RtDuet_Report[[#This Row],[Machine Centre ]]="Truck Loading 1 Unplanned Loss",[2]!RtDuet_Report[[#This Row],[Machine Centre ]]="Truck Loading 2 Unplanned Loss"),[2]!RtDuet_Report[[#This Row],[Duration3]],0)</f>
        <v>11</v>
      </c>
    </row>
    <row r="313" spans="1:21" ht="175.5" thickBot="1" x14ac:dyDescent="0.4">
      <c r="A313" s="137" t="s">
        <v>31</v>
      </c>
      <c r="B313" s="98">
        <v>44531</v>
      </c>
      <c r="C313" s="99"/>
      <c r="D313" s="99"/>
      <c r="E313" s="106">
        <v>44547.558032407411</v>
      </c>
      <c r="F313" s="106">
        <v>44547.562777777777</v>
      </c>
      <c r="G313" s="118" t="s">
        <v>41</v>
      </c>
      <c r="H313" s="118" t="s">
        <v>765</v>
      </c>
      <c r="I313" s="118" t="s">
        <v>765</v>
      </c>
      <c r="J313" s="101" t="s">
        <v>34</v>
      </c>
      <c r="K313" s="101" t="s">
        <v>766</v>
      </c>
      <c r="L313" s="101" t="s">
        <v>78</v>
      </c>
      <c r="M313" s="101" t="s">
        <v>55</v>
      </c>
      <c r="N313" s="101" t="s">
        <v>476</v>
      </c>
      <c r="O313" s="101" t="str">
        <f>IF([2]!RtDuet_Report[[#This Row],[Duration3]]&gt;=360,IF([2]!RtDuet_Report[[#This Row],[&gt; 12 Hrs EDT ]]=1,"Zero",1),"Zero")</f>
        <v>Zero</v>
      </c>
      <c r="P313" s="101" t="str">
        <f>IF([2]!RtDuet_Report[[#This Row],[Duration3]]&gt;=720, 1,"Zero")</f>
        <v>Zero</v>
      </c>
      <c r="Q313" s="101">
        <v>6</v>
      </c>
      <c r="R313" s="123">
        <v>4.7453703703703703E-3</v>
      </c>
      <c r="S313" s="101" t="s">
        <v>767</v>
      </c>
      <c r="T313" s="105">
        <f>IF(OR([2]!RtDuet_Report[[#This Row],[Machine Centre ]]="Vessel Unloading 1 Unplanned Loss",[2]!RtDuet_Report[[#This Row],[Machine Centre ]]="Vessel Unloading 2 Unplanned Loss"),[2]!RtDuet_Report[[#This Row],[Duration3]],0)</f>
        <v>41</v>
      </c>
      <c r="U31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14" spans="1:21" ht="163" thickBot="1" x14ac:dyDescent="0.4">
      <c r="A314" s="137" t="s">
        <v>31</v>
      </c>
      <c r="B314" s="98">
        <v>44531</v>
      </c>
      <c r="C314" s="99"/>
      <c r="D314" s="99"/>
      <c r="E314" s="106">
        <v>44550.891712962963</v>
      </c>
      <c r="F314" s="106">
        <v>44550.897499999999</v>
      </c>
      <c r="G314" s="118" t="s">
        <v>41</v>
      </c>
      <c r="H314" s="118" t="s">
        <v>768</v>
      </c>
      <c r="I314" s="118" t="s">
        <v>768</v>
      </c>
      <c r="J314" s="101" t="s">
        <v>34</v>
      </c>
      <c r="K314" s="101" t="s">
        <v>769</v>
      </c>
      <c r="L314" s="101" t="s">
        <v>54</v>
      </c>
      <c r="M314" s="101" t="s">
        <v>55</v>
      </c>
      <c r="N314" s="101" t="s">
        <v>451</v>
      </c>
      <c r="O314" s="101" t="str">
        <f>IF([2]!RtDuet_Report[[#This Row],[Duration3]]&gt;=360,IF([2]!RtDuet_Report[[#This Row],[&gt; 12 Hrs EDT ]]=1,"Zero",1),"Zero")</f>
        <v>Zero</v>
      </c>
      <c r="P314" s="101" t="str">
        <f>IF([2]!RtDuet_Report[[#This Row],[Duration3]]&gt;=720, 1,"Zero")</f>
        <v>Zero</v>
      </c>
      <c r="Q314" s="101">
        <v>8</v>
      </c>
      <c r="R314" s="123">
        <v>5.7870370370370376E-3</v>
      </c>
      <c r="S314" s="101" t="s">
        <v>770</v>
      </c>
      <c r="T314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314" s="105">
        <f>IF(OR([2]!RtDuet_Report[[#This Row],[Machine Centre ]]="Truck Loading 1 Unplanned Loss",[2]!RtDuet_Report[[#This Row],[Machine Centre ]]="Truck Loading 2 Unplanned Loss"),[2]!RtDuet_Report[[#This Row],[Duration3]],0)</f>
        <v>6</v>
      </c>
    </row>
    <row r="315" spans="1:21" ht="225.5" thickBot="1" x14ac:dyDescent="0.4">
      <c r="A315" s="137" t="s">
        <v>31</v>
      </c>
      <c r="B315" s="98">
        <v>44531</v>
      </c>
      <c r="C315" s="99" t="s">
        <v>771</v>
      </c>
      <c r="D315" s="99"/>
      <c r="E315" s="106">
        <v>44550.959687499999</v>
      </c>
      <c r="F315" s="106">
        <v>44550.962083333332</v>
      </c>
      <c r="G315" s="118" t="s">
        <v>69</v>
      </c>
      <c r="H315" s="118" t="s">
        <v>745</v>
      </c>
      <c r="I315" s="118" t="s">
        <v>383</v>
      </c>
      <c r="J315" s="101" t="s">
        <v>62</v>
      </c>
      <c r="K315" s="101" t="s">
        <v>657</v>
      </c>
      <c r="L315" s="101" t="s">
        <v>78</v>
      </c>
      <c r="M315" s="101" t="s">
        <v>64</v>
      </c>
      <c r="N315" s="101" t="s">
        <v>73</v>
      </c>
      <c r="O315" s="101" t="str">
        <f>IF([2]!RtDuet_Report[[#This Row],[Duration3]]&gt;=360,IF([2]!RtDuet_Report[[#This Row],[&gt; 12 Hrs EDT ]]=1,"Zero",1),"Zero")</f>
        <v>Zero</v>
      </c>
      <c r="P315" s="101" t="str">
        <f>IF([2]!RtDuet_Report[[#This Row],[Duration3]]&gt;=720, 1,"Zero")</f>
        <v>Zero</v>
      </c>
      <c r="Q315" s="101">
        <v>3</v>
      </c>
      <c r="R315" s="123">
        <v>2.3958333333333336E-3</v>
      </c>
      <c r="S315" s="101" t="s">
        <v>772</v>
      </c>
      <c r="T315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315" s="105">
        <f>IF(OR([2]!RtDuet_Report[[#This Row],[Machine Centre ]]="Truck Loading 1 Unplanned Loss",[2]!RtDuet_Report[[#This Row],[Machine Centre ]]="Truck Loading 2 Unplanned Loss"),[2]!RtDuet_Report[[#This Row],[Duration3]],0)</f>
        <v>8</v>
      </c>
    </row>
    <row r="316" spans="1:21" ht="225.5" thickBot="1" x14ac:dyDescent="0.4">
      <c r="A316" s="137" t="s">
        <v>31</v>
      </c>
      <c r="B316" s="98">
        <v>44531</v>
      </c>
      <c r="C316" s="99" t="s">
        <v>771</v>
      </c>
      <c r="D316" s="99"/>
      <c r="E316" s="106">
        <v>44550.962685185186</v>
      </c>
      <c r="F316" s="106">
        <v>44550.966145833336</v>
      </c>
      <c r="G316" s="118" t="s">
        <v>69</v>
      </c>
      <c r="H316" s="118" t="s">
        <v>345</v>
      </c>
      <c r="I316" s="118" t="s">
        <v>773</v>
      </c>
      <c r="J316" s="101" t="s">
        <v>62</v>
      </c>
      <c r="K316" s="101" t="s">
        <v>657</v>
      </c>
      <c r="L316" s="101" t="s">
        <v>78</v>
      </c>
      <c r="M316" s="101" t="s">
        <v>64</v>
      </c>
      <c r="N316" s="101" t="s">
        <v>73</v>
      </c>
      <c r="O316" s="101" t="str">
        <f>IF([2]!RtDuet_Report[[#This Row],[Duration3]]&gt;=360,IF([2]!RtDuet_Report[[#This Row],[&gt; 12 Hrs EDT ]]=1,"Zero",1),"Zero")</f>
        <v>Zero</v>
      </c>
      <c r="P316" s="101" t="str">
        <f>IF([2]!RtDuet_Report[[#This Row],[Duration3]]&gt;=720, 1,"Zero")</f>
        <v>Zero</v>
      </c>
      <c r="Q316" s="101">
        <v>4</v>
      </c>
      <c r="R316" s="123">
        <v>3.4606481481481485E-3</v>
      </c>
      <c r="S316" s="101" t="s">
        <v>772</v>
      </c>
      <c r="T316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31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17" spans="1:21" ht="225.5" thickBot="1" x14ac:dyDescent="0.4">
      <c r="A317" s="137" t="s">
        <v>31</v>
      </c>
      <c r="B317" s="98">
        <v>44531</v>
      </c>
      <c r="C317" s="99" t="s">
        <v>771</v>
      </c>
      <c r="D317" s="99"/>
      <c r="E317" s="106">
        <v>44550.966493055559</v>
      </c>
      <c r="F317" s="106">
        <v>44550.969305555554</v>
      </c>
      <c r="G317" s="118" t="s">
        <v>69</v>
      </c>
      <c r="H317" s="118" t="s">
        <v>442</v>
      </c>
      <c r="I317" s="118" t="s">
        <v>236</v>
      </c>
      <c r="J317" s="101" t="s">
        <v>62</v>
      </c>
      <c r="K317" s="101" t="s">
        <v>657</v>
      </c>
      <c r="L317" s="101" t="s">
        <v>78</v>
      </c>
      <c r="M317" s="101" t="s">
        <v>64</v>
      </c>
      <c r="N317" s="101" t="s">
        <v>73</v>
      </c>
      <c r="O317" s="101" t="str">
        <f>IF([2]!RtDuet_Report[[#This Row],[Duration3]]&gt;=360,IF([2]!RtDuet_Report[[#This Row],[&gt; 12 Hrs EDT ]]=1,"Zero",1),"Zero")</f>
        <v>Zero</v>
      </c>
      <c r="P317" s="101" t="str">
        <f>IF([2]!RtDuet_Report[[#This Row],[Duration3]]&gt;=720, 1,"Zero")</f>
        <v>Zero</v>
      </c>
      <c r="Q317" s="101">
        <v>4</v>
      </c>
      <c r="R317" s="123">
        <v>2.8124999999999995E-3</v>
      </c>
      <c r="S317" s="101" t="s">
        <v>772</v>
      </c>
      <c r="T317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31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18" spans="1:21" ht="225.5" thickBot="1" x14ac:dyDescent="0.4">
      <c r="A318" s="137" t="s">
        <v>31</v>
      </c>
      <c r="B318" s="98">
        <v>44531</v>
      </c>
      <c r="C318" s="99" t="s">
        <v>771</v>
      </c>
      <c r="D318" s="99"/>
      <c r="E318" s="106">
        <v>44550.969641203701</v>
      </c>
      <c r="F318" s="106">
        <v>44550.974108796298</v>
      </c>
      <c r="G318" s="118" t="s">
        <v>69</v>
      </c>
      <c r="H318" s="118" t="s">
        <v>774</v>
      </c>
      <c r="I318" s="118" t="s">
        <v>173</v>
      </c>
      <c r="J318" s="101" t="s">
        <v>62</v>
      </c>
      <c r="K318" s="101" t="s">
        <v>657</v>
      </c>
      <c r="L318" s="101" t="s">
        <v>78</v>
      </c>
      <c r="M318" s="101" t="s">
        <v>64</v>
      </c>
      <c r="N318" s="101" t="s">
        <v>73</v>
      </c>
      <c r="O318" s="101" t="str">
        <f>IF([2]!RtDuet_Report[[#This Row],[Duration3]]&gt;=360,IF([2]!RtDuet_Report[[#This Row],[&gt; 12 Hrs EDT ]]=1,"Zero",1),"Zero")</f>
        <v>Zero</v>
      </c>
      <c r="P318" s="101" t="str">
        <f>IF([2]!RtDuet_Report[[#This Row],[Duration3]]&gt;=720, 1,"Zero")</f>
        <v>Zero</v>
      </c>
      <c r="Q318" s="101">
        <v>6</v>
      </c>
      <c r="R318" s="123">
        <v>4.4675925925925933E-3</v>
      </c>
      <c r="S318" s="101" t="s">
        <v>772</v>
      </c>
      <c r="T318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31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19" spans="1:21" ht="175.5" thickBot="1" x14ac:dyDescent="0.4">
      <c r="A319" s="137" t="s">
        <v>31</v>
      </c>
      <c r="B319" s="98">
        <v>44531</v>
      </c>
      <c r="C319" s="99"/>
      <c r="D319" s="99"/>
      <c r="E319" s="106">
        <v>44550.970648148148</v>
      </c>
      <c r="F319" s="106">
        <v>44550.997152777774</v>
      </c>
      <c r="G319" s="118" t="s">
        <v>32</v>
      </c>
      <c r="H319" s="118" t="s">
        <v>775</v>
      </c>
      <c r="I319" s="118" t="s">
        <v>775</v>
      </c>
      <c r="J319" s="101" t="s">
        <v>34</v>
      </c>
      <c r="K319" s="101" t="s">
        <v>776</v>
      </c>
      <c r="L319" s="101" t="s">
        <v>78</v>
      </c>
      <c r="M319" s="101" t="s">
        <v>55</v>
      </c>
      <c r="N319" s="101" t="s">
        <v>777</v>
      </c>
      <c r="O319" s="101" t="str">
        <f>IF([2]!RtDuet_Report[[#This Row],[Duration3]]&gt;=360,IF([2]!RtDuet_Report[[#This Row],[&gt; 12 Hrs EDT ]]=1,"Zero",1),"Zero")</f>
        <v>Zero</v>
      </c>
      <c r="P319" s="101" t="str">
        <f>IF([2]!RtDuet_Report[[#This Row],[Duration3]]&gt;=720, 1,"Zero")</f>
        <v>Zero</v>
      </c>
      <c r="Q319" s="101">
        <v>38</v>
      </c>
      <c r="R319" s="123">
        <v>2.6504629629629628E-2</v>
      </c>
      <c r="S319" s="101" t="s">
        <v>778</v>
      </c>
      <c r="T319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31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20" spans="1:21" ht="225.5" thickBot="1" x14ac:dyDescent="0.4">
      <c r="A320" s="137" t="s">
        <v>31</v>
      </c>
      <c r="B320" s="98">
        <v>44531</v>
      </c>
      <c r="C320" s="99" t="s">
        <v>771</v>
      </c>
      <c r="D320" s="99"/>
      <c r="E320" s="106">
        <v>44550.983831018515</v>
      </c>
      <c r="F320" s="106">
        <v>44550.987581018519</v>
      </c>
      <c r="G320" s="118" t="s">
        <v>69</v>
      </c>
      <c r="H320" s="118" t="s">
        <v>173</v>
      </c>
      <c r="I320" s="118" t="s">
        <v>779</v>
      </c>
      <c r="J320" s="101" t="s">
        <v>62</v>
      </c>
      <c r="K320" s="101" t="s">
        <v>657</v>
      </c>
      <c r="L320" s="101" t="s">
        <v>78</v>
      </c>
      <c r="M320" s="101" t="s">
        <v>64</v>
      </c>
      <c r="N320" s="101" t="s">
        <v>73</v>
      </c>
      <c r="O320" s="101" t="str">
        <f>IF([2]!RtDuet_Report[[#This Row],[Duration3]]&gt;=360,IF([2]!RtDuet_Report[[#This Row],[&gt; 12 Hrs EDT ]]=1,"Zero",1),"Zero")</f>
        <v>Zero</v>
      </c>
      <c r="P320" s="101" t="str">
        <f>IF([2]!RtDuet_Report[[#This Row],[Duration3]]&gt;=720, 1,"Zero")</f>
        <v>Zero</v>
      </c>
      <c r="Q320" s="101">
        <v>5</v>
      </c>
      <c r="R320" s="123">
        <v>3.7500000000000003E-3</v>
      </c>
      <c r="S320" s="101" t="s">
        <v>772</v>
      </c>
      <c r="T320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320" s="105">
        <f>IF(OR([2]!RtDuet_Report[[#This Row],[Machine Centre ]]="Truck Loading 1 Unplanned Loss",[2]!RtDuet_Report[[#This Row],[Machine Centre ]]="Truck Loading 2 Unplanned Loss"),[2]!RtDuet_Report[[#This Row],[Duration3]],0)</f>
        <v>38</v>
      </c>
    </row>
    <row r="321" spans="1:21" ht="163" thickBot="1" x14ac:dyDescent="0.4">
      <c r="A321" s="137" t="s">
        <v>31</v>
      </c>
      <c r="B321" s="98">
        <v>44531</v>
      </c>
      <c r="C321" s="99"/>
      <c r="D321" s="99"/>
      <c r="E321" s="106">
        <v>44550.98673611111</v>
      </c>
      <c r="F321" s="106">
        <v>44550.991018518522</v>
      </c>
      <c r="G321" s="118" t="s">
        <v>41</v>
      </c>
      <c r="H321" s="118" t="s">
        <v>713</v>
      </c>
      <c r="I321" s="118" t="s">
        <v>713</v>
      </c>
      <c r="J321" s="101" t="s">
        <v>34</v>
      </c>
      <c r="K321" s="101" t="s">
        <v>723</v>
      </c>
      <c r="L321" s="101" t="s">
        <v>78</v>
      </c>
      <c r="M321" s="101" t="s">
        <v>179</v>
      </c>
      <c r="N321" s="101" t="s">
        <v>724</v>
      </c>
      <c r="O321" s="101" t="str">
        <f>IF([2]!RtDuet_Report[[#This Row],[Duration3]]&gt;=360,IF([2]!RtDuet_Report[[#This Row],[&gt; 12 Hrs EDT ]]=1,"Zero",1),"Zero")</f>
        <v>Zero</v>
      </c>
      <c r="P321" s="101" t="str">
        <f>IF([2]!RtDuet_Report[[#This Row],[Duration3]]&gt;=720, 1,"Zero")</f>
        <v>Zero</v>
      </c>
      <c r="Q321" s="101">
        <v>6</v>
      </c>
      <c r="R321" s="123">
        <v>4.2824074074074075E-3</v>
      </c>
      <c r="S321" s="101" t="s">
        <v>780</v>
      </c>
      <c r="T321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32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22" spans="1:21" ht="175.5" thickBot="1" x14ac:dyDescent="0.4">
      <c r="A322" s="137" t="s">
        <v>31</v>
      </c>
      <c r="B322" s="98">
        <v>44531</v>
      </c>
      <c r="C322" s="99" t="s">
        <v>771</v>
      </c>
      <c r="D322" s="99"/>
      <c r="E322" s="106">
        <v>44550.987581018519</v>
      </c>
      <c r="F322" s="106">
        <v>44551.06821759259</v>
      </c>
      <c r="G322" s="118" t="s">
        <v>69</v>
      </c>
      <c r="H322" s="118" t="s">
        <v>781</v>
      </c>
      <c r="I322" s="118" t="s">
        <v>781</v>
      </c>
      <c r="J322" s="101" t="s">
        <v>34</v>
      </c>
      <c r="K322" s="101" t="s">
        <v>424</v>
      </c>
      <c r="L322" s="101" t="s">
        <v>36</v>
      </c>
      <c r="M322" s="101" t="s">
        <v>188</v>
      </c>
      <c r="N322" s="101" t="s">
        <v>425</v>
      </c>
      <c r="O322" s="101" t="str">
        <f>IF([2]!RtDuet_Report[[#This Row],[Duration3]]&gt;=360,IF([2]!RtDuet_Report[[#This Row],[&gt; 12 Hrs EDT ]]=1,"Zero",1),"Zero")</f>
        <v>Zero</v>
      </c>
      <c r="P322" s="101" t="str">
        <f>IF([2]!RtDuet_Report[[#This Row],[Duration3]]&gt;=720, 1,"Zero")</f>
        <v>Zero</v>
      </c>
      <c r="Q322" s="101">
        <v>116</v>
      </c>
      <c r="R322" s="123">
        <v>8.0636574074074083E-2</v>
      </c>
      <c r="S322" s="101" t="s">
        <v>782</v>
      </c>
      <c r="T322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322" s="105">
        <f>IF(OR([2]!RtDuet_Report[[#This Row],[Machine Centre ]]="Truck Loading 1 Unplanned Loss",[2]!RtDuet_Report[[#This Row],[Machine Centre ]]="Truck Loading 2 Unplanned Loss"),[2]!RtDuet_Report[[#This Row],[Duration3]],0)</f>
        <v>6</v>
      </c>
    </row>
    <row r="323" spans="1:21" ht="225.5" thickBot="1" x14ac:dyDescent="0.4">
      <c r="A323" s="137" t="s">
        <v>31</v>
      </c>
      <c r="B323" s="98">
        <v>44531</v>
      </c>
      <c r="C323" s="99" t="s">
        <v>771</v>
      </c>
      <c r="D323" s="99"/>
      <c r="E323" s="106">
        <v>44551.068240740744</v>
      </c>
      <c r="F323" s="106">
        <v>44551.071585648147</v>
      </c>
      <c r="G323" s="118" t="s">
        <v>69</v>
      </c>
      <c r="H323" s="118" t="s">
        <v>676</v>
      </c>
      <c r="I323" s="118" t="s">
        <v>519</v>
      </c>
      <c r="J323" s="101" t="s">
        <v>62</v>
      </c>
      <c r="K323" s="101" t="s">
        <v>657</v>
      </c>
      <c r="L323" s="101" t="s">
        <v>78</v>
      </c>
      <c r="M323" s="101" t="s">
        <v>64</v>
      </c>
      <c r="N323" s="101" t="s">
        <v>73</v>
      </c>
      <c r="O323" s="101" t="str">
        <f>IF([2]!RtDuet_Report[[#This Row],[Duration3]]&gt;=360,IF([2]!RtDuet_Report[[#This Row],[&gt; 12 Hrs EDT ]]=1,"Zero",1),"Zero")</f>
        <v>Zero</v>
      </c>
      <c r="P323" s="101" t="str">
        <f>IF([2]!RtDuet_Report[[#This Row],[Duration3]]&gt;=720, 1,"Zero")</f>
        <v>Zero</v>
      </c>
      <c r="Q323" s="101">
        <v>4</v>
      </c>
      <c r="R323" s="123">
        <v>3.3449074074074071E-3</v>
      </c>
      <c r="S323" s="101" t="s">
        <v>772</v>
      </c>
      <c r="T323" s="105">
        <f>IF(OR([2]!RtDuet_Report[[#This Row],[Machine Centre ]]="Vessel Unloading 1 Unplanned Loss",[2]!RtDuet_Report[[#This Row],[Machine Centre ]]="Vessel Unloading 2 Unplanned Loss"),[2]!RtDuet_Report[[#This Row],[Duration3]],0)</f>
        <v>116</v>
      </c>
      <c r="U32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24" spans="1:21" ht="225.5" thickBot="1" x14ac:dyDescent="0.4">
      <c r="A324" s="137" t="s">
        <v>31</v>
      </c>
      <c r="B324" s="98">
        <v>44531</v>
      </c>
      <c r="C324" s="99" t="s">
        <v>771</v>
      </c>
      <c r="D324" s="99"/>
      <c r="E324" s="106">
        <v>44551.098877314813</v>
      </c>
      <c r="F324" s="106">
        <v>44551.100636574076</v>
      </c>
      <c r="G324" s="118" t="s">
        <v>69</v>
      </c>
      <c r="H324" s="118" t="s">
        <v>783</v>
      </c>
      <c r="I324" s="118" t="s">
        <v>784</v>
      </c>
      <c r="J324" s="101" t="s">
        <v>62</v>
      </c>
      <c r="K324" s="101" t="s">
        <v>657</v>
      </c>
      <c r="L324" s="101" t="s">
        <v>78</v>
      </c>
      <c r="M324" s="101" t="s">
        <v>64</v>
      </c>
      <c r="N324" s="101" t="s">
        <v>73</v>
      </c>
      <c r="O324" s="101" t="str">
        <f>IF([2]!RtDuet_Report[[#This Row],[Duration3]]&gt;=360,IF([2]!RtDuet_Report[[#This Row],[&gt; 12 Hrs EDT ]]=1,"Zero",1),"Zero")</f>
        <v>Zero</v>
      </c>
      <c r="P324" s="101" t="str">
        <f>IF([2]!RtDuet_Report[[#This Row],[Duration3]]&gt;=720, 1,"Zero")</f>
        <v>Zero</v>
      </c>
      <c r="Q324" s="101">
        <v>2</v>
      </c>
      <c r="R324" s="123">
        <v>1.7592592592592592E-3</v>
      </c>
      <c r="S324" s="101" t="s">
        <v>772</v>
      </c>
      <c r="T324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32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25" spans="1:21" ht="225.5" thickBot="1" x14ac:dyDescent="0.4">
      <c r="A325" s="137" t="s">
        <v>31</v>
      </c>
      <c r="B325" s="98">
        <v>44531</v>
      </c>
      <c r="C325" s="99" t="s">
        <v>771</v>
      </c>
      <c r="D325" s="99"/>
      <c r="E325" s="106">
        <v>44551.100856481484</v>
      </c>
      <c r="F325" s="106">
        <v>44551.102905092594</v>
      </c>
      <c r="G325" s="118" t="s">
        <v>69</v>
      </c>
      <c r="H325" s="118" t="s">
        <v>142</v>
      </c>
      <c r="I325" s="118" t="s">
        <v>247</v>
      </c>
      <c r="J325" s="101" t="s">
        <v>62</v>
      </c>
      <c r="K325" s="101" t="s">
        <v>657</v>
      </c>
      <c r="L325" s="101" t="s">
        <v>78</v>
      </c>
      <c r="M325" s="101" t="s">
        <v>64</v>
      </c>
      <c r="N325" s="101" t="s">
        <v>73</v>
      </c>
      <c r="O325" s="101" t="str">
        <f>IF([2]!RtDuet_Report[[#This Row],[Duration3]]&gt;=360,IF([2]!RtDuet_Report[[#This Row],[&gt; 12 Hrs EDT ]]=1,"Zero",1),"Zero")</f>
        <v>Zero</v>
      </c>
      <c r="P325" s="101" t="str">
        <f>IF([2]!RtDuet_Report[[#This Row],[Duration3]]&gt;=720, 1,"Zero")</f>
        <v>Zero</v>
      </c>
      <c r="Q325" s="101">
        <v>2</v>
      </c>
      <c r="R325" s="123">
        <v>2.0486111111111113E-3</v>
      </c>
      <c r="S325" s="101" t="s">
        <v>772</v>
      </c>
      <c r="T325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32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26" spans="1:21" ht="200.5" thickBot="1" x14ac:dyDescent="0.4">
      <c r="A326" s="137" t="s">
        <v>31</v>
      </c>
      <c r="B326" s="98">
        <v>44531</v>
      </c>
      <c r="C326" s="99" t="s">
        <v>771</v>
      </c>
      <c r="D326" s="99"/>
      <c r="E326" s="106">
        <v>44551.101226851853</v>
      </c>
      <c r="F326" s="106">
        <v>44551.108981481484</v>
      </c>
      <c r="G326" s="118" t="s">
        <v>59</v>
      </c>
      <c r="H326" s="118" t="s">
        <v>785</v>
      </c>
      <c r="I326" s="118" t="s">
        <v>236</v>
      </c>
      <c r="J326" s="101" t="s">
        <v>62</v>
      </c>
      <c r="K326" s="101" t="s">
        <v>758</v>
      </c>
      <c r="L326" s="101" t="s">
        <v>54</v>
      </c>
      <c r="M326" s="101" t="s">
        <v>64</v>
      </c>
      <c r="N326" s="101" t="s">
        <v>65</v>
      </c>
      <c r="O326" s="101" t="str">
        <f>IF([2]!RtDuet_Report[[#This Row],[Duration3]]&gt;=360,IF([2]!RtDuet_Report[[#This Row],[&gt; 12 Hrs EDT ]]=1,"Zero",1),"Zero")</f>
        <v>Zero</v>
      </c>
      <c r="P326" s="101" t="str">
        <f>IF([2]!RtDuet_Report[[#This Row],[Duration3]]&gt;=720, 1,"Zero")</f>
        <v>Zero</v>
      </c>
      <c r="Q326" s="120">
        <v>11</v>
      </c>
      <c r="R326" s="123">
        <v>7.7546296296296287E-3</v>
      </c>
      <c r="S326" s="101" t="s">
        <v>759</v>
      </c>
      <c r="T326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32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27" spans="1:21" ht="225.5" thickBot="1" x14ac:dyDescent="0.4">
      <c r="A327" s="137" t="s">
        <v>31</v>
      </c>
      <c r="B327" s="98">
        <v>44531</v>
      </c>
      <c r="C327" s="99" t="s">
        <v>771</v>
      </c>
      <c r="D327" s="99"/>
      <c r="E327" s="106">
        <v>44551.104699074072</v>
      </c>
      <c r="F327" s="106">
        <v>44551.106319444443</v>
      </c>
      <c r="G327" s="118" t="s">
        <v>69</v>
      </c>
      <c r="H327" s="118" t="s">
        <v>303</v>
      </c>
      <c r="I327" s="118" t="s">
        <v>786</v>
      </c>
      <c r="J327" s="101" t="s">
        <v>62</v>
      </c>
      <c r="K327" s="101" t="s">
        <v>657</v>
      </c>
      <c r="L327" s="101" t="s">
        <v>78</v>
      </c>
      <c r="M327" s="101" t="s">
        <v>64</v>
      </c>
      <c r="N327" s="101" t="s">
        <v>73</v>
      </c>
      <c r="O327" s="101" t="str">
        <f>IF([2]!RtDuet_Report[[#This Row],[Duration3]]&gt;=360,IF([2]!RtDuet_Report[[#This Row],[&gt; 12 Hrs EDT ]]=1,"Zero",1),"Zero")</f>
        <v>Zero</v>
      </c>
      <c r="P327" s="101" t="str">
        <f>IF([2]!RtDuet_Report[[#This Row],[Duration3]]&gt;=720, 1,"Zero")</f>
        <v>Zero</v>
      </c>
      <c r="Q327" s="101">
        <v>2</v>
      </c>
      <c r="R327" s="123">
        <v>1.6203703703703703E-3</v>
      </c>
      <c r="S327" s="101" t="s">
        <v>772</v>
      </c>
      <c r="T327" s="105">
        <f>IF(OR([2]!RtDuet_Report[[#This Row],[Machine Centre ]]="Vessel Unloading 1 Unplanned Loss",[2]!RtDuet_Report[[#This Row],[Machine Centre ]]="Vessel Unloading 2 Unplanned Loss"),[2]!RtDuet_Report[[#This Row],[Duration3]],0)</f>
        <v>11</v>
      </c>
      <c r="U32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28" spans="1:21" ht="225.5" thickBot="1" x14ac:dyDescent="0.4">
      <c r="A328" s="137" t="s">
        <v>31</v>
      </c>
      <c r="B328" s="98">
        <v>44531</v>
      </c>
      <c r="C328" s="99" t="s">
        <v>771</v>
      </c>
      <c r="D328" s="99"/>
      <c r="E328" s="106">
        <v>44551.108055555553</v>
      </c>
      <c r="F328" s="106">
        <v>44551.109965277778</v>
      </c>
      <c r="G328" s="118" t="s">
        <v>69</v>
      </c>
      <c r="H328" s="118" t="s">
        <v>302</v>
      </c>
      <c r="I328" s="118" t="s">
        <v>309</v>
      </c>
      <c r="J328" s="101" t="s">
        <v>62</v>
      </c>
      <c r="K328" s="101" t="s">
        <v>657</v>
      </c>
      <c r="L328" s="101" t="s">
        <v>78</v>
      </c>
      <c r="M328" s="101" t="s">
        <v>64</v>
      </c>
      <c r="N328" s="101" t="s">
        <v>73</v>
      </c>
      <c r="O328" s="101" t="str">
        <f>IF([2]!RtDuet_Report[[#This Row],[Duration3]]&gt;=360,IF([2]!RtDuet_Report[[#This Row],[&gt; 12 Hrs EDT ]]=1,"Zero",1),"Zero")</f>
        <v>Zero</v>
      </c>
      <c r="P328" s="101" t="str">
        <f>IF([2]!RtDuet_Report[[#This Row],[Duration3]]&gt;=720, 1,"Zero")</f>
        <v>Zero</v>
      </c>
      <c r="Q328" s="101">
        <v>2</v>
      </c>
      <c r="R328" s="123">
        <v>1.9097222222222222E-3</v>
      </c>
      <c r="S328" s="101" t="s">
        <v>772</v>
      </c>
      <c r="T328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32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29" spans="1:21" ht="225.5" thickBot="1" x14ac:dyDescent="0.4">
      <c r="A329" s="137" t="s">
        <v>31</v>
      </c>
      <c r="B329" s="98">
        <v>44531</v>
      </c>
      <c r="C329" s="99" t="s">
        <v>771</v>
      </c>
      <c r="D329" s="99"/>
      <c r="E329" s="106">
        <v>44551.110532407409</v>
      </c>
      <c r="F329" s="106">
        <v>44551.111967592595</v>
      </c>
      <c r="G329" s="118" t="s">
        <v>69</v>
      </c>
      <c r="H329" s="118" t="s">
        <v>784</v>
      </c>
      <c r="I329" s="118" t="s">
        <v>787</v>
      </c>
      <c r="J329" s="101" t="s">
        <v>62</v>
      </c>
      <c r="K329" s="101" t="s">
        <v>657</v>
      </c>
      <c r="L329" s="101" t="s">
        <v>78</v>
      </c>
      <c r="M329" s="101" t="s">
        <v>64</v>
      </c>
      <c r="N329" s="101" t="s">
        <v>73</v>
      </c>
      <c r="O329" s="101" t="str">
        <f>IF([2]!RtDuet_Report[[#This Row],[Duration3]]&gt;=360,IF([2]!RtDuet_Report[[#This Row],[&gt; 12 Hrs EDT ]]=1,"Zero",1),"Zero")</f>
        <v>Zero</v>
      </c>
      <c r="P329" s="101" t="str">
        <f>IF([2]!RtDuet_Report[[#This Row],[Duration3]]&gt;=720, 1,"Zero")</f>
        <v>Zero</v>
      </c>
      <c r="Q329" s="101">
        <v>2</v>
      </c>
      <c r="R329" s="123">
        <v>1.4351851851851854E-3</v>
      </c>
      <c r="S329" s="101" t="s">
        <v>772</v>
      </c>
      <c r="T329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32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30" spans="1:21" ht="225.5" thickBot="1" x14ac:dyDescent="0.4">
      <c r="A330" s="137" t="s">
        <v>31</v>
      </c>
      <c r="B330" s="98">
        <v>44531</v>
      </c>
      <c r="C330" s="99" t="s">
        <v>771</v>
      </c>
      <c r="D330" s="99"/>
      <c r="E330" s="106">
        <v>44551.112523148149</v>
      </c>
      <c r="F330" s="106">
        <v>44551.11482638889</v>
      </c>
      <c r="G330" s="118" t="s">
        <v>69</v>
      </c>
      <c r="H330" s="118" t="s">
        <v>788</v>
      </c>
      <c r="I330" s="118" t="s">
        <v>698</v>
      </c>
      <c r="J330" s="101" t="s">
        <v>62</v>
      </c>
      <c r="K330" s="101" t="s">
        <v>657</v>
      </c>
      <c r="L330" s="101" t="s">
        <v>78</v>
      </c>
      <c r="M330" s="101" t="s">
        <v>64</v>
      </c>
      <c r="N330" s="101" t="s">
        <v>73</v>
      </c>
      <c r="O330" s="101" t="str">
        <f>IF([2]!RtDuet_Report[[#This Row],[Duration3]]&gt;=360,IF([2]!RtDuet_Report[[#This Row],[&gt; 12 Hrs EDT ]]=1,"Zero",1),"Zero")</f>
        <v>Zero</v>
      </c>
      <c r="P330" s="101" t="str">
        <f>IF([2]!RtDuet_Report[[#This Row],[Duration3]]&gt;=720, 1,"Zero")</f>
        <v>Zero</v>
      </c>
      <c r="Q330" s="101">
        <v>3</v>
      </c>
      <c r="R330" s="123">
        <v>2.3032407407407407E-3</v>
      </c>
      <c r="S330" s="101" t="s">
        <v>772</v>
      </c>
      <c r="T330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33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31" spans="1:21" ht="225.5" thickBot="1" x14ac:dyDescent="0.4">
      <c r="A331" s="137" t="s">
        <v>31</v>
      </c>
      <c r="B331" s="98">
        <v>44531</v>
      </c>
      <c r="C331" s="99" t="s">
        <v>771</v>
      </c>
      <c r="D331" s="99"/>
      <c r="E331" s="106">
        <v>44551.116875</v>
      </c>
      <c r="F331" s="106">
        <v>44551.118738425925</v>
      </c>
      <c r="G331" s="118" t="s">
        <v>69</v>
      </c>
      <c r="H331" s="118" t="s">
        <v>789</v>
      </c>
      <c r="I331" s="118" t="s">
        <v>211</v>
      </c>
      <c r="J331" s="101" t="s">
        <v>62</v>
      </c>
      <c r="K331" s="101" t="s">
        <v>657</v>
      </c>
      <c r="L331" s="101" t="s">
        <v>78</v>
      </c>
      <c r="M331" s="101" t="s">
        <v>64</v>
      </c>
      <c r="N331" s="101" t="s">
        <v>73</v>
      </c>
      <c r="O331" s="101" t="str">
        <f>IF([2]!RtDuet_Report[[#This Row],[Duration3]]&gt;=360,IF([2]!RtDuet_Report[[#This Row],[&gt; 12 Hrs EDT ]]=1,"Zero",1),"Zero")</f>
        <v>Zero</v>
      </c>
      <c r="P331" s="101" t="str">
        <f>IF([2]!RtDuet_Report[[#This Row],[Duration3]]&gt;=720, 1,"Zero")</f>
        <v>Zero</v>
      </c>
      <c r="Q331" s="101">
        <v>2</v>
      </c>
      <c r="R331" s="123">
        <v>1.8634259259259261E-3</v>
      </c>
      <c r="S331" s="101" t="s">
        <v>772</v>
      </c>
      <c r="T331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33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32" spans="1:21" ht="225.5" thickBot="1" x14ac:dyDescent="0.4">
      <c r="A332" s="137" t="s">
        <v>31</v>
      </c>
      <c r="B332" s="98">
        <v>44531</v>
      </c>
      <c r="C332" s="99" t="s">
        <v>771</v>
      </c>
      <c r="D332" s="99"/>
      <c r="E332" s="106">
        <v>44551.125648148147</v>
      </c>
      <c r="F332" s="106">
        <v>44551.128067129626</v>
      </c>
      <c r="G332" s="118" t="s">
        <v>69</v>
      </c>
      <c r="H332" s="118" t="s">
        <v>154</v>
      </c>
      <c r="I332" s="118" t="s">
        <v>142</v>
      </c>
      <c r="J332" s="101" t="s">
        <v>62</v>
      </c>
      <c r="K332" s="101" t="s">
        <v>657</v>
      </c>
      <c r="L332" s="101" t="s">
        <v>78</v>
      </c>
      <c r="M332" s="101" t="s">
        <v>64</v>
      </c>
      <c r="N332" s="101" t="s">
        <v>73</v>
      </c>
      <c r="O332" s="101" t="str">
        <f>IF([2]!RtDuet_Report[[#This Row],[Duration3]]&gt;=360,IF([2]!RtDuet_Report[[#This Row],[&gt; 12 Hrs EDT ]]=1,"Zero",1),"Zero")</f>
        <v>Zero</v>
      </c>
      <c r="P332" s="101" t="str">
        <f>IF([2]!RtDuet_Report[[#This Row],[Duration3]]&gt;=720, 1,"Zero")</f>
        <v>Zero</v>
      </c>
      <c r="Q332" s="101">
        <v>3</v>
      </c>
      <c r="R332" s="123">
        <v>2.4189814814814816E-3</v>
      </c>
      <c r="S332" s="101" t="s">
        <v>772</v>
      </c>
      <c r="T332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33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33" spans="1:21" ht="150.5" thickBot="1" x14ac:dyDescent="0.4">
      <c r="A333" s="137" t="s">
        <v>31</v>
      </c>
      <c r="B333" s="98">
        <v>44531</v>
      </c>
      <c r="C333" s="99"/>
      <c r="D333" s="99"/>
      <c r="E333" s="106">
        <v>44551.492754629631</v>
      </c>
      <c r="F333" s="106">
        <v>44551.49796296296</v>
      </c>
      <c r="G333" s="118" t="s">
        <v>41</v>
      </c>
      <c r="H333" s="118" t="s">
        <v>790</v>
      </c>
      <c r="I333" s="118" t="s">
        <v>790</v>
      </c>
      <c r="J333" s="101" t="s">
        <v>34</v>
      </c>
      <c r="K333" s="101" t="s">
        <v>43</v>
      </c>
      <c r="L333" s="101" t="s">
        <v>36</v>
      </c>
      <c r="M333" s="101" t="s">
        <v>37</v>
      </c>
      <c r="N333" s="101" t="s">
        <v>44</v>
      </c>
      <c r="O333" s="101" t="str">
        <f>IF([2]!RtDuet_Report[[#This Row],[Duration3]]&gt;=360,IF([2]!RtDuet_Report[[#This Row],[&gt; 12 Hrs EDT ]]=1,"Zero",1),"Zero")</f>
        <v>Zero</v>
      </c>
      <c r="P333" s="101" t="str">
        <f>IF([2]!RtDuet_Report[[#This Row],[Duration3]]&gt;=720, 1,"Zero")</f>
        <v>Zero</v>
      </c>
      <c r="Q333" s="101">
        <v>7</v>
      </c>
      <c r="R333" s="123">
        <v>5.208333333333333E-3</v>
      </c>
      <c r="S333" s="101" t="s">
        <v>791</v>
      </c>
      <c r="T333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33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34" spans="1:21" ht="125.5" thickBot="1" x14ac:dyDescent="0.4">
      <c r="A334" s="137" t="s">
        <v>31</v>
      </c>
      <c r="B334" s="98">
        <v>44531</v>
      </c>
      <c r="C334" s="99"/>
      <c r="D334" s="99"/>
      <c r="E334" s="106">
        <v>44551.558148148149</v>
      </c>
      <c r="F334" s="106">
        <v>44551.566828703704</v>
      </c>
      <c r="G334" s="118" t="s">
        <v>41</v>
      </c>
      <c r="H334" s="118" t="s">
        <v>165</v>
      </c>
      <c r="I334" s="118" t="s">
        <v>165</v>
      </c>
      <c r="J334" s="101" t="s">
        <v>34</v>
      </c>
      <c r="K334" s="101" t="s">
        <v>792</v>
      </c>
      <c r="L334" s="101"/>
      <c r="M334" s="101" t="s">
        <v>188</v>
      </c>
      <c r="N334" s="101" t="s">
        <v>793</v>
      </c>
      <c r="O334" s="101" t="str">
        <f>IF([2]!RtDuet_Report[[#This Row],[Duration3]]&gt;=360,IF([2]!RtDuet_Report[[#This Row],[&gt; 12 Hrs EDT ]]=1,"Zero",1),"Zero")</f>
        <v>Zero</v>
      </c>
      <c r="P334" s="101" t="str">
        <f>IF([2]!RtDuet_Report[[#This Row],[Duration3]]&gt;=720, 1,"Zero")</f>
        <v>Zero</v>
      </c>
      <c r="Q334" s="101">
        <v>12</v>
      </c>
      <c r="R334" s="123">
        <v>8.6805555555555559E-3</v>
      </c>
      <c r="S334" s="101" t="s">
        <v>794</v>
      </c>
      <c r="T334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334" s="105">
        <f>IF(OR([2]!RtDuet_Report[[#This Row],[Machine Centre ]]="Truck Loading 1 Unplanned Loss",[2]!RtDuet_Report[[#This Row],[Machine Centre ]]="Truck Loading 2 Unplanned Loss"),[2]!RtDuet_Report[[#This Row],[Duration3]],0)</f>
        <v>7</v>
      </c>
    </row>
    <row r="335" spans="1:21" ht="163" thickBot="1" x14ac:dyDescent="0.4">
      <c r="A335" s="137" t="s">
        <v>31</v>
      </c>
      <c r="B335" s="98">
        <v>44531</v>
      </c>
      <c r="C335" s="99"/>
      <c r="D335" s="99"/>
      <c r="E335" s="106">
        <v>44551.665671296294</v>
      </c>
      <c r="F335" s="106">
        <v>44551.674814814818</v>
      </c>
      <c r="G335" s="118" t="s">
        <v>32</v>
      </c>
      <c r="H335" s="118" t="s">
        <v>409</v>
      </c>
      <c r="I335" s="118" t="s">
        <v>409</v>
      </c>
      <c r="J335" s="101" t="s">
        <v>34</v>
      </c>
      <c r="K335" s="101" t="s">
        <v>691</v>
      </c>
      <c r="L335" s="101" t="s">
        <v>78</v>
      </c>
      <c r="M335" s="101" t="s">
        <v>179</v>
      </c>
      <c r="N335" s="101" t="s">
        <v>536</v>
      </c>
      <c r="O335" s="101" t="str">
        <f>IF([2]!RtDuet_Report[[#This Row],[Duration3]]&gt;=360,IF([2]!RtDuet_Report[[#This Row],[&gt; 12 Hrs EDT ]]=1,"Zero",1),"Zero")</f>
        <v>Zero</v>
      </c>
      <c r="P335" s="101" t="str">
        <f>IF([2]!RtDuet_Report[[#This Row],[Duration3]]&gt;=720, 1,"Zero")</f>
        <v>Zero</v>
      </c>
      <c r="Q335" s="101">
        <v>13</v>
      </c>
      <c r="R335" s="123">
        <v>9.1435185185185178E-3</v>
      </c>
      <c r="S335" s="101" t="s">
        <v>795</v>
      </c>
      <c r="T335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335" s="105">
        <f>IF(OR([2]!RtDuet_Report[[#This Row],[Machine Centre ]]="Truck Loading 1 Unplanned Loss",[2]!RtDuet_Report[[#This Row],[Machine Centre ]]="Truck Loading 2 Unplanned Loss"),[2]!RtDuet_Report[[#This Row],[Duration3]],0)</f>
        <v>12</v>
      </c>
    </row>
    <row r="336" spans="1:21" ht="175.5" thickBot="1" x14ac:dyDescent="0.4">
      <c r="A336" s="137" t="s">
        <v>31</v>
      </c>
      <c r="B336" s="98">
        <v>44531</v>
      </c>
      <c r="C336" s="99" t="s">
        <v>771</v>
      </c>
      <c r="D336" s="99"/>
      <c r="E336" s="106">
        <v>44551.690196759257</v>
      </c>
      <c r="F336" s="106">
        <v>44551.702534722222</v>
      </c>
      <c r="G336" s="118" t="s">
        <v>59</v>
      </c>
      <c r="H336" s="118" t="s">
        <v>796</v>
      </c>
      <c r="I336" s="118" t="s">
        <v>796</v>
      </c>
      <c r="J336" s="101" t="s">
        <v>34</v>
      </c>
      <c r="K336" s="101" t="s">
        <v>602</v>
      </c>
      <c r="L336" s="101" t="s">
        <v>36</v>
      </c>
      <c r="M336" s="101" t="s">
        <v>188</v>
      </c>
      <c r="N336" s="101" t="s">
        <v>603</v>
      </c>
      <c r="O336" s="101" t="str">
        <f>IF([2]!RtDuet_Report[[#This Row],[Duration3]]&gt;=360,IF([2]!RtDuet_Report[[#This Row],[&gt; 12 Hrs EDT ]]=1,"Zero",1),"Zero")</f>
        <v>Zero</v>
      </c>
      <c r="P336" s="101" t="str">
        <f>IF([2]!RtDuet_Report[[#This Row],[Duration3]]&gt;=720, 1,"Zero")</f>
        <v>Zero</v>
      </c>
      <c r="Q336" s="101">
        <v>17</v>
      </c>
      <c r="R336" s="123">
        <v>1.2337962962962962E-2</v>
      </c>
      <c r="S336" s="101" t="s">
        <v>751</v>
      </c>
      <c r="T336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336" s="105">
        <f>IF(OR([2]!RtDuet_Report[[#This Row],[Machine Centre ]]="Truck Loading 1 Unplanned Loss",[2]!RtDuet_Report[[#This Row],[Machine Centre ]]="Truck Loading 2 Unplanned Loss"),[2]!RtDuet_Report[[#This Row],[Duration3]],0)</f>
        <v>13</v>
      </c>
    </row>
    <row r="337" spans="1:21" ht="175.5" thickBot="1" x14ac:dyDescent="0.4">
      <c r="A337" s="137" t="s">
        <v>31</v>
      </c>
      <c r="B337" s="98">
        <v>44531</v>
      </c>
      <c r="C337" s="99" t="s">
        <v>771</v>
      </c>
      <c r="D337" s="99"/>
      <c r="E337" s="106">
        <v>44551.702581018515</v>
      </c>
      <c r="F337" s="106">
        <v>44551.703993055555</v>
      </c>
      <c r="G337" s="118" t="s">
        <v>59</v>
      </c>
      <c r="H337" s="118" t="s">
        <v>611</v>
      </c>
      <c r="I337" s="118" t="s">
        <v>797</v>
      </c>
      <c r="J337" s="101" t="s">
        <v>62</v>
      </c>
      <c r="K337" s="101" t="s">
        <v>602</v>
      </c>
      <c r="L337" s="101" t="s">
        <v>36</v>
      </c>
      <c r="M337" s="101" t="s">
        <v>188</v>
      </c>
      <c r="N337" s="101" t="s">
        <v>603</v>
      </c>
      <c r="O337" s="101" t="str">
        <f>IF([2]!RtDuet_Report[[#This Row],[Duration3]]&gt;=360,IF([2]!RtDuet_Report[[#This Row],[&gt; 12 Hrs EDT ]]=1,"Zero",1),"Zero")</f>
        <v>Zero</v>
      </c>
      <c r="P337" s="101" t="str">
        <f>IF([2]!RtDuet_Report[[#This Row],[Duration3]]&gt;=720, 1,"Zero")</f>
        <v>Zero</v>
      </c>
      <c r="Q337" s="101">
        <v>2</v>
      </c>
      <c r="R337" s="123">
        <v>1.4120370370370369E-3</v>
      </c>
      <c r="S337" s="101" t="s">
        <v>751</v>
      </c>
      <c r="T337" s="105">
        <f>IF(OR([2]!RtDuet_Report[[#This Row],[Machine Centre ]]="Vessel Unloading 1 Unplanned Loss",[2]!RtDuet_Report[[#This Row],[Machine Centre ]]="Vessel Unloading 2 Unplanned Loss"),[2]!RtDuet_Report[[#This Row],[Duration3]],0)</f>
        <v>17</v>
      </c>
      <c r="U33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38" spans="1:21" ht="175.5" thickBot="1" x14ac:dyDescent="0.4">
      <c r="A338" s="137" t="s">
        <v>31</v>
      </c>
      <c r="B338" s="98">
        <v>44531</v>
      </c>
      <c r="C338" s="99" t="s">
        <v>771</v>
      </c>
      <c r="D338" s="99"/>
      <c r="E338" s="106">
        <v>44551.704074074078</v>
      </c>
      <c r="F338" s="106">
        <v>44551.70758101852</v>
      </c>
      <c r="G338" s="118" t="s">
        <v>59</v>
      </c>
      <c r="H338" s="118" t="s">
        <v>279</v>
      </c>
      <c r="I338" s="118" t="s">
        <v>279</v>
      </c>
      <c r="J338" s="101" t="s">
        <v>34</v>
      </c>
      <c r="K338" s="101" t="s">
        <v>602</v>
      </c>
      <c r="L338" s="101" t="s">
        <v>36</v>
      </c>
      <c r="M338" s="101" t="s">
        <v>188</v>
      </c>
      <c r="N338" s="101" t="s">
        <v>603</v>
      </c>
      <c r="O338" s="101" t="str">
        <f>IF([2]!RtDuet_Report[[#This Row],[Duration3]]&gt;=360,IF([2]!RtDuet_Report[[#This Row],[&gt; 12 Hrs EDT ]]=1,"Zero",1),"Zero")</f>
        <v>Zero</v>
      </c>
      <c r="P338" s="101" t="str">
        <f>IF([2]!RtDuet_Report[[#This Row],[Duration3]]&gt;=720, 1,"Zero")</f>
        <v>Zero</v>
      </c>
      <c r="Q338" s="101">
        <v>5</v>
      </c>
      <c r="R338" s="123">
        <v>3.5069444444444445E-3</v>
      </c>
      <c r="S338" s="101" t="s">
        <v>751</v>
      </c>
      <c r="T338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33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39" spans="1:21" ht="175.5" thickBot="1" x14ac:dyDescent="0.4">
      <c r="A339" s="137" t="s">
        <v>31</v>
      </c>
      <c r="B339" s="98">
        <v>44531</v>
      </c>
      <c r="C339" s="99" t="s">
        <v>771</v>
      </c>
      <c r="D339" s="99"/>
      <c r="E339" s="106">
        <v>44551.708356481482</v>
      </c>
      <c r="F339" s="106">
        <v>44551.709548611114</v>
      </c>
      <c r="G339" s="118" t="s">
        <v>59</v>
      </c>
      <c r="H339" s="118" t="s">
        <v>798</v>
      </c>
      <c r="I339" s="118" t="s">
        <v>798</v>
      </c>
      <c r="J339" s="101" t="s">
        <v>34</v>
      </c>
      <c r="K339" s="101" t="s">
        <v>602</v>
      </c>
      <c r="L339" s="101" t="s">
        <v>36</v>
      </c>
      <c r="M339" s="101" t="s">
        <v>188</v>
      </c>
      <c r="N339" s="101" t="s">
        <v>603</v>
      </c>
      <c r="O339" s="101" t="str">
        <f>IF([2]!RtDuet_Report[[#This Row],[Duration3]]&gt;=360,IF([2]!RtDuet_Report[[#This Row],[&gt; 12 Hrs EDT ]]=1,"Zero",1),"Zero")</f>
        <v>Zero</v>
      </c>
      <c r="P339" s="101" t="str">
        <f>IF([2]!RtDuet_Report[[#This Row],[Duration3]]&gt;=720, 1,"Zero")</f>
        <v>Zero</v>
      </c>
      <c r="Q339" s="101">
        <v>1</v>
      </c>
      <c r="R339" s="123">
        <v>1.1921296296296296E-3</v>
      </c>
      <c r="S339" s="101" t="s">
        <v>751</v>
      </c>
      <c r="T339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33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40" spans="1:21" ht="175.5" thickBot="1" x14ac:dyDescent="0.4">
      <c r="A340" s="137" t="s">
        <v>31</v>
      </c>
      <c r="B340" s="98">
        <v>44531</v>
      </c>
      <c r="C340" s="99" t="s">
        <v>771</v>
      </c>
      <c r="D340" s="99"/>
      <c r="E340" s="106">
        <v>44551.711076388892</v>
      </c>
      <c r="F340" s="106">
        <v>44551.712118055555</v>
      </c>
      <c r="G340" s="118" t="s">
        <v>59</v>
      </c>
      <c r="H340" s="118" t="s">
        <v>666</v>
      </c>
      <c r="I340" s="118" t="s">
        <v>666</v>
      </c>
      <c r="J340" s="101" t="s">
        <v>34</v>
      </c>
      <c r="K340" s="101" t="s">
        <v>602</v>
      </c>
      <c r="L340" s="101" t="s">
        <v>36</v>
      </c>
      <c r="M340" s="101" t="s">
        <v>188</v>
      </c>
      <c r="N340" s="101" t="s">
        <v>603</v>
      </c>
      <c r="O340" s="101" t="str">
        <f>IF([2]!RtDuet_Report[[#This Row],[Duration3]]&gt;=360,IF([2]!RtDuet_Report[[#This Row],[&gt; 12 Hrs EDT ]]=1,"Zero",1),"Zero")</f>
        <v>Zero</v>
      </c>
      <c r="P340" s="101" t="str">
        <f>IF([2]!RtDuet_Report[[#This Row],[Duration3]]&gt;=720, 1,"Zero")</f>
        <v>Zero</v>
      </c>
      <c r="Q340" s="101">
        <v>1</v>
      </c>
      <c r="R340" s="123">
        <v>1.0416666666666667E-3</v>
      </c>
      <c r="S340" s="101" t="s">
        <v>751</v>
      </c>
      <c r="T340" s="105">
        <f>IF(OR([2]!RtDuet_Report[[#This Row],[Machine Centre ]]="Vessel Unloading 1 Unplanned Loss",[2]!RtDuet_Report[[#This Row],[Machine Centre ]]="Vessel Unloading 2 Unplanned Loss"),[2]!RtDuet_Report[[#This Row],[Duration3]],0)</f>
        <v>1</v>
      </c>
      <c r="U34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41" spans="1:21" ht="175.5" thickBot="1" x14ac:dyDescent="0.4">
      <c r="A341" s="137" t="s">
        <v>31</v>
      </c>
      <c r="B341" s="98">
        <v>44531</v>
      </c>
      <c r="C341" s="99" t="s">
        <v>771</v>
      </c>
      <c r="D341" s="99"/>
      <c r="E341" s="106">
        <v>44551.712152777778</v>
      </c>
      <c r="F341" s="106">
        <v>44551.713784722226</v>
      </c>
      <c r="G341" s="118" t="s">
        <v>59</v>
      </c>
      <c r="H341" s="118" t="s">
        <v>168</v>
      </c>
      <c r="I341" s="118" t="s">
        <v>168</v>
      </c>
      <c r="J341" s="101" t="s">
        <v>34</v>
      </c>
      <c r="K341" s="101" t="s">
        <v>602</v>
      </c>
      <c r="L341" s="101" t="s">
        <v>36</v>
      </c>
      <c r="M341" s="101" t="s">
        <v>188</v>
      </c>
      <c r="N341" s="101" t="s">
        <v>603</v>
      </c>
      <c r="O341" s="101" t="str">
        <f>IF([2]!RtDuet_Report[[#This Row],[Duration3]]&gt;=360,IF([2]!RtDuet_Report[[#This Row],[&gt; 12 Hrs EDT ]]=1,"Zero",1),"Zero")</f>
        <v>Zero</v>
      </c>
      <c r="P341" s="101" t="str">
        <f>IF([2]!RtDuet_Report[[#This Row],[Duration3]]&gt;=720, 1,"Zero")</f>
        <v>Zero</v>
      </c>
      <c r="Q341" s="101">
        <v>2</v>
      </c>
      <c r="R341" s="123">
        <v>1.6319444444444445E-3</v>
      </c>
      <c r="S341" s="101" t="s">
        <v>751</v>
      </c>
      <c r="T341" s="105">
        <f>IF(OR([2]!RtDuet_Report[[#This Row],[Machine Centre ]]="Vessel Unloading 1 Unplanned Loss",[2]!RtDuet_Report[[#This Row],[Machine Centre ]]="Vessel Unloading 2 Unplanned Loss"),[2]!RtDuet_Report[[#This Row],[Duration3]],0)</f>
        <v>1</v>
      </c>
      <c r="U34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42" spans="1:21" ht="175.5" thickBot="1" x14ac:dyDescent="0.4">
      <c r="A342" s="137" t="s">
        <v>31</v>
      </c>
      <c r="B342" s="98">
        <v>44531</v>
      </c>
      <c r="C342" s="99" t="s">
        <v>771</v>
      </c>
      <c r="D342" s="99"/>
      <c r="E342" s="106">
        <v>44551.716469907406</v>
      </c>
      <c r="F342" s="106">
        <v>44551.719583333332</v>
      </c>
      <c r="G342" s="118" t="s">
        <v>59</v>
      </c>
      <c r="H342" s="118" t="s">
        <v>799</v>
      </c>
      <c r="I342" s="118" t="s">
        <v>799</v>
      </c>
      <c r="J342" s="101" t="s">
        <v>34</v>
      </c>
      <c r="K342" s="101" t="s">
        <v>602</v>
      </c>
      <c r="L342" s="101" t="s">
        <v>36</v>
      </c>
      <c r="M342" s="101" t="s">
        <v>188</v>
      </c>
      <c r="N342" s="101" t="s">
        <v>603</v>
      </c>
      <c r="O342" s="101" t="str">
        <f>IF([2]!RtDuet_Report[[#This Row],[Duration3]]&gt;=360,IF([2]!RtDuet_Report[[#This Row],[&gt; 12 Hrs EDT ]]=1,"Zero",1),"Zero")</f>
        <v>Zero</v>
      </c>
      <c r="P342" s="101" t="str">
        <f>IF([2]!RtDuet_Report[[#This Row],[Duration3]]&gt;=720, 1,"Zero")</f>
        <v>Zero</v>
      </c>
      <c r="Q342" s="101">
        <v>4</v>
      </c>
      <c r="R342" s="123">
        <v>3.1134259259259257E-3</v>
      </c>
      <c r="S342" s="101" t="s">
        <v>751</v>
      </c>
      <c r="T342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34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43" spans="1:21" ht="175.5" thickBot="1" x14ac:dyDescent="0.4">
      <c r="A343" s="137" t="s">
        <v>31</v>
      </c>
      <c r="B343" s="98">
        <v>44531</v>
      </c>
      <c r="C343" s="99" t="s">
        <v>771</v>
      </c>
      <c r="D343" s="99"/>
      <c r="E343" s="106">
        <v>44551.720486111109</v>
      </c>
      <c r="F343" s="106">
        <v>44551.725370370368</v>
      </c>
      <c r="G343" s="118" t="s">
        <v>59</v>
      </c>
      <c r="H343" s="118" t="s">
        <v>800</v>
      </c>
      <c r="I343" s="118" t="s">
        <v>800</v>
      </c>
      <c r="J343" s="101" t="s">
        <v>34</v>
      </c>
      <c r="K343" s="101" t="s">
        <v>602</v>
      </c>
      <c r="L343" s="101" t="s">
        <v>36</v>
      </c>
      <c r="M343" s="101" t="s">
        <v>188</v>
      </c>
      <c r="N343" s="101" t="s">
        <v>603</v>
      </c>
      <c r="O343" s="101" t="str">
        <f>IF([2]!RtDuet_Report[[#This Row],[Duration3]]&gt;=360,IF([2]!RtDuet_Report[[#This Row],[&gt; 12 Hrs EDT ]]=1,"Zero",1),"Zero")</f>
        <v>Zero</v>
      </c>
      <c r="P343" s="101" t="str">
        <f>IF([2]!RtDuet_Report[[#This Row],[Duration3]]&gt;=720, 1,"Zero")</f>
        <v>Zero</v>
      </c>
      <c r="Q343" s="101">
        <v>7</v>
      </c>
      <c r="R343" s="123">
        <v>4.8842592592592592E-3</v>
      </c>
      <c r="S343" s="101" t="s">
        <v>751</v>
      </c>
      <c r="T343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34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44" spans="1:21" ht="175.5" thickBot="1" x14ac:dyDescent="0.4">
      <c r="A344" s="137" t="s">
        <v>31</v>
      </c>
      <c r="B344" s="98">
        <v>44531</v>
      </c>
      <c r="C344" s="99" t="s">
        <v>771</v>
      </c>
      <c r="D344" s="99"/>
      <c r="E344" s="106">
        <v>44551.726331018515</v>
      </c>
      <c r="F344" s="106">
        <v>44551.728807870371</v>
      </c>
      <c r="G344" s="118" t="s">
        <v>59</v>
      </c>
      <c r="H344" s="118" t="s">
        <v>801</v>
      </c>
      <c r="I344" s="118" t="s">
        <v>801</v>
      </c>
      <c r="J344" s="101" t="s">
        <v>34</v>
      </c>
      <c r="K344" s="101" t="s">
        <v>602</v>
      </c>
      <c r="L344" s="101" t="s">
        <v>36</v>
      </c>
      <c r="M344" s="101" t="s">
        <v>188</v>
      </c>
      <c r="N344" s="101" t="s">
        <v>603</v>
      </c>
      <c r="O344" s="101" t="str">
        <f>IF([2]!RtDuet_Report[[#This Row],[Duration3]]&gt;=360,IF([2]!RtDuet_Report[[#This Row],[&gt; 12 Hrs EDT ]]=1,"Zero",1),"Zero")</f>
        <v>Zero</v>
      </c>
      <c r="P344" s="101" t="str">
        <f>IF([2]!RtDuet_Report[[#This Row],[Duration3]]&gt;=720, 1,"Zero")</f>
        <v>Zero</v>
      </c>
      <c r="Q344" s="101">
        <v>3</v>
      </c>
      <c r="R344" s="123">
        <v>2.4768518518518516E-3</v>
      </c>
      <c r="S344" s="101" t="s">
        <v>751</v>
      </c>
      <c r="T344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34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45" spans="1:21" ht="175.5" thickBot="1" x14ac:dyDescent="0.4">
      <c r="A345" s="137" t="s">
        <v>31</v>
      </c>
      <c r="B345" s="98">
        <v>44531</v>
      </c>
      <c r="C345" s="99" t="s">
        <v>771</v>
      </c>
      <c r="D345" s="99"/>
      <c r="E345" s="106">
        <v>44551.729791666665</v>
      </c>
      <c r="F345" s="106">
        <v>44551.74019675926</v>
      </c>
      <c r="G345" s="118" t="s">
        <v>59</v>
      </c>
      <c r="H345" s="118" t="s">
        <v>802</v>
      </c>
      <c r="I345" s="118" t="s">
        <v>802</v>
      </c>
      <c r="J345" s="101" t="s">
        <v>34</v>
      </c>
      <c r="K345" s="101" t="s">
        <v>602</v>
      </c>
      <c r="L345" s="101" t="s">
        <v>36</v>
      </c>
      <c r="M345" s="101" t="s">
        <v>188</v>
      </c>
      <c r="N345" s="101" t="s">
        <v>603</v>
      </c>
      <c r="O345" s="101" t="str">
        <f>IF([2]!RtDuet_Report[[#This Row],[Duration3]]&gt;=360,IF([2]!RtDuet_Report[[#This Row],[&gt; 12 Hrs EDT ]]=1,"Zero",1),"Zero")</f>
        <v>Zero</v>
      </c>
      <c r="P345" s="101" t="str">
        <f>IF([2]!RtDuet_Report[[#This Row],[Duration3]]&gt;=720, 1,"Zero")</f>
        <v>Zero</v>
      </c>
      <c r="Q345" s="101">
        <v>14</v>
      </c>
      <c r="R345" s="123">
        <v>1.0405092592592593E-2</v>
      </c>
      <c r="S345" s="101" t="s">
        <v>751</v>
      </c>
      <c r="T345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34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46" spans="1:21" ht="175.5" thickBot="1" x14ac:dyDescent="0.4">
      <c r="A346" s="137" t="s">
        <v>31</v>
      </c>
      <c r="B346" s="98">
        <v>44531</v>
      </c>
      <c r="C346" s="99" t="s">
        <v>771</v>
      </c>
      <c r="D346" s="99"/>
      <c r="E346" s="106">
        <v>44551.741111111114</v>
      </c>
      <c r="F346" s="106">
        <v>44551.745289351849</v>
      </c>
      <c r="G346" s="118" t="s">
        <v>59</v>
      </c>
      <c r="H346" s="118" t="s">
        <v>803</v>
      </c>
      <c r="I346" s="118" t="s">
        <v>803</v>
      </c>
      <c r="J346" s="101" t="s">
        <v>34</v>
      </c>
      <c r="K346" s="101" t="s">
        <v>602</v>
      </c>
      <c r="L346" s="101" t="s">
        <v>36</v>
      </c>
      <c r="M346" s="101" t="s">
        <v>188</v>
      </c>
      <c r="N346" s="101" t="s">
        <v>603</v>
      </c>
      <c r="O346" s="101" t="str">
        <f>IF([2]!RtDuet_Report[[#This Row],[Duration3]]&gt;=360,IF([2]!RtDuet_Report[[#This Row],[&gt; 12 Hrs EDT ]]=1,"Zero",1),"Zero")</f>
        <v>Zero</v>
      </c>
      <c r="P346" s="101" t="str">
        <f>IF([2]!RtDuet_Report[[#This Row],[Duration3]]&gt;=720, 1,"Zero")</f>
        <v>Zero</v>
      </c>
      <c r="Q346" s="101">
        <v>6</v>
      </c>
      <c r="R346" s="123">
        <v>4.1782407407407402E-3</v>
      </c>
      <c r="S346" s="101" t="s">
        <v>751</v>
      </c>
      <c r="T346" s="105">
        <f>IF(OR([2]!RtDuet_Report[[#This Row],[Machine Centre ]]="Vessel Unloading 1 Unplanned Loss",[2]!RtDuet_Report[[#This Row],[Machine Centre ]]="Vessel Unloading 2 Unplanned Loss"),[2]!RtDuet_Report[[#This Row],[Duration3]],0)</f>
        <v>14</v>
      </c>
      <c r="U34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47" spans="1:21" ht="175.5" thickBot="1" x14ac:dyDescent="0.4">
      <c r="A347" s="137" t="s">
        <v>31</v>
      </c>
      <c r="B347" s="98">
        <v>44531</v>
      </c>
      <c r="C347" s="99" t="s">
        <v>771</v>
      </c>
      <c r="D347" s="99"/>
      <c r="E347" s="106">
        <v>44551.746238425927</v>
      </c>
      <c r="F347" s="106">
        <v>44551.748020833336</v>
      </c>
      <c r="G347" s="118" t="s">
        <v>59</v>
      </c>
      <c r="H347" s="118" t="s">
        <v>297</v>
      </c>
      <c r="I347" s="118" t="s">
        <v>297</v>
      </c>
      <c r="J347" s="101" t="s">
        <v>34</v>
      </c>
      <c r="K347" s="101" t="s">
        <v>602</v>
      </c>
      <c r="L347" s="101" t="s">
        <v>36</v>
      </c>
      <c r="M347" s="101" t="s">
        <v>188</v>
      </c>
      <c r="N347" s="101" t="s">
        <v>603</v>
      </c>
      <c r="O347" s="101" t="str">
        <f>IF([2]!RtDuet_Report[[#This Row],[Duration3]]&gt;=360,IF([2]!RtDuet_Report[[#This Row],[&gt; 12 Hrs EDT ]]=1,"Zero",1),"Zero")</f>
        <v>Zero</v>
      </c>
      <c r="P347" s="101" t="str">
        <f>IF([2]!RtDuet_Report[[#This Row],[Duration3]]&gt;=720, 1,"Zero")</f>
        <v>Zero</v>
      </c>
      <c r="Q347" s="101">
        <v>2</v>
      </c>
      <c r="R347" s="123">
        <v>1.7824074074074072E-3</v>
      </c>
      <c r="S347" s="101" t="s">
        <v>751</v>
      </c>
      <c r="T347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34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48" spans="1:21" ht="175.5" thickBot="1" x14ac:dyDescent="0.4">
      <c r="A348" s="137" t="s">
        <v>31</v>
      </c>
      <c r="B348" s="98">
        <v>44531</v>
      </c>
      <c r="C348" s="99" t="s">
        <v>771</v>
      </c>
      <c r="D348" s="99"/>
      <c r="E348" s="106">
        <v>44551.749027777776</v>
      </c>
      <c r="F348" s="106">
        <v>44551.753321759257</v>
      </c>
      <c r="G348" s="118" t="s">
        <v>59</v>
      </c>
      <c r="H348" s="118" t="s">
        <v>804</v>
      </c>
      <c r="I348" s="118" t="s">
        <v>804</v>
      </c>
      <c r="J348" s="101" t="s">
        <v>34</v>
      </c>
      <c r="K348" s="101" t="s">
        <v>602</v>
      </c>
      <c r="L348" s="101" t="s">
        <v>36</v>
      </c>
      <c r="M348" s="101" t="s">
        <v>188</v>
      </c>
      <c r="N348" s="101" t="s">
        <v>603</v>
      </c>
      <c r="O348" s="101" t="str">
        <f>IF([2]!RtDuet_Report[[#This Row],[Duration3]]&gt;=360,IF([2]!RtDuet_Report[[#This Row],[&gt; 12 Hrs EDT ]]=1,"Zero",1),"Zero")</f>
        <v>Zero</v>
      </c>
      <c r="P348" s="101" t="str">
        <f>IF([2]!RtDuet_Report[[#This Row],[Duration3]]&gt;=720, 1,"Zero")</f>
        <v>Zero</v>
      </c>
      <c r="Q348" s="101">
        <v>6</v>
      </c>
      <c r="R348" s="123">
        <v>4.2939814814814811E-3</v>
      </c>
      <c r="S348" s="101" t="s">
        <v>751</v>
      </c>
      <c r="T348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34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49" spans="1:21" ht="175.5" thickBot="1" x14ac:dyDescent="0.4">
      <c r="A349" s="137" t="s">
        <v>31</v>
      </c>
      <c r="B349" s="98">
        <v>44531</v>
      </c>
      <c r="C349" s="99" t="s">
        <v>771</v>
      </c>
      <c r="D349" s="99"/>
      <c r="E349" s="106">
        <v>44551.754282407404</v>
      </c>
      <c r="F349" s="106">
        <v>44551.757314814815</v>
      </c>
      <c r="G349" s="118" t="s">
        <v>59</v>
      </c>
      <c r="H349" s="118" t="s">
        <v>805</v>
      </c>
      <c r="I349" s="118" t="s">
        <v>805</v>
      </c>
      <c r="J349" s="101" t="s">
        <v>34</v>
      </c>
      <c r="K349" s="101" t="s">
        <v>602</v>
      </c>
      <c r="L349" s="101" t="s">
        <v>36</v>
      </c>
      <c r="M349" s="101" t="s">
        <v>188</v>
      </c>
      <c r="N349" s="101" t="s">
        <v>603</v>
      </c>
      <c r="O349" s="101" t="str">
        <f>IF([2]!RtDuet_Report[[#This Row],[Duration3]]&gt;=360,IF([2]!RtDuet_Report[[#This Row],[&gt; 12 Hrs EDT ]]=1,"Zero",1),"Zero")</f>
        <v>Zero</v>
      </c>
      <c r="P349" s="101" t="str">
        <f>IF([2]!RtDuet_Report[[#This Row],[Duration3]]&gt;=720, 1,"Zero")</f>
        <v>Zero</v>
      </c>
      <c r="Q349" s="101">
        <v>4</v>
      </c>
      <c r="R349" s="123">
        <v>3.0324074074074073E-3</v>
      </c>
      <c r="S349" s="101" t="s">
        <v>751</v>
      </c>
      <c r="T349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34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50" spans="1:21" ht="175.5" thickBot="1" x14ac:dyDescent="0.4">
      <c r="A350" s="137" t="s">
        <v>31</v>
      </c>
      <c r="B350" s="98">
        <v>44531</v>
      </c>
      <c r="C350" s="99" t="s">
        <v>771</v>
      </c>
      <c r="D350" s="99"/>
      <c r="E350" s="106">
        <v>44551.758125</v>
      </c>
      <c r="F350" s="106">
        <v>44551.759212962963</v>
      </c>
      <c r="G350" s="118" t="s">
        <v>59</v>
      </c>
      <c r="H350" s="118" t="s">
        <v>338</v>
      </c>
      <c r="I350" s="118" t="s">
        <v>338</v>
      </c>
      <c r="J350" s="101" t="s">
        <v>34</v>
      </c>
      <c r="K350" s="101" t="s">
        <v>602</v>
      </c>
      <c r="L350" s="101" t="s">
        <v>36</v>
      </c>
      <c r="M350" s="101" t="s">
        <v>188</v>
      </c>
      <c r="N350" s="101" t="s">
        <v>603</v>
      </c>
      <c r="O350" s="101" t="str">
        <f>IF([2]!RtDuet_Report[[#This Row],[Duration3]]&gt;=360,IF([2]!RtDuet_Report[[#This Row],[&gt; 12 Hrs EDT ]]=1,"Zero",1),"Zero")</f>
        <v>Zero</v>
      </c>
      <c r="P350" s="101" t="str">
        <f>IF([2]!RtDuet_Report[[#This Row],[Duration3]]&gt;=720, 1,"Zero")</f>
        <v>Zero</v>
      </c>
      <c r="Q350" s="101">
        <v>1</v>
      </c>
      <c r="R350" s="123">
        <v>1.0879629629629629E-3</v>
      </c>
      <c r="S350" s="101" t="s">
        <v>751</v>
      </c>
      <c r="T350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35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51" spans="1:21" ht="175.5" thickBot="1" x14ac:dyDescent="0.4">
      <c r="A351" s="137" t="s">
        <v>31</v>
      </c>
      <c r="B351" s="98">
        <v>44531</v>
      </c>
      <c r="C351" s="99" t="s">
        <v>771</v>
      </c>
      <c r="D351" s="99"/>
      <c r="E351" s="106">
        <v>44551.759247685186</v>
      </c>
      <c r="F351" s="106">
        <v>44551.771423611113</v>
      </c>
      <c r="G351" s="118" t="s">
        <v>59</v>
      </c>
      <c r="H351" s="118" t="s">
        <v>806</v>
      </c>
      <c r="I351" s="118" t="s">
        <v>807</v>
      </c>
      <c r="J351" s="101" t="s">
        <v>62</v>
      </c>
      <c r="K351" s="101" t="s">
        <v>602</v>
      </c>
      <c r="L351" s="101" t="s">
        <v>36</v>
      </c>
      <c r="M351" s="101" t="s">
        <v>188</v>
      </c>
      <c r="N351" s="101" t="s">
        <v>603</v>
      </c>
      <c r="O351" s="101" t="str">
        <f>IF([2]!RtDuet_Report[[#This Row],[Duration3]]&gt;=360,IF([2]!RtDuet_Report[[#This Row],[&gt; 12 Hrs EDT ]]=1,"Zero",1),"Zero")</f>
        <v>Zero</v>
      </c>
      <c r="P351" s="101" t="str">
        <f>IF([2]!RtDuet_Report[[#This Row],[Duration3]]&gt;=720, 1,"Zero")</f>
        <v>Zero</v>
      </c>
      <c r="Q351" s="101">
        <v>17</v>
      </c>
      <c r="R351" s="123">
        <v>1.2175925925925929E-2</v>
      </c>
      <c r="S351" s="101" t="s">
        <v>751</v>
      </c>
      <c r="T351" s="105">
        <f>IF(OR([2]!RtDuet_Report[[#This Row],[Machine Centre ]]="Vessel Unloading 1 Unplanned Loss",[2]!RtDuet_Report[[#This Row],[Machine Centre ]]="Vessel Unloading 2 Unplanned Loss"),[2]!RtDuet_Report[[#This Row],[Duration3]],0)</f>
        <v>1</v>
      </c>
      <c r="U35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52" spans="1:21" ht="225.5" thickBot="1" x14ac:dyDescent="0.4">
      <c r="A352" s="137" t="s">
        <v>31</v>
      </c>
      <c r="B352" s="98">
        <v>44531</v>
      </c>
      <c r="C352" s="99" t="s">
        <v>771</v>
      </c>
      <c r="D352" s="99"/>
      <c r="E352" s="106">
        <v>44552.289768518516</v>
      </c>
      <c r="F352" s="106">
        <v>44552.291134259256</v>
      </c>
      <c r="G352" s="118" t="s">
        <v>69</v>
      </c>
      <c r="H352" s="118" t="s">
        <v>665</v>
      </c>
      <c r="I352" s="118" t="s">
        <v>808</v>
      </c>
      <c r="J352" s="101" t="s">
        <v>62</v>
      </c>
      <c r="K352" s="101" t="s">
        <v>657</v>
      </c>
      <c r="L352" s="101" t="s">
        <v>78</v>
      </c>
      <c r="M352" s="101" t="s">
        <v>64</v>
      </c>
      <c r="N352" s="101" t="s">
        <v>73</v>
      </c>
      <c r="O352" s="101" t="str">
        <f>IF([2]!RtDuet_Report[[#This Row],[Duration3]]&gt;=360,IF([2]!RtDuet_Report[[#This Row],[&gt; 12 Hrs EDT ]]=1,"Zero",1),"Zero")</f>
        <v>Zero</v>
      </c>
      <c r="P352" s="101" t="str">
        <f>IF([2]!RtDuet_Report[[#This Row],[Duration3]]&gt;=720, 1,"Zero")</f>
        <v>Zero</v>
      </c>
      <c r="Q352" s="101">
        <v>1</v>
      </c>
      <c r="R352" s="123">
        <v>1.3657407407407409E-3</v>
      </c>
      <c r="S352" s="101" t="s">
        <v>772</v>
      </c>
      <c r="T352" s="105">
        <f>IF(OR([2]!RtDuet_Report[[#This Row],[Machine Centre ]]="Vessel Unloading 1 Unplanned Loss",[2]!RtDuet_Report[[#This Row],[Machine Centre ]]="Vessel Unloading 2 Unplanned Loss"),[2]!RtDuet_Report[[#This Row],[Duration3]],0)</f>
        <v>17</v>
      </c>
      <c r="U35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53" spans="1:21" ht="225.5" thickBot="1" x14ac:dyDescent="0.4">
      <c r="A353" s="137" t="s">
        <v>31</v>
      </c>
      <c r="B353" s="98">
        <v>44531</v>
      </c>
      <c r="C353" s="99" t="s">
        <v>771</v>
      </c>
      <c r="D353" s="99"/>
      <c r="E353" s="106">
        <v>44552.308807870373</v>
      </c>
      <c r="F353" s="106">
        <v>44552.310196759259</v>
      </c>
      <c r="G353" s="118" t="s">
        <v>69</v>
      </c>
      <c r="H353" s="118" t="s">
        <v>111</v>
      </c>
      <c r="I353" s="118" t="s">
        <v>316</v>
      </c>
      <c r="J353" s="101" t="s">
        <v>62</v>
      </c>
      <c r="K353" s="101" t="s">
        <v>657</v>
      </c>
      <c r="L353" s="101" t="s">
        <v>78</v>
      </c>
      <c r="M353" s="101" t="s">
        <v>64</v>
      </c>
      <c r="N353" s="101" t="s">
        <v>73</v>
      </c>
      <c r="O353" s="101" t="str">
        <f>IF([2]!RtDuet_Report[[#This Row],[Duration3]]&gt;=360,IF([2]!RtDuet_Report[[#This Row],[&gt; 12 Hrs EDT ]]=1,"Zero",1),"Zero")</f>
        <v>Zero</v>
      </c>
      <c r="P353" s="101" t="str">
        <f>IF([2]!RtDuet_Report[[#This Row],[Duration3]]&gt;=720, 1,"Zero")</f>
        <v>Zero</v>
      </c>
      <c r="Q353" s="101">
        <v>2</v>
      </c>
      <c r="R353" s="123">
        <v>1.3888888888888889E-3</v>
      </c>
      <c r="S353" s="101" t="s">
        <v>772</v>
      </c>
      <c r="T353" s="105">
        <f>IF(OR([2]!RtDuet_Report[[#This Row],[Machine Centre ]]="Vessel Unloading 1 Unplanned Loss",[2]!RtDuet_Report[[#This Row],[Machine Centre ]]="Vessel Unloading 2 Unplanned Loss"),[2]!RtDuet_Report[[#This Row],[Duration3]],0)</f>
        <v>1</v>
      </c>
      <c r="U35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54" spans="1:21" ht="225.5" thickBot="1" x14ac:dyDescent="0.4">
      <c r="A354" s="137" t="s">
        <v>31</v>
      </c>
      <c r="B354" s="98">
        <v>44531</v>
      </c>
      <c r="C354" s="99" t="s">
        <v>771</v>
      </c>
      <c r="D354" s="99"/>
      <c r="E354" s="106">
        <v>44552.315810185188</v>
      </c>
      <c r="F354" s="106">
        <v>44552.317870370367</v>
      </c>
      <c r="G354" s="118" t="s">
        <v>69</v>
      </c>
      <c r="H354" s="118" t="s">
        <v>809</v>
      </c>
      <c r="I354" s="118" t="s">
        <v>306</v>
      </c>
      <c r="J354" s="101" t="s">
        <v>62</v>
      </c>
      <c r="K354" s="101" t="s">
        <v>657</v>
      </c>
      <c r="L354" s="101" t="s">
        <v>78</v>
      </c>
      <c r="M354" s="101" t="s">
        <v>64</v>
      </c>
      <c r="N354" s="101" t="s">
        <v>73</v>
      </c>
      <c r="O354" s="101" t="str">
        <f>IF([2]!RtDuet_Report[[#This Row],[Duration3]]&gt;=360,IF([2]!RtDuet_Report[[#This Row],[&gt; 12 Hrs EDT ]]=1,"Zero",1),"Zero")</f>
        <v>Zero</v>
      </c>
      <c r="P354" s="101" t="str">
        <f>IF([2]!RtDuet_Report[[#This Row],[Duration3]]&gt;=720, 1,"Zero")</f>
        <v>Zero</v>
      </c>
      <c r="Q354" s="101">
        <v>2</v>
      </c>
      <c r="R354" s="123">
        <v>2.0601851851851853E-3</v>
      </c>
      <c r="S354" s="101" t="s">
        <v>772</v>
      </c>
      <c r="T354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35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55" spans="1:21" ht="225.5" thickBot="1" x14ac:dyDescent="0.4">
      <c r="A355" s="137" t="s">
        <v>31</v>
      </c>
      <c r="B355" s="98">
        <v>44531</v>
      </c>
      <c r="C355" s="99" t="s">
        <v>771</v>
      </c>
      <c r="D355" s="99"/>
      <c r="E355" s="106">
        <v>44552.318171296298</v>
      </c>
      <c r="F355" s="106">
        <v>44552.320081018515</v>
      </c>
      <c r="G355" s="118" t="s">
        <v>69</v>
      </c>
      <c r="H355" s="118" t="s">
        <v>302</v>
      </c>
      <c r="I355" s="118" t="s">
        <v>309</v>
      </c>
      <c r="J355" s="101" t="s">
        <v>62</v>
      </c>
      <c r="K355" s="101" t="s">
        <v>657</v>
      </c>
      <c r="L355" s="101" t="s">
        <v>78</v>
      </c>
      <c r="M355" s="101" t="s">
        <v>64</v>
      </c>
      <c r="N355" s="101" t="s">
        <v>73</v>
      </c>
      <c r="O355" s="101" t="str">
        <f>IF([2]!RtDuet_Report[[#This Row],[Duration3]]&gt;=360,IF([2]!RtDuet_Report[[#This Row],[&gt; 12 Hrs EDT ]]=1,"Zero",1),"Zero")</f>
        <v>Zero</v>
      </c>
      <c r="P355" s="101" t="str">
        <f>IF([2]!RtDuet_Report[[#This Row],[Duration3]]&gt;=720, 1,"Zero")</f>
        <v>Zero</v>
      </c>
      <c r="Q355" s="101">
        <v>2</v>
      </c>
      <c r="R355" s="123">
        <v>1.9097222222222222E-3</v>
      </c>
      <c r="S355" s="101" t="s">
        <v>772</v>
      </c>
      <c r="T355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35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56" spans="1:21" ht="225.5" thickBot="1" x14ac:dyDescent="0.4">
      <c r="A356" s="137" t="s">
        <v>31</v>
      </c>
      <c r="B356" s="98">
        <v>44531</v>
      </c>
      <c r="C356" s="99" t="s">
        <v>771</v>
      </c>
      <c r="D356" s="99"/>
      <c r="E356" s="106">
        <v>44552.322384259256</v>
      </c>
      <c r="F356" s="106">
        <v>44552.325173611112</v>
      </c>
      <c r="G356" s="118" t="s">
        <v>69</v>
      </c>
      <c r="H356" s="118" t="s">
        <v>214</v>
      </c>
      <c r="I356" s="118" t="s">
        <v>236</v>
      </c>
      <c r="J356" s="101" t="s">
        <v>62</v>
      </c>
      <c r="K356" s="101" t="s">
        <v>657</v>
      </c>
      <c r="L356" s="101" t="s">
        <v>78</v>
      </c>
      <c r="M356" s="101" t="s">
        <v>64</v>
      </c>
      <c r="N356" s="101" t="s">
        <v>73</v>
      </c>
      <c r="O356" s="101" t="str">
        <f>IF([2]!RtDuet_Report[[#This Row],[Duration3]]&gt;=360,IF([2]!RtDuet_Report[[#This Row],[&gt; 12 Hrs EDT ]]=1,"Zero",1),"Zero")</f>
        <v>Zero</v>
      </c>
      <c r="P356" s="101" t="str">
        <f>IF([2]!RtDuet_Report[[#This Row],[Duration3]]&gt;=720, 1,"Zero")</f>
        <v>Zero</v>
      </c>
      <c r="Q356" s="101">
        <v>4</v>
      </c>
      <c r="R356" s="123">
        <v>2.7893518518518519E-3</v>
      </c>
      <c r="S356" s="101" t="s">
        <v>772</v>
      </c>
      <c r="T356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35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57" spans="1:21" ht="225.5" thickBot="1" x14ac:dyDescent="0.4">
      <c r="A357" s="137" t="s">
        <v>31</v>
      </c>
      <c r="B357" s="98">
        <v>44531</v>
      </c>
      <c r="C357" s="99" t="s">
        <v>771</v>
      </c>
      <c r="D357" s="99"/>
      <c r="E357" s="106">
        <v>44552.328460648147</v>
      </c>
      <c r="F357" s="106">
        <v>44552.331354166665</v>
      </c>
      <c r="G357" s="118" t="s">
        <v>69</v>
      </c>
      <c r="H357" s="118" t="s">
        <v>474</v>
      </c>
      <c r="I357" s="118" t="s">
        <v>810</v>
      </c>
      <c r="J357" s="101" t="s">
        <v>62</v>
      </c>
      <c r="K357" s="101" t="s">
        <v>657</v>
      </c>
      <c r="L357" s="101" t="s">
        <v>78</v>
      </c>
      <c r="M357" s="101" t="s">
        <v>64</v>
      </c>
      <c r="N357" s="101" t="s">
        <v>73</v>
      </c>
      <c r="O357" s="101" t="str">
        <f>IF([2]!RtDuet_Report[[#This Row],[Duration3]]&gt;=360,IF([2]!RtDuet_Report[[#This Row],[&gt; 12 Hrs EDT ]]=1,"Zero",1),"Zero")</f>
        <v>Zero</v>
      </c>
      <c r="P357" s="101" t="str">
        <f>IF([2]!RtDuet_Report[[#This Row],[Duration3]]&gt;=720, 1,"Zero")</f>
        <v>Zero</v>
      </c>
      <c r="Q357" s="101">
        <v>4</v>
      </c>
      <c r="R357" s="123">
        <v>2.8935185185185188E-3</v>
      </c>
      <c r="S357" s="101" t="s">
        <v>772</v>
      </c>
      <c r="T357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35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58" spans="1:21" ht="225.5" thickBot="1" x14ac:dyDescent="0.4">
      <c r="A358" s="137" t="s">
        <v>31</v>
      </c>
      <c r="B358" s="98">
        <v>44531</v>
      </c>
      <c r="C358" s="99" t="s">
        <v>771</v>
      </c>
      <c r="D358" s="99"/>
      <c r="E358" s="106">
        <v>44552.332800925928</v>
      </c>
      <c r="F358" s="106">
        <v>44552.334652777776</v>
      </c>
      <c r="G358" s="118" t="s">
        <v>69</v>
      </c>
      <c r="H358" s="118" t="s">
        <v>811</v>
      </c>
      <c r="I358" s="118" t="s">
        <v>311</v>
      </c>
      <c r="J358" s="101" t="s">
        <v>62</v>
      </c>
      <c r="K358" s="101" t="s">
        <v>657</v>
      </c>
      <c r="L358" s="101" t="s">
        <v>78</v>
      </c>
      <c r="M358" s="101" t="s">
        <v>64</v>
      </c>
      <c r="N358" s="101" t="s">
        <v>73</v>
      </c>
      <c r="O358" s="101" t="str">
        <f>IF([2]!RtDuet_Report[[#This Row],[Duration3]]&gt;=360,IF([2]!RtDuet_Report[[#This Row],[&gt; 12 Hrs EDT ]]=1,"Zero",1),"Zero")</f>
        <v>Zero</v>
      </c>
      <c r="P358" s="101" t="str">
        <f>IF([2]!RtDuet_Report[[#This Row],[Duration3]]&gt;=720, 1,"Zero")</f>
        <v>Zero</v>
      </c>
      <c r="Q358" s="101">
        <v>2</v>
      </c>
      <c r="R358" s="123">
        <v>1.8518518518518517E-3</v>
      </c>
      <c r="S358" s="101" t="s">
        <v>772</v>
      </c>
      <c r="T358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35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59" spans="1:21" ht="225.5" thickBot="1" x14ac:dyDescent="0.4">
      <c r="A359" s="137" t="s">
        <v>31</v>
      </c>
      <c r="B359" s="98">
        <v>44531</v>
      </c>
      <c r="C359" s="99" t="s">
        <v>771</v>
      </c>
      <c r="D359" s="99"/>
      <c r="E359" s="106">
        <v>44552.336030092592</v>
      </c>
      <c r="F359" s="106">
        <v>44552.341736111113</v>
      </c>
      <c r="G359" s="118" t="s">
        <v>69</v>
      </c>
      <c r="H359" s="118" t="s">
        <v>812</v>
      </c>
      <c r="I359" s="118" t="s">
        <v>526</v>
      </c>
      <c r="J359" s="101" t="s">
        <v>62</v>
      </c>
      <c r="K359" s="101" t="s">
        <v>657</v>
      </c>
      <c r="L359" s="101" t="s">
        <v>78</v>
      </c>
      <c r="M359" s="101" t="s">
        <v>64</v>
      </c>
      <c r="N359" s="101" t="s">
        <v>73</v>
      </c>
      <c r="O359" s="101" t="str">
        <f>IF([2]!RtDuet_Report[[#This Row],[Duration3]]&gt;=360,IF([2]!RtDuet_Report[[#This Row],[&gt; 12 Hrs EDT ]]=1,"Zero",1),"Zero")</f>
        <v>Zero</v>
      </c>
      <c r="P359" s="101" t="str">
        <f>IF([2]!RtDuet_Report[[#This Row],[Duration3]]&gt;=720, 1,"Zero")</f>
        <v>Zero</v>
      </c>
      <c r="Q359" s="101">
        <v>8</v>
      </c>
      <c r="R359" s="123">
        <v>5.7060185185185191E-3</v>
      </c>
      <c r="S359" s="101" t="s">
        <v>772</v>
      </c>
      <c r="T359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35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60" spans="1:21" ht="225.5" thickBot="1" x14ac:dyDescent="0.4">
      <c r="A360" s="137" t="s">
        <v>31</v>
      </c>
      <c r="B360" s="98">
        <v>44531</v>
      </c>
      <c r="C360" s="99" t="s">
        <v>771</v>
      </c>
      <c r="D360" s="99"/>
      <c r="E360" s="106">
        <v>44552.346296296295</v>
      </c>
      <c r="F360" s="106">
        <v>44552.349016203705</v>
      </c>
      <c r="G360" s="118" t="s">
        <v>69</v>
      </c>
      <c r="H360" s="118" t="s">
        <v>216</v>
      </c>
      <c r="I360" s="118" t="s">
        <v>813</v>
      </c>
      <c r="J360" s="101" t="s">
        <v>62</v>
      </c>
      <c r="K360" s="101" t="s">
        <v>657</v>
      </c>
      <c r="L360" s="101" t="s">
        <v>78</v>
      </c>
      <c r="M360" s="101" t="s">
        <v>64</v>
      </c>
      <c r="N360" s="101" t="s">
        <v>73</v>
      </c>
      <c r="O360" s="101" t="str">
        <f>IF([2]!RtDuet_Report[[#This Row],[Duration3]]&gt;=360,IF([2]!RtDuet_Report[[#This Row],[&gt; 12 Hrs EDT ]]=1,"Zero",1),"Zero")</f>
        <v>Zero</v>
      </c>
      <c r="P360" s="101" t="str">
        <f>IF([2]!RtDuet_Report[[#This Row],[Duration3]]&gt;=720, 1,"Zero")</f>
        <v>Zero</v>
      </c>
      <c r="Q360" s="101">
        <v>3</v>
      </c>
      <c r="R360" s="123">
        <v>2.7199074074074074E-3</v>
      </c>
      <c r="S360" s="101" t="s">
        <v>772</v>
      </c>
      <c r="T360" s="105">
        <f>IF(OR([2]!RtDuet_Report[[#This Row],[Machine Centre ]]="Vessel Unloading 1 Unplanned Loss",[2]!RtDuet_Report[[#This Row],[Machine Centre ]]="Vessel Unloading 2 Unplanned Loss"),[2]!RtDuet_Report[[#This Row],[Duration3]],0)</f>
        <v>8</v>
      </c>
      <c r="U36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61" spans="1:21" ht="225.5" thickBot="1" x14ac:dyDescent="0.4">
      <c r="A361" s="137" t="s">
        <v>31</v>
      </c>
      <c r="B361" s="98">
        <v>44531</v>
      </c>
      <c r="C361" s="99" t="s">
        <v>771</v>
      </c>
      <c r="D361" s="99"/>
      <c r="E361" s="106">
        <v>44552.350937499999</v>
      </c>
      <c r="F361" s="106">
        <v>44552.352685185186</v>
      </c>
      <c r="G361" s="118" t="s">
        <v>69</v>
      </c>
      <c r="H361" s="118" t="s">
        <v>814</v>
      </c>
      <c r="I361" s="118" t="s">
        <v>784</v>
      </c>
      <c r="J361" s="101" t="s">
        <v>62</v>
      </c>
      <c r="K361" s="101" t="s">
        <v>657</v>
      </c>
      <c r="L361" s="101" t="s">
        <v>78</v>
      </c>
      <c r="M361" s="101" t="s">
        <v>64</v>
      </c>
      <c r="N361" s="101" t="s">
        <v>73</v>
      </c>
      <c r="O361" s="101" t="str">
        <f>IF([2]!RtDuet_Report[[#This Row],[Duration3]]&gt;=360,IF([2]!RtDuet_Report[[#This Row],[&gt; 12 Hrs EDT ]]=1,"Zero",1),"Zero")</f>
        <v>Zero</v>
      </c>
      <c r="P361" s="101" t="str">
        <f>IF([2]!RtDuet_Report[[#This Row],[Duration3]]&gt;=720, 1,"Zero")</f>
        <v>Zero</v>
      </c>
      <c r="Q361" s="101">
        <v>2</v>
      </c>
      <c r="R361" s="123">
        <v>1.7476851851851852E-3</v>
      </c>
      <c r="S361" s="101" t="s">
        <v>772</v>
      </c>
      <c r="T361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36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62" spans="1:21" ht="225.5" thickBot="1" x14ac:dyDescent="0.4">
      <c r="A362" s="137" t="s">
        <v>31</v>
      </c>
      <c r="B362" s="98">
        <v>44531</v>
      </c>
      <c r="C362" s="99" t="s">
        <v>771</v>
      </c>
      <c r="D362" s="99"/>
      <c r="E362" s="106">
        <v>44552.35328703704</v>
      </c>
      <c r="F362" s="106">
        <v>44552.355949074074</v>
      </c>
      <c r="G362" s="118" t="s">
        <v>69</v>
      </c>
      <c r="H362" s="118" t="s">
        <v>815</v>
      </c>
      <c r="I362" s="118" t="s">
        <v>816</v>
      </c>
      <c r="J362" s="101" t="s">
        <v>62</v>
      </c>
      <c r="K362" s="101" t="s">
        <v>657</v>
      </c>
      <c r="L362" s="101" t="s">
        <v>78</v>
      </c>
      <c r="M362" s="101" t="s">
        <v>64</v>
      </c>
      <c r="N362" s="101" t="s">
        <v>73</v>
      </c>
      <c r="O362" s="101" t="str">
        <f>IF([2]!RtDuet_Report[[#This Row],[Duration3]]&gt;=360,IF([2]!RtDuet_Report[[#This Row],[&gt; 12 Hrs EDT ]]=1,"Zero",1),"Zero")</f>
        <v>Zero</v>
      </c>
      <c r="P362" s="101" t="str">
        <f>IF([2]!RtDuet_Report[[#This Row],[Duration3]]&gt;=720, 1,"Zero")</f>
        <v>Zero</v>
      </c>
      <c r="Q362" s="101">
        <v>3</v>
      </c>
      <c r="R362" s="123">
        <v>2.6620370370370374E-3</v>
      </c>
      <c r="S362" s="101" t="s">
        <v>772</v>
      </c>
      <c r="T362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36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63" spans="1:21" ht="225.5" thickBot="1" x14ac:dyDescent="0.4">
      <c r="A363" s="137" t="s">
        <v>31</v>
      </c>
      <c r="B363" s="98">
        <v>44531</v>
      </c>
      <c r="C363" s="99" t="s">
        <v>771</v>
      </c>
      <c r="D363" s="99"/>
      <c r="E363" s="106">
        <v>44552.372696759259</v>
      </c>
      <c r="F363" s="106">
        <v>44552.3746875</v>
      </c>
      <c r="G363" s="118" t="s">
        <v>69</v>
      </c>
      <c r="H363" s="118" t="s">
        <v>383</v>
      </c>
      <c r="I363" s="118" t="s">
        <v>817</v>
      </c>
      <c r="J363" s="101" t="s">
        <v>62</v>
      </c>
      <c r="K363" s="101" t="s">
        <v>657</v>
      </c>
      <c r="L363" s="101" t="s">
        <v>78</v>
      </c>
      <c r="M363" s="101" t="s">
        <v>64</v>
      </c>
      <c r="N363" s="101" t="s">
        <v>73</v>
      </c>
      <c r="O363" s="101" t="str">
        <f>IF([2]!RtDuet_Report[[#This Row],[Duration3]]&gt;=360,IF([2]!RtDuet_Report[[#This Row],[&gt; 12 Hrs EDT ]]=1,"Zero",1),"Zero")</f>
        <v>Zero</v>
      </c>
      <c r="P363" s="101" t="str">
        <f>IF([2]!RtDuet_Report[[#This Row],[Duration3]]&gt;=720, 1,"Zero")</f>
        <v>Zero</v>
      </c>
      <c r="Q363" s="101">
        <v>2</v>
      </c>
      <c r="R363" s="123">
        <v>1.9907407407407408E-3</v>
      </c>
      <c r="S363" s="101" t="s">
        <v>772</v>
      </c>
      <c r="T363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36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64" spans="1:21" ht="225.5" thickBot="1" x14ac:dyDescent="0.4">
      <c r="A364" s="137" t="s">
        <v>31</v>
      </c>
      <c r="B364" s="98">
        <v>44531</v>
      </c>
      <c r="C364" s="99" t="s">
        <v>771</v>
      </c>
      <c r="D364" s="99"/>
      <c r="E364" s="106">
        <v>44552.404641203706</v>
      </c>
      <c r="F364" s="106">
        <v>44552.411041666666</v>
      </c>
      <c r="G364" s="118" t="s">
        <v>69</v>
      </c>
      <c r="H364" s="118" t="s">
        <v>177</v>
      </c>
      <c r="I364" s="118" t="s">
        <v>436</v>
      </c>
      <c r="J364" s="101" t="s">
        <v>62</v>
      </c>
      <c r="K364" s="101" t="s">
        <v>657</v>
      </c>
      <c r="L364" s="101" t="s">
        <v>78</v>
      </c>
      <c r="M364" s="101" t="s">
        <v>64</v>
      </c>
      <c r="N364" s="101" t="s">
        <v>73</v>
      </c>
      <c r="O364" s="101" t="str">
        <f>IF([2]!RtDuet_Report[[#This Row],[Duration3]]&gt;=360,IF([2]!RtDuet_Report[[#This Row],[&gt; 12 Hrs EDT ]]=1,"Zero",1),"Zero")</f>
        <v>Zero</v>
      </c>
      <c r="P364" s="101" t="str">
        <f>IF([2]!RtDuet_Report[[#This Row],[Duration3]]&gt;=720, 1,"Zero")</f>
        <v>Zero</v>
      </c>
      <c r="Q364" s="101">
        <v>9</v>
      </c>
      <c r="R364" s="123">
        <v>6.4004629629629628E-3</v>
      </c>
      <c r="S364" s="101" t="s">
        <v>772</v>
      </c>
      <c r="T364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36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65" spans="1:21" ht="225.5" thickBot="1" x14ac:dyDescent="0.4">
      <c r="A365" s="137" t="s">
        <v>31</v>
      </c>
      <c r="B365" s="98">
        <v>44531</v>
      </c>
      <c r="C365" s="99" t="s">
        <v>771</v>
      </c>
      <c r="D365" s="99"/>
      <c r="E365" s="106">
        <v>44552.418611111112</v>
      </c>
      <c r="F365" s="106">
        <v>44552.421631944446</v>
      </c>
      <c r="G365" s="118" t="s">
        <v>69</v>
      </c>
      <c r="H365" s="118" t="s">
        <v>284</v>
      </c>
      <c r="I365" s="118" t="s">
        <v>153</v>
      </c>
      <c r="J365" s="101" t="s">
        <v>62</v>
      </c>
      <c r="K365" s="101" t="s">
        <v>657</v>
      </c>
      <c r="L365" s="101" t="s">
        <v>78</v>
      </c>
      <c r="M365" s="101" t="s">
        <v>64</v>
      </c>
      <c r="N365" s="101" t="s">
        <v>73</v>
      </c>
      <c r="O365" s="101" t="str">
        <f>IF([2]!RtDuet_Report[[#This Row],[Duration3]]&gt;=360,IF([2]!RtDuet_Report[[#This Row],[&gt; 12 Hrs EDT ]]=1,"Zero",1),"Zero")</f>
        <v>Zero</v>
      </c>
      <c r="P365" s="101" t="str">
        <f>IF([2]!RtDuet_Report[[#This Row],[Duration3]]&gt;=720, 1,"Zero")</f>
        <v>Zero</v>
      </c>
      <c r="Q365" s="101">
        <v>4</v>
      </c>
      <c r="R365" s="123">
        <v>3.0208333333333333E-3</v>
      </c>
      <c r="S365" s="101" t="s">
        <v>772</v>
      </c>
      <c r="T365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36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66" spans="1:21" ht="225.5" thickBot="1" x14ac:dyDescent="0.4">
      <c r="A366" s="137" t="s">
        <v>31</v>
      </c>
      <c r="B366" s="98">
        <v>44531</v>
      </c>
      <c r="C366" s="99" t="s">
        <v>771</v>
      </c>
      <c r="D366" s="99"/>
      <c r="E366" s="106">
        <v>44552.463622685187</v>
      </c>
      <c r="F366" s="106">
        <v>44552.46533564815</v>
      </c>
      <c r="G366" s="118" t="s">
        <v>69</v>
      </c>
      <c r="H366" s="118" t="s">
        <v>717</v>
      </c>
      <c r="I366" s="118" t="s">
        <v>111</v>
      </c>
      <c r="J366" s="101" t="s">
        <v>62</v>
      </c>
      <c r="K366" s="101" t="s">
        <v>657</v>
      </c>
      <c r="L366" s="101" t="s">
        <v>78</v>
      </c>
      <c r="M366" s="101" t="s">
        <v>64</v>
      </c>
      <c r="N366" s="101" t="s">
        <v>73</v>
      </c>
      <c r="O366" s="101" t="str">
        <f>IF([2]!RtDuet_Report[[#This Row],[Duration3]]&gt;=360,IF([2]!RtDuet_Report[[#This Row],[&gt; 12 Hrs EDT ]]=1,"Zero",1),"Zero")</f>
        <v>Zero</v>
      </c>
      <c r="P366" s="101" t="str">
        <f>IF([2]!RtDuet_Report[[#This Row],[Duration3]]&gt;=720, 1,"Zero")</f>
        <v>Zero</v>
      </c>
      <c r="Q366" s="101">
        <v>2</v>
      </c>
      <c r="R366" s="123">
        <v>1.712962962962963E-3</v>
      </c>
      <c r="S366" s="101" t="s">
        <v>772</v>
      </c>
      <c r="T366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36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67" spans="1:21" ht="163" thickBot="1" x14ac:dyDescent="0.4">
      <c r="A367" s="137" t="s">
        <v>31</v>
      </c>
      <c r="B367" s="98">
        <v>44531</v>
      </c>
      <c r="C367" s="99"/>
      <c r="D367" s="99"/>
      <c r="E367" s="106">
        <v>44552.49726851852</v>
      </c>
      <c r="F367" s="106">
        <v>44552.500162037039</v>
      </c>
      <c r="G367" s="118" t="s">
        <v>32</v>
      </c>
      <c r="H367" s="118" t="s">
        <v>474</v>
      </c>
      <c r="I367" s="118" t="s">
        <v>474</v>
      </c>
      <c r="J367" s="101" t="s">
        <v>34</v>
      </c>
      <c r="K367" s="101" t="s">
        <v>691</v>
      </c>
      <c r="L367" s="101" t="s">
        <v>78</v>
      </c>
      <c r="M367" s="101" t="s">
        <v>179</v>
      </c>
      <c r="N367" s="101" t="s">
        <v>536</v>
      </c>
      <c r="O367" s="101" t="str">
        <f>IF([2]!RtDuet_Report[[#This Row],[Duration3]]&gt;=360,IF([2]!RtDuet_Report[[#This Row],[&gt; 12 Hrs EDT ]]=1,"Zero",1),"Zero")</f>
        <v>Zero</v>
      </c>
      <c r="P367" s="101" t="str">
        <f>IF([2]!RtDuet_Report[[#This Row],[Duration3]]&gt;=720, 1,"Zero")</f>
        <v>Zero</v>
      </c>
      <c r="Q367" s="101">
        <v>4</v>
      </c>
      <c r="R367" s="123">
        <v>2.8935185185185188E-3</v>
      </c>
      <c r="S367" s="101" t="s">
        <v>795</v>
      </c>
      <c r="T367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36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68" spans="1:21" ht="163" thickBot="1" x14ac:dyDescent="0.4">
      <c r="A368" s="137" t="s">
        <v>31</v>
      </c>
      <c r="B368" s="98">
        <v>44531</v>
      </c>
      <c r="C368" s="99"/>
      <c r="D368" s="99"/>
      <c r="E368" s="106">
        <v>44552.691944444443</v>
      </c>
      <c r="F368" s="106">
        <v>44552.699120370373</v>
      </c>
      <c r="G368" s="118" t="s">
        <v>32</v>
      </c>
      <c r="H368" s="118" t="s">
        <v>42</v>
      </c>
      <c r="I368" s="118" t="s">
        <v>42</v>
      </c>
      <c r="J368" s="101" t="s">
        <v>34</v>
      </c>
      <c r="K368" s="101" t="s">
        <v>691</v>
      </c>
      <c r="L368" s="101" t="s">
        <v>78</v>
      </c>
      <c r="M368" s="101" t="s">
        <v>179</v>
      </c>
      <c r="N368" s="101" t="s">
        <v>536</v>
      </c>
      <c r="O368" s="101" t="str">
        <f>IF([2]!RtDuet_Report[[#This Row],[Duration3]]&gt;=360,IF([2]!RtDuet_Report[[#This Row],[&gt; 12 Hrs EDT ]]=1,"Zero",1),"Zero")</f>
        <v>Zero</v>
      </c>
      <c r="P368" s="101" t="str">
        <f>IF([2]!RtDuet_Report[[#This Row],[Duration3]]&gt;=720, 1,"Zero")</f>
        <v>Zero</v>
      </c>
      <c r="Q368" s="101">
        <v>10</v>
      </c>
      <c r="R368" s="123">
        <v>7.1759259259259259E-3</v>
      </c>
      <c r="S368" s="101" t="s">
        <v>818</v>
      </c>
      <c r="T36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368" s="105">
        <f>IF(OR([2]!RtDuet_Report[[#This Row],[Machine Centre ]]="Truck Loading 1 Unplanned Loss",[2]!RtDuet_Report[[#This Row],[Machine Centre ]]="Truck Loading 2 Unplanned Loss"),[2]!RtDuet_Report[[#This Row],[Duration3]],0)</f>
        <v>4</v>
      </c>
    </row>
    <row r="369" spans="1:21" ht="225.5" thickBot="1" x14ac:dyDescent="0.4">
      <c r="A369" s="137" t="s">
        <v>31</v>
      </c>
      <c r="B369" s="98">
        <v>44531</v>
      </c>
      <c r="C369" s="99" t="s">
        <v>771</v>
      </c>
      <c r="D369" s="99"/>
      <c r="E369" s="106">
        <v>44552.873912037037</v>
      </c>
      <c r="F369" s="106">
        <v>44552.882141203707</v>
      </c>
      <c r="G369" s="118" t="s">
        <v>69</v>
      </c>
      <c r="H369" s="118" t="s">
        <v>819</v>
      </c>
      <c r="I369" s="118" t="s">
        <v>820</v>
      </c>
      <c r="J369" s="101" t="s">
        <v>62</v>
      </c>
      <c r="K369" s="101" t="s">
        <v>821</v>
      </c>
      <c r="L369" s="101"/>
      <c r="M369" s="101" t="s">
        <v>64</v>
      </c>
      <c r="N369" s="101" t="s">
        <v>73</v>
      </c>
      <c r="O369" s="101" t="str">
        <f>IF([2]!RtDuet_Report[[#This Row],[Duration3]]&gt;=360,IF([2]!RtDuet_Report[[#This Row],[&gt; 12 Hrs EDT ]]=1,"Zero",1),"Zero")</f>
        <v>Zero</v>
      </c>
      <c r="P369" s="101" t="str">
        <f>IF([2]!RtDuet_Report[[#This Row],[Duration3]]&gt;=720, 1,"Zero")</f>
        <v>Zero</v>
      </c>
      <c r="Q369" s="101">
        <v>11</v>
      </c>
      <c r="R369" s="123">
        <v>8.2291666666666659E-3</v>
      </c>
      <c r="S369" s="101"/>
      <c r="T369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369" s="105">
        <f>IF(OR([2]!RtDuet_Report[[#This Row],[Machine Centre ]]="Truck Loading 1 Unplanned Loss",[2]!RtDuet_Report[[#This Row],[Machine Centre ]]="Truck Loading 2 Unplanned Loss"),[2]!RtDuet_Report[[#This Row],[Duration3]],0)</f>
        <v>10</v>
      </c>
    </row>
    <row r="370" spans="1:21" ht="163" thickBot="1" x14ac:dyDescent="0.4">
      <c r="A370" s="137" t="s">
        <v>31</v>
      </c>
      <c r="B370" s="98">
        <v>44531</v>
      </c>
      <c r="C370" s="99"/>
      <c r="D370" s="99"/>
      <c r="E370" s="106">
        <v>44553.014050925929</v>
      </c>
      <c r="F370" s="106">
        <v>44553.021574074075</v>
      </c>
      <c r="G370" s="118" t="s">
        <v>32</v>
      </c>
      <c r="H370" s="118" t="s">
        <v>822</v>
      </c>
      <c r="I370" s="118" t="s">
        <v>822</v>
      </c>
      <c r="J370" s="101" t="s">
        <v>34</v>
      </c>
      <c r="K370" s="101" t="s">
        <v>691</v>
      </c>
      <c r="L370" s="101" t="s">
        <v>78</v>
      </c>
      <c r="M370" s="101" t="s">
        <v>179</v>
      </c>
      <c r="N370" s="101" t="s">
        <v>536</v>
      </c>
      <c r="O370" s="101" t="str">
        <f>IF([2]!RtDuet_Report[[#This Row],[Duration3]]&gt;=360,IF([2]!RtDuet_Report[[#This Row],[&gt; 12 Hrs EDT ]]=1,"Zero",1),"Zero")</f>
        <v>Zero</v>
      </c>
      <c r="P370" s="101" t="str">
        <f>IF([2]!RtDuet_Report[[#This Row],[Duration3]]&gt;=720, 1,"Zero")</f>
        <v>Zero</v>
      </c>
      <c r="Q370" s="101">
        <v>10</v>
      </c>
      <c r="R370" s="123">
        <v>7.5231481481481477E-3</v>
      </c>
      <c r="S370" s="101" t="s">
        <v>818</v>
      </c>
      <c r="T370" s="105">
        <f>IF(OR([2]!RtDuet_Report[[#This Row],[Machine Centre ]]="Vessel Unloading 1 Unplanned Loss",[2]!RtDuet_Report[[#This Row],[Machine Centre ]]="Vessel Unloading 2 Unplanned Loss"),[2]!RtDuet_Report[[#This Row],[Duration3]],0)</f>
        <v>11</v>
      </c>
      <c r="U37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71" spans="1:21" ht="163" thickBot="1" x14ac:dyDescent="0.4">
      <c r="A371" s="137" t="s">
        <v>31</v>
      </c>
      <c r="B371" s="98">
        <v>44531</v>
      </c>
      <c r="C371" s="99"/>
      <c r="D371" s="99"/>
      <c r="E371" s="106">
        <v>44553.024351851855</v>
      </c>
      <c r="F371" s="106">
        <v>44553.027129629627</v>
      </c>
      <c r="G371" s="118" t="s">
        <v>32</v>
      </c>
      <c r="H371" s="118" t="s">
        <v>519</v>
      </c>
      <c r="I371" s="118" t="s">
        <v>519</v>
      </c>
      <c r="J371" s="101" t="s">
        <v>34</v>
      </c>
      <c r="K371" s="101" t="s">
        <v>691</v>
      </c>
      <c r="L371" s="101" t="s">
        <v>78</v>
      </c>
      <c r="M371" s="101" t="s">
        <v>179</v>
      </c>
      <c r="N371" s="101" t="s">
        <v>536</v>
      </c>
      <c r="O371" s="101" t="str">
        <f>IF([2]!RtDuet_Report[[#This Row],[Duration3]]&gt;=360,IF([2]!RtDuet_Report[[#This Row],[&gt; 12 Hrs EDT ]]=1,"Zero",1),"Zero")</f>
        <v>Zero</v>
      </c>
      <c r="P371" s="101" t="str">
        <f>IF([2]!RtDuet_Report[[#This Row],[Duration3]]&gt;=720, 1,"Zero")</f>
        <v>Zero</v>
      </c>
      <c r="Q371" s="101">
        <v>4</v>
      </c>
      <c r="R371" s="123">
        <v>2.7777777777777779E-3</v>
      </c>
      <c r="S371" s="101" t="s">
        <v>818</v>
      </c>
      <c r="T371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371" s="105">
        <f>IF(OR([2]!RtDuet_Report[[#This Row],[Machine Centre ]]="Truck Loading 1 Unplanned Loss",[2]!RtDuet_Report[[#This Row],[Machine Centre ]]="Truck Loading 2 Unplanned Loss"),[2]!RtDuet_Report[[#This Row],[Duration3]],0)</f>
        <v>10</v>
      </c>
    </row>
    <row r="372" spans="1:21" ht="163" thickBot="1" x14ac:dyDescent="0.4">
      <c r="A372" s="137" t="s">
        <v>31</v>
      </c>
      <c r="B372" s="98">
        <v>44531</v>
      </c>
      <c r="C372" s="99"/>
      <c r="D372" s="99"/>
      <c r="E372" s="106">
        <v>44553.035115740742</v>
      </c>
      <c r="F372" s="106">
        <v>44553.036041666666</v>
      </c>
      <c r="G372" s="118" t="s">
        <v>32</v>
      </c>
      <c r="H372" s="118" t="s">
        <v>545</v>
      </c>
      <c r="I372" s="118" t="s">
        <v>545</v>
      </c>
      <c r="J372" s="101" t="s">
        <v>34</v>
      </c>
      <c r="K372" s="101" t="s">
        <v>691</v>
      </c>
      <c r="L372" s="101" t="s">
        <v>78</v>
      </c>
      <c r="M372" s="101" t="s">
        <v>179</v>
      </c>
      <c r="N372" s="101" t="s">
        <v>536</v>
      </c>
      <c r="O372" s="101" t="str">
        <f>IF([2]!RtDuet_Report[[#This Row],[Duration3]]&gt;=360,IF([2]!RtDuet_Report[[#This Row],[&gt; 12 Hrs EDT ]]=1,"Zero",1),"Zero")</f>
        <v>Zero</v>
      </c>
      <c r="P372" s="101" t="str">
        <f>IF([2]!RtDuet_Report[[#This Row],[Duration3]]&gt;=720, 1,"Zero")</f>
        <v>Zero</v>
      </c>
      <c r="Q372" s="101">
        <v>1</v>
      </c>
      <c r="R372" s="123">
        <v>9.2592592592592585E-4</v>
      </c>
      <c r="S372" s="101" t="s">
        <v>818</v>
      </c>
      <c r="T372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372" s="105">
        <f>IF(OR([2]!RtDuet_Report[[#This Row],[Machine Centre ]]="Truck Loading 1 Unplanned Loss",[2]!RtDuet_Report[[#This Row],[Machine Centre ]]="Truck Loading 2 Unplanned Loss"),[2]!RtDuet_Report[[#This Row],[Duration3]],0)</f>
        <v>4</v>
      </c>
    </row>
    <row r="373" spans="1:21" ht="175.5" thickBot="1" x14ac:dyDescent="0.4">
      <c r="A373" s="137" t="s">
        <v>31</v>
      </c>
      <c r="B373" s="98">
        <v>44531</v>
      </c>
      <c r="C373" s="99" t="s">
        <v>771</v>
      </c>
      <c r="D373" s="99"/>
      <c r="E373" s="106">
        <v>44553.151273148149</v>
      </c>
      <c r="F373" s="106">
        <v>44553.154398148145</v>
      </c>
      <c r="G373" s="118" t="s">
        <v>59</v>
      </c>
      <c r="H373" s="118" t="s">
        <v>512</v>
      </c>
      <c r="I373" s="118" t="s">
        <v>512</v>
      </c>
      <c r="J373" s="101" t="s">
        <v>34</v>
      </c>
      <c r="K373" s="101" t="s">
        <v>602</v>
      </c>
      <c r="L373" s="101" t="s">
        <v>36</v>
      </c>
      <c r="M373" s="101" t="s">
        <v>188</v>
      </c>
      <c r="N373" s="101" t="s">
        <v>603</v>
      </c>
      <c r="O373" s="101" t="str">
        <f>IF([2]!RtDuet_Report[[#This Row],[Duration3]]&gt;=360,IF([2]!RtDuet_Report[[#This Row],[&gt; 12 Hrs EDT ]]=1,"Zero",1),"Zero")</f>
        <v>Zero</v>
      </c>
      <c r="P373" s="101" t="str">
        <f>IF([2]!RtDuet_Report[[#This Row],[Duration3]]&gt;=720, 1,"Zero")</f>
        <v>Zero</v>
      </c>
      <c r="Q373" s="101">
        <v>4</v>
      </c>
      <c r="R373" s="123">
        <v>3.1249999999999997E-3</v>
      </c>
      <c r="S373" s="101" t="s">
        <v>751</v>
      </c>
      <c r="T373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373" s="105">
        <f>IF(OR([2]!RtDuet_Report[[#This Row],[Machine Centre ]]="Truck Loading 1 Unplanned Loss",[2]!RtDuet_Report[[#This Row],[Machine Centre ]]="Truck Loading 2 Unplanned Loss"),[2]!RtDuet_Report[[#This Row],[Duration3]],0)</f>
        <v>1</v>
      </c>
    </row>
    <row r="374" spans="1:21" ht="175.5" thickBot="1" x14ac:dyDescent="0.4">
      <c r="A374" s="137" t="s">
        <v>31</v>
      </c>
      <c r="B374" s="98">
        <v>44531</v>
      </c>
      <c r="C374" s="99" t="s">
        <v>771</v>
      </c>
      <c r="D374" s="99"/>
      <c r="E374" s="106">
        <v>44553.156354166669</v>
      </c>
      <c r="F374" s="106">
        <v>44553.159305555557</v>
      </c>
      <c r="G374" s="118" t="s">
        <v>59</v>
      </c>
      <c r="H374" s="118" t="s">
        <v>200</v>
      </c>
      <c r="I374" s="118" t="s">
        <v>200</v>
      </c>
      <c r="J374" s="101" t="s">
        <v>34</v>
      </c>
      <c r="K374" s="101" t="s">
        <v>602</v>
      </c>
      <c r="L374" s="101" t="s">
        <v>36</v>
      </c>
      <c r="M374" s="101" t="s">
        <v>188</v>
      </c>
      <c r="N374" s="101" t="s">
        <v>603</v>
      </c>
      <c r="O374" s="101" t="str">
        <f>IF([2]!RtDuet_Report[[#This Row],[Duration3]]&gt;=360,IF([2]!RtDuet_Report[[#This Row],[&gt; 12 Hrs EDT ]]=1,"Zero",1),"Zero")</f>
        <v>Zero</v>
      </c>
      <c r="P374" s="101" t="str">
        <f>IF([2]!RtDuet_Report[[#This Row],[Duration3]]&gt;=720, 1,"Zero")</f>
        <v>Zero</v>
      </c>
      <c r="Q374" s="101">
        <v>4</v>
      </c>
      <c r="R374" s="123">
        <v>2.9513888888888888E-3</v>
      </c>
      <c r="S374" s="101" t="s">
        <v>751</v>
      </c>
      <c r="T374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37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75" spans="1:21" ht="175.5" thickBot="1" x14ac:dyDescent="0.4">
      <c r="A375" s="137" t="s">
        <v>31</v>
      </c>
      <c r="B375" s="98">
        <v>44531</v>
      </c>
      <c r="C375" s="99" t="s">
        <v>771</v>
      </c>
      <c r="D375" s="99"/>
      <c r="E375" s="106">
        <v>44553.159953703704</v>
      </c>
      <c r="F375" s="106">
        <v>44553.161238425928</v>
      </c>
      <c r="G375" s="118" t="s">
        <v>59</v>
      </c>
      <c r="H375" s="118" t="s">
        <v>601</v>
      </c>
      <c r="I375" s="118" t="s">
        <v>601</v>
      </c>
      <c r="J375" s="101" t="s">
        <v>34</v>
      </c>
      <c r="K375" s="101" t="s">
        <v>602</v>
      </c>
      <c r="L375" s="101" t="s">
        <v>36</v>
      </c>
      <c r="M375" s="101" t="s">
        <v>188</v>
      </c>
      <c r="N375" s="101" t="s">
        <v>603</v>
      </c>
      <c r="O375" s="101" t="str">
        <f>IF([2]!RtDuet_Report[[#This Row],[Duration3]]&gt;=360,IF([2]!RtDuet_Report[[#This Row],[&gt; 12 Hrs EDT ]]=1,"Zero",1),"Zero")</f>
        <v>Zero</v>
      </c>
      <c r="P375" s="101" t="str">
        <f>IF([2]!RtDuet_Report[[#This Row],[Duration3]]&gt;=720, 1,"Zero")</f>
        <v>Zero</v>
      </c>
      <c r="Q375" s="101">
        <v>1</v>
      </c>
      <c r="R375" s="123">
        <v>1.2847222222222223E-3</v>
      </c>
      <c r="S375" s="101" t="s">
        <v>751</v>
      </c>
      <c r="T375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37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76" spans="1:21" ht="175.5" thickBot="1" x14ac:dyDescent="0.4">
      <c r="A376" s="137" t="s">
        <v>31</v>
      </c>
      <c r="B376" s="98">
        <v>44531</v>
      </c>
      <c r="C376" s="99" t="s">
        <v>771</v>
      </c>
      <c r="D376" s="99"/>
      <c r="E376" s="106">
        <v>44553.16133101852</v>
      </c>
      <c r="F376" s="106">
        <v>44553.162766203706</v>
      </c>
      <c r="G376" s="118" t="s">
        <v>59</v>
      </c>
      <c r="H376" s="118" t="s">
        <v>784</v>
      </c>
      <c r="I376" s="118" t="s">
        <v>784</v>
      </c>
      <c r="J376" s="101" t="s">
        <v>34</v>
      </c>
      <c r="K376" s="101" t="s">
        <v>602</v>
      </c>
      <c r="L376" s="101" t="s">
        <v>36</v>
      </c>
      <c r="M376" s="101" t="s">
        <v>188</v>
      </c>
      <c r="N376" s="101" t="s">
        <v>603</v>
      </c>
      <c r="O376" s="101" t="str">
        <f>IF([2]!RtDuet_Report[[#This Row],[Duration3]]&gt;=360,IF([2]!RtDuet_Report[[#This Row],[&gt; 12 Hrs EDT ]]=1,"Zero",1),"Zero")</f>
        <v>Zero</v>
      </c>
      <c r="P376" s="101" t="str">
        <f>IF([2]!RtDuet_Report[[#This Row],[Duration3]]&gt;=720, 1,"Zero")</f>
        <v>Zero</v>
      </c>
      <c r="Q376" s="101">
        <v>2</v>
      </c>
      <c r="R376" s="123">
        <v>1.4351851851851854E-3</v>
      </c>
      <c r="S376" s="101" t="s">
        <v>751</v>
      </c>
      <c r="T376" s="105">
        <f>IF(OR([2]!RtDuet_Report[[#This Row],[Machine Centre ]]="Vessel Unloading 1 Unplanned Loss",[2]!RtDuet_Report[[#This Row],[Machine Centre ]]="Vessel Unloading 2 Unplanned Loss"),[2]!RtDuet_Report[[#This Row],[Duration3]],0)</f>
        <v>1</v>
      </c>
      <c r="U37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77" spans="1:21" ht="175.5" thickBot="1" x14ac:dyDescent="0.4">
      <c r="A377" s="137" t="s">
        <v>31</v>
      </c>
      <c r="B377" s="98">
        <v>44531</v>
      </c>
      <c r="C377" s="99" t="s">
        <v>771</v>
      </c>
      <c r="D377" s="99"/>
      <c r="E377" s="106">
        <v>44553.162858796299</v>
      </c>
      <c r="F377" s="106">
        <v>44553.164895833332</v>
      </c>
      <c r="G377" s="118" t="s">
        <v>59</v>
      </c>
      <c r="H377" s="118" t="s">
        <v>823</v>
      </c>
      <c r="I377" s="118" t="s">
        <v>823</v>
      </c>
      <c r="J377" s="101" t="s">
        <v>34</v>
      </c>
      <c r="K377" s="101" t="s">
        <v>602</v>
      </c>
      <c r="L377" s="101" t="s">
        <v>36</v>
      </c>
      <c r="M377" s="101" t="s">
        <v>188</v>
      </c>
      <c r="N377" s="101" t="s">
        <v>603</v>
      </c>
      <c r="O377" s="101" t="str">
        <f>IF([2]!RtDuet_Report[[#This Row],[Duration3]]&gt;=360,IF([2]!RtDuet_Report[[#This Row],[&gt; 12 Hrs EDT ]]=1,"Zero",1),"Zero")</f>
        <v>Zero</v>
      </c>
      <c r="P377" s="101" t="str">
        <f>IF([2]!RtDuet_Report[[#This Row],[Duration3]]&gt;=720, 1,"Zero")</f>
        <v>Zero</v>
      </c>
      <c r="Q377" s="101">
        <v>2</v>
      </c>
      <c r="R377" s="123">
        <v>2.0370370370370373E-3</v>
      </c>
      <c r="S377" s="101" t="s">
        <v>751</v>
      </c>
      <c r="T377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37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78" spans="1:21" ht="175.5" thickBot="1" x14ac:dyDescent="0.4">
      <c r="A378" s="137" t="s">
        <v>31</v>
      </c>
      <c r="B378" s="98">
        <v>44531</v>
      </c>
      <c r="C378" s="99" t="s">
        <v>771</v>
      </c>
      <c r="D378" s="99"/>
      <c r="E378" s="106">
        <v>44553.164942129632</v>
      </c>
      <c r="F378" s="106">
        <v>44553.167303240742</v>
      </c>
      <c r="G378" s="118" t="s">
        <v>59</v>
      </c>
      <c r="H378" s="118" t="s">
        <v>413</v>
      </c>
      <c r="I378" s="118" t="s">
        <v>316</v>
      </c>
      <c r="J378" s="101" t="s">
        <v>62</v>
      </c>
      <c r="K378" s="101" t="s">
        <v>602</v>
      </c>
      <c r="L378" s="101" t="s">
        <v>36</v>
      </c>
      <c r="M378" s="101" t="s">
        <v>188</v>
      </c>
      <c r="N378" s="101" t="s">
        <v>603</v>
      </c>
      <c r="O378" s="101" t="str">
        <f>IF([2]!RtDuet_Report[[#This Row],[Duration3]]&gt;=360,IF([2]!RtDuet_Report[[#This Row],[&gt; 12 Hrs EDT ]]=1,"Zero",1),"Zero")</f>
        <v>Zero</v>
      </c>
      <c r="P378" s="101" t="str">
        <f>IF([2]!RtDuet_Report[[#This Row],[Duration3]]&gt;=720, 1,"Zero")</f>
        <v>Zero</v>
      </c>
      <c r="Q378" s="101">
        <v>3</v>
      </c>
      <c r="R378" s="123">
        <v>2.3611111111111111E-3</v>
      </c>
      <c r="S378" s="101" t="s">
        <v>751</v>
      </c>
      <c r="T378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37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79" spans="1:21" ht="175.5" thickBot="1" x14ac:dyDescent="0.4">
      <c r="A379" s="137" t="s">
        <v>31</v>
      </c>
      <c r="B379" s="98">
        <v>44531</v>
      </c>
      <c r="C379" s="99" t="s">
        <v>771</v>
      </c>
      <c r="D379" s="99"/>
      <c r="E379" s="106">
        <v>44553.167384259257</v>
      </c>
      <c r="F379" s="106">
        <v>44553.171099537038</v>
      </c>
      <c r="G379" s="118" t="s">
        <v>59</v>
      </c>
      <c r="H379" s="118" t="s">
        <v>824</v>
      </c>
      <c r="I379" s="118" t="s">
        <v>824</v>
      </c>
      <c r="J379" s="101" t="s">
        <v>34</v>
      </c>
      <c r="K379" s="101" t="s">
        <v>602</v>
      </c>
      <c r="L379" s="101" t="s">
        <v>36</v>
      </c>
      <c r="M379" s="101" t="s">
        <v>188</v>
      </c>
      <c r="N379" s="101" t="s">
        <v>603</v>
      </c>
      <c r="O379" s="101" t="str">
        <f>IF([2]!RtDuet_Report[[#This Row],[Duration3]]&gt;=360,IF([2]!RtDuet_Report[[#This Row],[&gt; 12 Hrs EDT ]]=1,"Zero",1),"Zero")</f>
        <v>Zero</v>
      </c>
      <c r="P379" s="101" t="str">
        <f>IF([2]!RtDuet_Report[[#This Row],[Duration3]]&gt;=720, 1,"Zero")</f>
        <v>Zero</v>
      </c>
      <c r="Q379" s="101">
        <v>5</v>
      </c>
      <c r="R379" s="123">
        <v>3.7152777777777774E-3</v>
      </c>
      <c r="S379" s="101" t="s">
        <v>751</v>
      </c>
      <c r="T379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37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80" spans="1:21" ht="175.5" thickBot="1" x14ac:dyDescent="0.4">
      <c r="A380" s="137" t="s">
        <v>31</v>
      </c>
      <c r="B380" s="98">
        <v>44531</v>
      </c>
      <c r="C380" s="99" t="s">
        <v>771</v>
      </c>
      <c r="D380" s="99"/>
      <c r="E380" s="106">
        <v>44553.172800925924</v>
      </c>
      <c r="F380" s="106">
        <v>44553.173946759256</v>
      </c>
      <c r="G380" s="118" t="s">
        <v>59</v>
      </c>
      <c r="H380" s="118" t="s">
        <v>825</v>
      </c>
      <c r="I380" s="118" t="s">
        <v>825</v>
      </c>
      <c r="J380" s="101" t="s">
        <v>34</v>
      </c>
      <c r="K380" s="101" t="s">
        <v>602</v>
      </c>
      <c r="L380" s="101" t="s">
        <v>36</v>
      </c>
      <c r="M380" s="101" t="s">
        <v>188</v>
      </c>
      <c r="N380" s="101" t="s">
        <v>603</v>
      </c>
      <c r="O380" s="101" t="str">
        <f>IF([2]!RtDuet_Report[[#This Row],[Duration3]]&gt;=360,IF([2]!RtDuet_Report[[#This Row],[&gt; 12 Hrs EDT ]]=1,"Zero",1),"Zero")</f>
        <v>Zero</v>
      </c>
      <c r="P380" s="101" t="str">
        <f>IF([2]!RtDuet_Report[[#This Row],[Duration3]]&gt;=720, 1,"Zero")</f>
        <v>Zero</v>
      </c>
      <c r="Q380" s="101">
        <v>1</v>
      </c>
      <c r="R380" s="123">
        <v>1.1458333333333333E-3</v>
      </c>
      <c r="S380" s="101" t="s">
        <v>751</v>
      </c>
      <c r="T380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38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81" spans="1:21" ht="175.5" thickBot="1" x14ac:dyDescent="0.4">
      <c r="A381" s="137" t="s">
        <v>31</v>
      </c>
      <c r="B381" s="98">
        <v>44531</v>
      </c>
      <c r="C381" s="99" t="s">
        <v>771</v>
      </c>
      <c r="D381" s="99"/>
      <c r="E381" s="106">
        <v>44553.174085648148</v>
      </c>
      <c r="F381" s="106">
        <v>44553.176041666666</v>
      </c>
      <c r="G381" s="118" t="s">
        <v>59</v>
      </c>
      <c r="H381" s="118" t="s">
        <v>473</v>
      </c>
      <c r="I381" s="118" t="s">
        <v>473</v>
      </c>
      <c r="J381" s="101" t="s">
        <v>34</v>
      </c>
      <c r="K381" s="101" t="s">
        <v>602</v>
      </c>
      <c r="L381" s="101" t="s">
        <v>36</v>
      </c>
      <c r="M381" s="101" t="s">
        <v>188</v>
      </c>
      <c r="N381" s="101" t="s">
        <v>603</v>
      </c>
      <c r="O381" s="101" t="str">
        <f>IF([2]!RtDuet_Report[[#This Row],[Duration3]]&gt;=360,IF([2]!RtDuet_Report[[#This Row],[&gt; 12 Hrs EDT ]]=1,"Zero",1),"Zero")</f>
        <v>Zero</v>
      </c>
      <c r="P381" s="101" t="str">
        <f>IF([2]!RtDuet_Report[[#This Row],[Duration3]]&gt;=720, 1,"Zero")</f>
        <v>Zero</v>
      </c>
      <c r="Q381" s="101">
        <v>2</v>
      </c>
      <c r="R381" s="123">
        <v>1.9560185185185184E-3</v>
      </c>
      <c r="S381" s="101" t="s">
        <v>751</v>
      </c>
      <c r="T381" s="105">
        <f>IF(OR([2]!RtDuet_Report[[#This Row],[Machine Centre ]]="Vessel Unloading 1 Unplanned Loss",[2]!RtDuet_Report[[#This Row],[Machine Centre ]]="Vessel Unloading 2 Unplanned Loss"),[2]!RtDuet_Report[[#This Row],[Duration3]],0)</f>
        <v>1</v>
      </c>
      <c r="U38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82" spans="1:21" ht="175.5" thickBot="1" x14ac:dyDescent="0.4">
      <c r="A382" s="137" t="s">
        <v>31</v>
      </c>
      <c r="B382" s="98">
        <v>44531</v>
      </c>
      <c r="C382" s="99" t="s">
        <v>771</v>
      </c>
      <c r="D382" s="99"/>
      <c r="E382" s="106">
        <v>44553.176041666666</v>
      </c>
      <c r="F382" s="106">
        <v>44553.17827546296</v>
      </c>
      <c r="G382" s="118" t="s">
        <v>59</v>
      </c>
      <c r="H382" s="118" t="s">
        <v>826</v>
      </c>
      <c r="I382" s="118" t="s">
        <v>827</v>
      </c>
      <c r="J382" s="101" t="s">
        <v>62</v>
      </c>
      <c r="K382" s="101" t="s">
        <v>602</v>
      </c>
      <c r="L382" s="101" t="s">
        <v>36</v>
      </c>
      <c r="M382" s="101" t="s">
        <v>188</v>
      </c>
      <c r="N382" s="101" t="s">
        <v>603</v>
      </c>
      <c r="O382" s="101" t="str">
        <f>IF([2]!RtDuet_Report[[#This Row],[Duration3]]&gt;=360,IF([2]!RtDuet_Report[[#This Row],[&gt; 12 Hrs EDT ]]=1,"Zero",1),"Zero")</f>
        <v>Zero</v>
      </c>
      <c r="P382" s="101" t="str">
        <f>IF([2]!RtDuet_Report[[#This Row],[Duration3]]&gt;=720, 1,"Zero")</f>
        <v>Zero</v>
      </c>
      <c r="Q382" s="101">
        <v>3</v>
      </c>
      <c r="R382" s="123">
        <v>2.2337962962962967E-3</v>
      </c>
      <c r="S382" s="101" t="s">
        <v>751</v>
      </c>
      <c r="T382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38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83" spans="1:21" ht="175.5" thickBot="1" x14ac:dyDescent="0.4">
      <c r="A383" s="137" t="s">
        <v>31</v>
      </c>
      <c r="B383" s="98">
        <v>44531</v>
      </c>
      <c r="C383" s="99" t="s">
        <v>771</v>
      </c>
      <c r="D383" s="99"/>
      <c r="E383" s="106">
        <v>44553.17863425926</v>
      </c>
      <c r="F383" s="106">
        <v>44553.1797337963</v>
      </c>
      <c r="G383" s="118" t="s">
        <v>59</v>
      </c>
      <c r="H383" s="118" t="s">
        <v>828</v>
      </c>
      <c r="I383" s="118" t="s">
        <v>828</v>
      </c>
      <c r="J383" s="101" t="s">
        <v>34</v>
      </c>
      <c r="K383" s="101" t="s">
        <v>602</v>
      </c>
      <c r="L383" s="101" t="s">
        <v>36</v>
      </c>
      <c r="M383" s="101" t="s">
        <v>188</v>
      </c>
      <c r="N383" s="101" t="s">
        <v>603</v>
      </c>
      <c r="O383" s="101" t="str">
        <f>IF([2]!RtDuet_Report[[#This Row],[Duration3]]&gt;=360,IF([2]!RtDuet_Report[[#This Row],[&gt; 12 Hrs EDT ]]=1,"Zero",1),"Zero")</f>
        <v>Zero</v>
      </c>
      <c r="P383" s="101" t="str">
        <f>IF([2]!RtDuet_Report[[#This Row],[Duration3]]&gt;=720, 1,"Zero")</f>
        <v>Zero</v>
      </c>
      <c r="Q383" s="101">
        <v>1</v>
      </c>
      <c r="R383" s="123">
        <v>1.0995370370370371E-3</v>
      </c>
      <c r="S383" s="101" t="s">
        <v>751</v>
      </c>
      <c r="T383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38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84" spans="1:21" ht="175.5" thickBot="1" x14ac:dyDescent="0.4">
      <c r="A384" s="137" t="s">
        <v>31</v>
      </c>
      <c r="B384" s="98">
        <v>44531</v>
      </c>
      <c r="C384" s="99" t="s">
        <v>771</v>
      </c>
      <c r="D384" s="99"/>
      <c r="E384" s="106">
        <v>44553.179895833331</v>
      </c>
      <c r="F384" s="106">
        <v>44553.183541666665</v>
      </c>
      <c r="G384" s="118" t="s">
        <v>59</v>
      </c>
      <c r="H384" s="118" t="s">
        <v>337</v>
      </c>
      <c r="I384" s="118" t="s">
        <v>337</v>
      </c>
      <c r="J384" s="101" t="s">
        <v>34</v>
      </c>
      <c r="K384" s="101" t="s">
        <v>602</v>
      </c>
      <c r="L384" s="101" t="s">
        <v>36</v>
      </c>
      <c r="M384" s="101" t="s">
        <v>188</v>
      </c>
      <c r="N384" s="101" t="s">
        <v>603</v>
      </c>
      <c r="O384" s="101" t="str">
        <f>IF([2]!RtDuet_Report[[#This Row],[Duration3]]&gt;=360,IF([2]!RtDuet_Report[[#This Row],[&gt; 12 Hrs EDT ]]=1,"Zero",1),"Zero")</f>
        <v>Zero</v>
      </c>
      <c r="P384" s="101" t="str">
        <f>IF([2]!RtDuet_Report[[#This Row],[Duration3]]&gt;=720, 1,"Zero")</f>
        <v>Zero</v>
      </c>
      <c r="Q384" s="101">
        <v>5</v>
      </c>
      <c r="R384" s="123">
        <v>3.645833333333333E-3</v>
      </c>
      <c r="S384" s="101" t="s">
        <v>751</v>
      </c>
      <c r="T384" s="105">
        <f>IF(OR([2]!RtDuet_Report[[#This Row],[Machine Centre ]]="Vessel Unloading 1 Unplanned Loss",[2]!RtDuet_Report[[#This Row],[Machine Centre ]]="Vessel Unloading 2 Unplanned Loss"),[2]!RtDuet_Report[[#This Row],[Duration3]],0)</f>
        <v>1</v>
      </c>
      <c r="U38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85" spans="1:21" ht="175.5" thickBot="1" x14ac:dyDescent="0.4">
      <c r="A385" s="137" t="s">
        <v>31</v>
      </c>
      <c r="B385" s="98">
        <v>44531</v>
      </c>
      <c r="C385" s="99" t="s">
        <v>771</v>
      </c>
      <c r="D385" s="99"/>
      <c r="E385" s="106">
        <v>44553.184027777781</v>
      </c>
      <c r="F385" s="106">
        <v>44553.186192129629</v>
      </c>
      <c r="G385" s="118" t="s">
        <v>59</v>
      </c>
      <c r="H385" s="118" t="s">
        <v>613</v>
      </c>
      <c r="I385" s="118" t="s">
        <v>613</v>
      </c>
      <c r="J385" s="101" t="s">
        <v>34</v>
      </c>
      <c r="K385" s="101" t="s">
        <v>602</v>
      </c>
      <c r="L385" s="101" t="s">
        <v>36</v>
      </c>
      <c r="M385" s="101" t="s">
        <v>188</v>
      </c>
      <c r="N385" s="101" t="s">
        <v>603</v>
      </c>
      <c r="O385" s="101" t="str">
        <f>IF([2]!RtDuet_Report[[#This Row],[Duration3]]&gt;=360,IF([2]!RtDuet_Report[[#This Row],[&gt; 12 Hrs EDT ]]=1,"Zero",1),"Zero")</f>
        <v>Zero</v>
      </c>
      <c r="P385" s="101" t="str">
        <f>IF([2]!RtDuet_Report[[#This Row],[Duration3]]&gt;=720, 1,"Zero")</f>
        <v>Zero</v>
      </c>
      <c r="Q385" s="101">
        <v>3</v>
      </c>
      <c r="R385" s="123">
        <v>2.1643518518518518E-3</v>
      </c>
      <c r="S385" s="101" t="s">
        <v>751</v>
      </c>
      <c r="T385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38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86" spans="1:21" ht="175.5" thickBot="1" x14ac:dyDescent="0.4">
      <c r="A386" s="137" t="s">
        <v>31</v>
      </c>
      <c r="B386" s="98">
        <v>44531</v>
      </c>
      <c r="C386" s="99" t="s">
        <v>771</v>
      </c>
      <c r="D386" s="99"/>
      <c r="E386" s="106">
        <v>44553.186412037037</v>
      </c>
      <c r="F386" s="106">
        <v>44553.188402777778</v>
      </c>
      <c r="G386" s="118" t="s">
        <v>59</v>
      </c>
      <c r="H386" s="118" t="s">
        <v>383</v>
      </c>
      <c r="I386" s="118" t="s">
        <v>383</v>
      </c>
      <c r="J386" s="101" t="s">
        <v>34</v>
      </c>
      <c r="K386" s="101" t="s">
        <v>602</v>
      </c>
      <c r="L386" s="101" t="s">
        <v>36</v>
      </c>
      <c r="M386" s="101" t="s">
        <v>188</v>
      </c>
      <c r="N386" s="101" t="s">
        <v>603</v>
      </c>
      <c r="O386" s="101" t="str">
        <f>IF([2]!RtDuet_Report[[#This Row],[Duration3]]&gt;=360,IF([2]!RtDuet_Report[[#This Row],[&gt; 12 Hrs EDT ]]=1,"Zero",1),"Zero")</f>
        <v>Zero</v>
      </c>
      <c r="P386" s="101" t="str">
        <f>IF([2]!RtDuet_Report[[#This Row],[Duration3]]&gt;=720, 1,"Zero")</f>
        <v>Zero</v>
      </c>
      <c r="Q386" s="101">
        <v>2</v>
      </c>
      <c r="R386" s="123">
        <v>1.9907407407407408E-3</v>
      </c>
      <c r="S386" s="101" t="s">
        <v>751</v>
      </c>
      <c r="T386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38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87" spans="1:21" ht="175.5" thickBot="1" x14ac:dyDescent="0.4">
      <c r="A387" s="137" t="s">
        <v>31</v>
      </c>
      <c r="B387" s="98">
        <v>44531</v>
      </c>
      <c r="C387" s="99" t="s">
        <v>771</v>
      </c>
      <c r="D387" s="99"/>
      <c r="E387" s="106">
        <v>44553.189050925925</v>
      </c>
      <c r="F387" s="106">
        <v>44553.194282407407</v>
      </c>
      <c r="G387" s="118" t="s">
        <v>59</v>
      </c>
      <c r="H387" s="118" t="s">
        <v>572</v>
      </c>
      <c r="I387" s="118" t="s">
        <v>572</v>
      </c>
      <c r="J387" s="101" t="s">
        <v>34</v>
      </c>
      <c r="K387" s="101" t="s">
        <v>602</v>
      </c>
      <c r="L387" s="101" t="s">
        <v>36</v>
      </c>
      <c r="M387" s="101" t="s">
        <v>188</v>
      </c>
      <c r="N387" s="101" t="s">
        <v>603</v>
      </c>
      <c r="O387" s="101" t="str">
        <f>IF([2]!RtDuet_Report[[#This Row],[Duration3]]&gt;=360,IF([2]!RtDuet_Report[[#This Row],[&gt; 12 Hrs EDT ]]=1,"Zero",1),"Zero")</f>
        <v>Zero</v>
      </c>
      <c r="P387" s="101" t="str">
        <f>IF([2]!RtDuet_Report[[#This Row],[Duration3]]&gt;=720, 1,"Zero")</f>
        <v>Zero</v>
      </c>
      <c r="Q387" s="101">
        <v>7</v>
      </c>
      <c r="R387" s="123">
        <v>5.2314814814814819E-3</v>
      </c>
      <c r="S387" s="101" t="s">
        <v>751</v>
      </c>
      <c r="T387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38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88" spans="1:21" ht="225.5" thickBot="1" x14ac:dyDescent="0.4">
      <c r="A388" s="137" t="s">
        <v>31</v>
      </c>
      <c r="B388" s="98">
        <v>44531</v>
      </c>
      <c r="C388" s="99" t="s">
        <v>771</v>
      </c>
      <c r="D388" s="99"/>
      <c r="E388" s="106">
        <v>44553.196157407408</v>
      </c>
      <c r="F388" s="106">
        <v>44553.200775462959</v>
      </c>
      <c r="G388" s="118" t="s">
        <v>69</v>
      </c>
      <c r="H388" s="118" t="s">
        <v>829</v>
      </c>
      <c r="I388" s="118" t="s">
        <v>830</v>
      </c>
      <c r="J388" s="101" t="s">
        <v>62</v>
      </c>
      <c r="K388" s="101" t="s">
        <v>746</v>
      </c>
      <c r="L388" s="101" t="s">
        <v>78</v>
      </c>
      <c r="M388" s="101" t="s">
        <v>64</v>
      </c>
      <c r="N388" s="101" t="s">
        <v>73</v>
      </c>
      <c r="O388" s="101" t="str">
        <f>IF([2]!RtDuet_Report[[#This Row],[Duration3]]&gt;=360,IF([2]!RtDuet_Report[[#This Row],[&gt; 12 Hrs EDT ]]=1,"Zero",1),"Zero")</f>
        <v>Zero</v>
      </c>
      <c r="P388" s="101" t="str">
        <f>IF([2]!RtDuet_Report[[#This Row],[Duration3]]&gt;=720, 1,"Zero")</f>
        <v>Zero</v>
      </c>
      <c r="Q388" s="101">
        <v>6</v>
      </c>
      <c r="R388" s="123">
        <v>4.6180555555555558E-3</v>
      </c>
      <c r="S388" s="101" t="s">
        <v>772</v>
      </c>
      <c r="T388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38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89" spans="1:21" ht="175.5" thickBot="1" x14ac:dyDescent="0.4">
      <c r="A389" s="137" t="s">
        <v>31</v>
      </c>
      <c r="B389" s="98">
        <v>44531</v>
      </c>
      <c r="C389" s="99" t="s">
        <v>771</v>
      </c>
      <c r="D389" s="99"/>
      <c r="E389" s="106">
        <v>44553.196377314816</v>
      </c>
      <c r="F389" s="106">
        <v>44553.199259259258</v>
      </c>
      <c r="G389" s="118" t="s">
        <v>59</v>
      </c>
      <c r="H389" s="118" t="s">
        <v>334</v>
      </c>
      <c r="I389" s="118" t="s">
        <v>334</v>
      </c>
      <c r="J389" s="101" t="s">
        <v>34</v>
      </c>
      <c r="K389" s="101" t="s">
        <v>602</v>
      </c>
      <c r="L389" s="101" t="s">
        <v>36</v>
      </c>
      <c r="M389" s="101" t="s">
        <v>188</v>
      </c>
      <c r="N389" s="101" t="s">
        <v>603</v>
      </c>
      <c r="O389" s="101" t="str">
        <f>IF([2]!RtDuet_Report[[#This Row],[Duration3]]&gt;=360,IF([2]!RtDuet_Report[[#This Row],[&gt; 12 Hrs EDT ]]=1,"Zero",1),"Zero")</f>
        <v>Zero</v>
      </c>
      <c r="P389" s="101" t="str">
        <f>IF([2]!RtDuet_Report[[#This Row],[Duration3]]&gt;=720, 1,"Zero")</f>
        <v>Zero</v>
      </c>
      <c r="Q389" s="101">
        <v>4</v>
      </c>
      <c r="R389" s="123">
        <v>2.8819444444444444E-3</v>
      </c>
      <c r="S389" s="101" t="s">
        <v>751</v>
      </c>
      <c r="T389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38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90" spans="1:21" ht="225.5" thickBot="1" x14ac:dyDescent="0.4">
      <c r="A390" s="137" t="s">
        <v>31</v>
      </c>
      <c r="B390" s="98">
        <v>44531</v>
      </c>
      <c r="C390" s="99" t="s">
        <v>771</v>
      </c>
      <c r="D390" s="99"/>
      <c r="E390" s="106">
        <v>44553.202187499999</v>
      </c>
      <c r="F390" s="106">
        <v>44553.206250000003</v>
      </c>
      <c r="G390" s="118" t="s">
        <v>69</v>
      </c>
      <c r="H390" s="118" t="s">
        <v>705</v>
      </c>
      <c r="I390" s="118" t="s">
        <v>831</v>
      </c>
      <c r="J390" s="101" t="s">
        <v>62</v>
      </c>
      <c r="K390" s="101" t="s">
        <v>746</v>
      </c>
      <c r="L390" s="101" t="s">
        <v>78</v>
      </c>
      <c r="M390" s="101" t="s">
        <v>64</v>
      </c>
      <c r="N390" s="101" t="s">
        <v>73</v>
      </c>
      <c r="O390" s="101" t="str">
        <f>IF([2]!RtDuet_Report[[#This Row],[Duration3]]&gt;=360,IF([2]!RtDuet_Report[[#This Row],[&gt; 12 Hrs EDT ]]=1,"Zero",1),"Zero")</f>
        <v>Zero</v>
      </c>
      <c r="P390" s="101" t="str">
        <f>IF([2]!RtDuet_Report[[#This Row],[Duration3]]&gt;=720, 1,"Zero")</f>
        <v>Zero</v>
      </c>
      <c r="Q390" s="101">
        <v>5</v>
      </c>
      <c r="R390" s="123">
        <v>4.0624999999999993E-3</v>
      </c>
      <c r="S390" s="101" t="s">
        <v>772</v>
      </c>
      <c r="T390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39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91" spans="1:21" ht="225.5" thickBot="1" x14ac:dyDescent="0.4">
      <c r="A391" s="137" t="s">
        <v>31</v>
      </c>
      <c r="B391" s="98">
        <v>44531</v>
      </c>
      <c r="C391" s="99" t="s">
        <v>771</v>
      </c>
      <c r="D391" s="99"/>
      <c r="E391" s="106">
        <v>44553.206516203703</v>
      </c>
      <c r="F391" s="106">
        <v>44553.210960648146</v>
      </c>
      <c r="G391" s="118" t="s">
        <v>69</v>
      </c>
      <c r="H391" s="118" t="s">
        <v>381</v>
      </c>
      <c r="I391" s="118" t="s">
        <v>173</v>
      </c>
      <c r="J391" s="101" t="s">
        <v>62</v>
      </c>
      <c r="K391" s="101" t="s">
        <v>746</v>
      </c>
      <c r="L391" s="101" t="s">
        <v>78</v>
      </c>
      <c r="M391" s="101" t="s">
        <v>64</v>
      </c>
      <c r="N391" s="101" t="s">
        <v>73</v>
      </c>
      <c r="O391" s="101" t="str">
        <f>IF([2]!RtDuet_Report[[#This Row],[Duration3]]&gt;=360,IF([2]!RtDuet_Report[[#This Row],[&gt; 12 Hrs EDT ]]=1,"Zero",1),"Zero")</f>
        <v>Zero</v>
      </c>
      <c r="P391" s="101" t="str">
        <f>IF([2]!RtDuet_Report[[#This Row],[Duration3]]&gt;=720, 1,"Zero")</f>
        <v>Zero</v>
      </c>
      <c r="Q391" s="101">
        <v>6</v>
      </c>
      <c r="R391" s="123">
        <v>4.4444444444444444E-3</v>
      </c>
      <c r="S391" s="101" t="s">
        <v>772</v>
      </c>
      <c r="T391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39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92" spans="1:21" ht="188" thickBot="1" x14ac:dyDescent="0.4">
      <c r="A392" s="137" t="s">
        <v>31</v>
      </c>
      <c r="B392" s="98">
        <v>44531</v>
      </c>
      <c r="C392" s="99" t="s">
        <v>771</v>
      </c>
      <c r="D392" s="99"/>
      <c r="E392" s="106">
        <v>44553.470127314817</v>
      </c>
      <c r="F392" s="106">
        <v>44553.476539351854</v>
      </c>
      <c r="G392" s="118" t="s">
        <v>59</v>
      </c>
      <c r="H392" s="118" t="s">
        <v>832</v>
      </c>
      <c r="I392" s="118" t="s">
        <v>305</v>
      </c>
      <c r="J392" s="101" t="s">
        <v>62</v>
      </c>
      <c r="K392" s="101" t="s">
        <v>598</v>
      </c>
      <c r="L392" s="101" t="s">
        <v>135</v>
      </c>
      <c r="M392" s="101" t="s">
        <v>83</v>
      </c>
      <c r="N392" s="101" t="s">
        <v>136</v>
      </c>
      <c r="O392" s="101" t="str">
        <f>IF([2]!RtDuet_Report[[#This Row],[Duration3]]&gt;=360,IF([2]!RtDuet_Report[[#This Row],[&gt; 12 Hrs EDT ]]=1,"Zero",1),"Zero")</f>
        <v>Zero</v>
      </c>
      <c r="P392" s="101" t="str">
        <f>IF([2]!RtDuet_Report[[#This Row],[Duration3]]&gt;=720, 1,"Zero")</f>
        <v>Zero</v>
      </c>
      <c r="Q392" s="101">
        <v>9</v>
      </c>
      <c r="R392" s="123">
        <v>6.4120370370370364E-3</v>
      </c>
      <c r="S392" s="101" t="s">
        <v>833</v>
      </c>
      <c r="T392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39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93" spans="1:21" ht="225.5" thickBot="1" x14ac:dyDescent="0.4">
      <c r="A393" s="137" t="s">
        <v>31</v>
      </c>
      <c r="B393" s="98">
        <v>44531</v>
      </c>
      <c r="C393" s="99" t="s">
        <v>771</v>
      </c>
      <c r="D393" s="99"/>
      <c r="E393" s="106">
        <v>44553.473726851851</v>
      </c>
      <c r="F393" s="106">
        <v>44553.475138888891</v>
      </c>
      <c r="G393" s="118" t="s">
        <v>69</v>
      </c>
      <c r="H393" s="118" t="s">
        <v>611</v>
      </c>
      <c r="I393" s="118" t="s">
        <v>827</v>
      </c>
      <c r="J393" s="101" t="s">
        <v>62</v>
      </c>
      <c r="K393" s="101" t="s">
        <v>657</v>
      </c>
      <c r="L393" s="101" t="s">
        <v>78</v>
      </c>
      <c r="M393" s="101" t="s">
        <v>64</v>
      </c>
      <c r="N393" s="101" t="s">
        <v>73</v>
      </c>
      <c r="O393" s="101" t="str">
        <f>IF([2]!RtDuet_Report[[#This Row],[Duration3]]&gt;=360,IF([2]!RtDuet_Report[[#This Row],[&gt; 12 Hrs EDT ]]=1,"Zero",1),"Zero")</f>
        <v>Zero</v>
      </c>
      <c r="P393" s="101" t="str">
        <f>IF([2]!RtDuet_Report[[#This Row],[Duration3]]&gt;=720, 1,"Zero")</f>
        <v>Zero</v>
      </c>
      <c r="Q393" s="101">
        <v>2</v>
      </c>
      <c r="R393" s="123">
        <v>1.4120370370370369E-3</v>
      </c>
      <c r="S393" s="101" t="s">
        <v>772</v>
      </c>
      <c r="T393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39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94" spans="1:21" ht="163" thickBot="1" x14ac:dyDescent="0.4">
      <c r="A394" s="137" t="s">
        <v>31</v>
      </c>
      <c r="B394" s="98">
        <v>44531</v>
      </c>
      <c r="C394" s="99" t="s">
        <v>771</v>
      </c>
      <c r="D394" s="99"/>
      <c r="E394" s="106">
        <v>44553.482754629629</v>
      </c>
      <c r="F394" s="106">
        <v>44553.484212962961</v>
      </c>
      <c r="G394" s="118" t="s">
        <v>59</v>
      </c>
      <c r="H394" s="118" t="s">
        <v>834</v>
      </c>
      <c r="I394" s="118" t="s">
        <v>797</v>
      </c>
      <c r="J394" s="101" t="s">
        <v>62</v>
      </c>
      <c r="K394" s="101" t="s">
        <v>835</v>
      </c>
      <c r="L394" s="101"/>
      <c r="M394" s="101" t="s">
        <v>188</v>
      </c>
      <c r="N394" s="101" t="s">
        <v>603</v>
      </c>
      <c r="O394" s="101" t="str">
        <f>IF([2]!RtDuet_Report[[#This Row],[Duration3]]&gt;=360,IF([2]!RtDuet_Report[[#This Row],[&gt; 12 Hrs EDT ]]=1,"Zero",1),"Zero")</f>
        <v>Zero</v>
      </c>
      <c r="P394" s="101" t="str">
        <f>IF([2]!RtDuet_Report[[#This Row],[Duration3]]&gt;=720, 1,"Zero")</f>
        <v>Zero</v>
      </c>
      <c r="Q394" s="101">
        <v>2</v>
      </c>
      <c r="R394" s="123">
        <v>1.4583333333333334E-3</v>
      </c>
      <c r="S394" s="101" t="s">
        <v>836</v>
      </c>
      <c r="T394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39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95" spans="1:21" ht="225.5" thickBot="1" x14ac:dyDescent="0.4">
      <c r="A395" s="137" t="s">
        <v>31</v>
      </c>
      <c r="B395" s="98">
        <v>44531</v>
      </c>
      <c r="C395" s="99" t="s">
        <v>771</v>
      </c>
      <c r="D395" s="99"/>
      <c r="E395" s="106">
        <v>44553.483506944445</v>
      </c>
      <c r="F395" s="106">
        <v>44553.487025462964</v>
      </c>
      <c r="G395" s="118" t="s">
        <v>69</v>
      </c>
      <c r="H395" s="118" t="s">
        <v>221</v>
      </c>
      <c r="I395" s="118" t="s">
        <v>837</v>
      </c>
      <c r="J395" s="101" t="s">
        <v>62</v>
      </c>
      <c r="K395" s="101" t="s">
        <v>657</v>
      </c>
      <c r="L395" s="101" t="s">
        <v>78</v>
      </c>
      <c r="M395" s="101" t="s">
        <v>64</v>
      </c>
      <c r="N395" s="101" t="s">
        <v>73</v>
      </c>
      <c r="O395" s="101" t="str">
        <f>IF([2]!RtDuet_Report[[#This Row],[Duration3]]&gt;=360,IF([2]!RtDuet_Report[[#This Row],[&gt; 12 Hrs EDT ]]=1,"Zero",1),"Zero")</f>
        <v>Zero</v>
      </c>
      <c r="P395" s="101" t="str">
        <f>IF([2]!RtDuet_Report[[#This Row],[Duration3]]&gt;=720, 1,"Zero")</f>
        <v>Zero</v>
      </c>
      <c r="Q395" s="101">
        <v>5</v>
      </c>
      <c r="R395" s="123">
        <v>3.5185185185185185E-3</v>
      </c>
      <c r="S395" s="101" t="s">
        <v>772</v>
      </c>
      <c r="T395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39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96" spans="1:21" ht="225.5" thickBot="1" x14ac:dyDescent="0.4">
      <c r="A396" s="137" t="s">
        <v>31</v>
      </c>
      <c r="B396" s="98">
        <v>44531</v>
      </c>
      <c r="C396" s="99" t="s">
        <v>771</v>
      </c>
      <c r="D396" s="99"/>
      <c r="E396" s="106">
        <v>44553.489629629628</v>
      </c>
      <c r="F396" s="106">
        <v>44553.493298611109</v>
      </c>
      <c r="G396" s="118" t="s">
        <v>69</v>
      </c>
      <c r="H396" s="118" t="s">
        <v>156</v>
      </c>
      <c r="I396" s="118" t="s">
        <v>281</v>
      </c>
      <c r="J396" s="101" t="s">
        <v>62</v>
      </c>
      <c r="K396" s="101" t="s">
        <v>657</v>
      </c>
      <c r="L396" s="101" t="s">
        <v>78</v>
      </c>
      <c r="M396" s="101" t="s">
        <v>64</v>
      </c>
      <c r="N396" s="101" t="s">
        <v>73</v>
      </c>
      <c r="O396" s="101" t="str">
        <f>IF([2]!RtDuet_Report[[#This Row],[Duration3]]&gt;=360,IF([2]!RtDuet_Report[[#This Row],[&gt; 12 Hrs EDT ]]=1,"Zero",1),"Zero")</f>
        <v>Zero</v>
      </c>
      <c r="P396" s="101" t="str">
        <f>IF([2]!RtDuet_Report[[#This Row],[Duration3]]&gt;=720, 1,"Zero")</f>
        <v>Zero</v>
      </c>
      <c r="Q396" s="101">
        <v>5</v>
      </c>
      <c r="R396" s="123">
        <v>3.6689814814814814E-3</v>
      </c>
      <c r="S396" s="101" t="s">
        <v>772</v>
      </c>
      <c r="T396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39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97" spans="1:21" ht="88" thickBot="1" x14ac:dyDescent="0.4">
      <c r="A397" s="137" t="s">
        <v>31</v>
      </c>
      <c r="B397" s="98">
        <v>44531</v>
      </c>
      <c r="C397" s="99"/>
      <c r="D397" s="99"/>
      <c r="E397" s="106">
        <v>44553.643449074072</v>
      </c>
      <c r="F397" s="106">
        <v>44553.644375000003</v>
      </c>
      <c r="G397" s="118" t="s">
        <v>32</v>
      </c>
      <c r="H397" s="118" t="s">
        <v>545</v>
      </c>
      <c r="I397" s="118" t="s">
        <v>545</v>
      </c>
      <c r="J397" s="101" t="s">
        <v>34</v>
      </c>
      <c r="K397" s="101" t="s">
        <v>761</v>
      </c>
      <c r="L397" s="101" t="s">
        <v>78</v>
      </c>
      <c r="M397" s="101"/>
      <c r="N397" s="101"/>
      <c r="O397" s="101" t="str">
        <f>IF([2]!RtDuet_Report[[#This Row],[Duration3]]&gt;=360,IF([2]!RtDuet_Report[[#This Row],[&gt; 12 Hrs EDT ]]=1,"Zero",1),"Zero")</f>
        <v>Zero</v>
      </c>
      <c r="P397" s="101" t="str">
        <f>IF([2]!RtDuet_Report[[#This Row],[Duration3]]&gt;=720, 1,"Zero")</f>
        <v>Zero</v>
      </c>
      <c r="Q397" s="101">
        <v>1</v>
      </c>
      <c r="R397" s="123">
        <v>9.2592592592592585E-4</v>
      </c>
      <c r="S397" s="101" t="s">
        <v>838</v>
      </c>
      <c r="T397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39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398" spans="1:21" ht="175.5" thickBot="1" x14ac:dyDescent="0.4">
      <c r="A398" s="137" t="s">
        <v>31</v>
      </c>
      <c r="B398" s="98">
        <v>44531</v>
      </c>
      <c r="C398" s="99" t="s">
        <v>771</v>
      </c>
      <c r="D398" s="99"/>
      <c r="E398" s="106">
        <v>44553.771956018521</v>
      </c>
      <c r="F398" s="106">
        <v>44553.774259259262</v>
      </c>
      <c r="G398" s="118" t="s">
        <v>59</v>
      </c>
      <c r="H398" s="118" t="s">
        <v>788</v>
      </c>
      <c r="I398" s="118" t="s">
        <v>788</v>
      </c>
      <c r="J398" s="101" t="s">
        <v>34</v>
      </c>
      <c r="K398" s="101" t="s">
        <v>602</v>
      </c>
      <c r="L398" s="101" t="s">
        <v>36</v>
      </c>
      <c r="M398" s="101" t="s">
        <v>188</v>
      </c>
      <c r="N398" s="101" t="s">
        <v>603</v>
      </c>
      <c r="O398" s="101" t="str">
        <f>IF([2]!RtDuet_Report[[#This Row],[Duration3]]&gt;=360,IF([2]!RtDuet_Report[[#This Row],[&gt; 12 Hrs EDT ]]=1,"Zero",1),"Zero")</f>
        <v>Zero</v>
      </c>
      <c r="P398" s="101" t="str">
        <f>IF([2]!RtDuet_Report[[#This Row],[Duration3]]&gt;=720, 1,"Zero")</f>
        <v>Zero</v>
      </c>
      <c r="Q398" s="101">
        <v>3</v>
      </c>
      <c r="R398" s="123">
        <v>2.3032407407407407E-3</v>
      </c>
      <c r="S398" s="101" t="s">
        <v>751</v>
      </c>
      <c r="T39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398" s="105">
        <f>IF(OR([2]!RtDuet_Report[[#This Row],[Machine Centre ]]="Truck Loading 1 Unplanned Loss",[2]!RtDuet_Report[[#This Row],[Machine Centre ]]="Truck Loading 2 Unplanned Loss"),[2]!RtDuet_Report[[#This Row],[Duration3]],0)</f>
        <v>1</v>
      </c>
    </row>
    <row r="399" spans="1:21" ht="188" thickBot="1" x14ac:dyDescent="0.4">
      <c r="A399" s="137" t="s">
        <v>31</v>
      </c>
      <c r="B399" s="98">
        <v>44531</v>
      </c>
      <c r="C399" s="99" t="s">
        <v>771</v>
      </c>
      <c r="D399" s="99"/>
      <c r="E399" s="106">
        <v>44553.787777777776</v>
      </c>
      <c r="F399" s="106">
        <v>44553.919930555552</v>
      </c>
      <c r="G399" s="118" t="s">
        <v>69</v>
      </c>
      <c r="H399" s="118" t="s">
        <v>839</v>
      </c>
      <c r="I399" s="118" t="s">
        <v>839</v>
      </c>
      <c r="J399" s="101" t="s">
        <v>34</v>
      </c>
      <c r="K399" s="101" t="s">
        <v>166</v>
      </c>
      <c r="L399" s="101" t="s">
        <v>54</v>
      </c>
      <c r="M399" s="101" t="s">
        <v>64</v>
      </c>
      <c r="N399" s="101" t="s">
        <v>73</v>
      </c>
      <c r="O399" s="101" t="str">
        <f>IF([2]!RtDuet_Report[[#This Row],[Duration3]]&gt;=360,IF([2]!RtDuet_Report[[#This Row],[&gt; 12 Hrs EDT ]]=1,"Zero",1),"Zero")</f>
        <v>Zero</v>
      </c>
      <c r="P399" s="101" t="str">
        <f>IF([2]!RtDuet_Report[[#This Row],[Duration3]]&gt;=720, 1,"Zero")</f>
        <v>Zero</v>
      </c>
      <c r="Q399" s="101">
        <v>190</v>
      </c>
      <c r="R399" s="123">
        <v>0.13215277777777779</v>
      </c>
      <c r="S399" s="101"/>
      <c r="T399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39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00" spans="1:21" ht="188" thickBot="1" x14ac:dyDescent="0.4">
      <c r="A400" s="137" t="s">
        <v>31</v>
      </c>
      <c r="B400" s="98">
        <v>44531</v>
      </c>
      <c r="C400" s="99" t="s">
        <v>771</v>
      </c>
      <c r="D400" s="99"/>
      <c r="E400" s="106">
        <v>44554.014282407406</v>
      </c>
      <c r="F400" s="106">
        <v>44554.048483796294</v>
      </c>
      <c r="G400" s="118" t="s">
        <v>69</v>
      </c>
      <c r="H400" s="118" t="s">
        <v>840</v>
      </c>
      <c r="I400" s="118" t="s">
        <v>841</v>
      </c>
      <c r="J400" s="101" t="s">
        <v>62</v>
      </c>
      <c r="K400" s="101" t="s">
        <v>842</v>
      </c>
      <c r="L400" s="101" t="s">
        <v>54</v>
      </c>
      <c r="M400" s="101" t="s">
        <v>64</v>
      </c>
      <c r="N400" s="101" t="s">
        <v>73</v>
      </c>
      <c r="O400" s="101" t="str">
        <f>IF([2]!RtDuet_Report[[#This Row],[Duration3]]&gt;=360,IF([2]!RtDuet_Report[[#This Row],[&gt; 12 Hrs EDT ]]=1,"Zero",1),"Zero")</f>
        <v>Zero</v>
      </c>
      <c r="P400" s="101" t="str">
        <f>IF([2]!RtDuet_Report[[#This Row],[Duration3]]&gt;=720, 1,"Zero")</f>
        <v>Zero</v>
      </c>
      <c r="Q400" s="101">
        <v>49</v>
      </c>
      <c r="R400" s="123">
        <v>3.4201388888888885E-2</v>
      </c>
      <c r="S400" s="101"/>
      <c r="T400" s="105">
        <f>IF(OR([2]!RtDuet_Report[[#This Row],[Machine Centre ]]="Vessel Unloading 1 Unplanned Loss",[2]!RtDuet_Report[[#This Row],[Machine Centre ]]="Vessel Unloading 2 Unplanned Loss"),[2]!RtDuet_Report[[#This Row],[Duration3]],0)</f>
        <v>190</v>
      </c>
      <c r="U40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01" spans="1:21" ht="163" thickBot="1" x14ac:dyDescent="0.4">
      <c r="A401" s="137" t="s">
        <v>31</v>
      </c>
      <c r="B401" s="98">
        <v>44531</v>
      </c>
      <c r="C401" s="99"/>
      <c r="D401" s="99"/>
      <c r="E401" s="106">
        <v>44554.164166666669</v>
      </c>
      <c r="F401" s="106">
        <v>44554.181180555555</v>
      </c>
      <c r="G401" s="118" t="s">
        <v>32</v>
      </c>
      <c r="H401" s="118" t="s">
        <v>843</v>
      </c>
      <c r="I401" s="118" t="s">
        <v>843</v>
      </c>
      <c r="J401" s="101" t="s">
        <v>34</v>
      </c>
      <c r="K401" s="101" t="s">
        <v>691</v>
      </c>
      <c r="L401" s="101" t="s">
        <v>78</v>
      </c>
      <c r="M401" s="101" t="s">
        <v>179</v>
      </c>
      <c r="N401" s="101" t="s">
        <v>536</v>
      </c>
      <c r="O401" s="101" t="str">
        <f>IF([2]!RtDuet_Report[[#This Row],[Duration3]]&gt;=360,IF([2]!RtDuet_Report[[#This Row],[&gt; 12 Hrs EDT ]]=1,"Zero",1),"Zero")</f>
        <v>Zero</v>
      </c>
      <c r="P401" s="101" t="str">
        <f>IF([2]!RtDuet_Report[[#This Row],[Duration3]]&gt;=720, 1,"Zero")</f>
        <v>Zero</v>
      </c>
      <c r="Q401" s="101">
        <v>24</v>
      </c>
      <c r="R401" s="123">
        <v>1.7013888888888887E-2</v>
      </c>
      <c r="S401" s="101" t="s">
        <v>844</v>
      </c>
      <c r="T401" s="105">
        <f>IF(OR([2]!RtDuet_Report[[#This Row],[Machine Centre ]]="Vessel Unloading 1 Unplanned Loss",[2]!RtDuet_Report[[#This Row],[Machine Centre ]]="Vessel Unloading 2 Unplanned Loss"),[2]!RtDuet_Report[[#This Row],[Duration3]],0)</f>
        <v>49</v>
      </c>
      <c r="U40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02" spans="1:21" ht="200.5" thickBot="1" x14ac:dyDescent="0.4">
      <c r="A402" s="137" t="s">
        <v>31</v>
      </c>
      <c r="B402" s="98">
        <v>44531</v>
      </c>
      <c r="C402" s="99" t="s">
        <v>771</v>
      </c>
      <c r="D402" s="99"/>
      <c r="E402" s="106">
        <v>44554.346331018518</v>
      </c>
      <c r="F402" s="106">
        <v>44554.349386574075</v>
      </c>
      <c r="G402" s="118" t="s">
        <v>69</v>
      </c>
      <c r="H402" s="118" t="s">
        <v>662</v>
      </c>
      <c r="I402" s="118" t="s">
        <v>285</v>
      </c>
      <c r="J402" s="101" t="s">
        <v>62</v>
      </c>
      <c r="K402" s="101" t="s">
        <v>845</v>
      </c>
      <c r="L402" s="101" t="s">
        <v>54</v>
      </c>
      <c r="M402" s="101" t="s">
        <v>64</v>
      </c>
      <c r="N402" s="101" t="s">
        <v>73</v>
      </c>
      <c r="O402" s="101" t="str">
        <f>IF([2]!RtDuet_Report[[#This Row],[Duration3]]&gt;=360,IF([2]!RtDuet_Report[[#This Row],[&gt; 12 Hrs EDT ]]=1,"Zero",1),"Zero")</f>
        <v>Zero</v>
      </c>
      <c r="P402" s="101" t="str">
        <f>IF([2]!RtDuet_Report[[#This Row],[Duration3]]&gt;=720, 1,"Zero")</f>
        <v>Zero</v>
      </c>
      <c r="Q402" s="101">
        <v>4</v>
      </c>
      <c r="R402" s="123">
        <v>3.0555555555555557E-3</v>
      </c>
      <c r="S402" s="101" t="s">
        <v>846</v>
      </c>
      <c r="T402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402" s="105">
        <f>IF(OR([2]!RtDuet_Report[[#This Row],[Machine Centre ]]="Truck Loading 1 Unplanned Loss",[2]!RtDuet_Report[[#This Row],[Machine Centre ]]="Truck Loading 2 Unplanned Loss"),[2]!RtDuet_Report[[#This Row],[Duration3]],0)</f>
        <v>24</v>
      </c>
    </row>
    <row r="403" spans="1:21" ht="163" thickBot="1" x14ac:dyDescent="0.4">
      <c r="A403" s="137" t="s">
        <v>31</v>
      </c>
      <c r="B403" s="98">
        <v>44531</v>
      </c>
      <c r="C403" s="99"/>
      <c r="D403" s="99"/>
      <c r="E403" s="106">
        <v>44555.90247685185</v>
      </c>
      <c r="F403" s="106">
        <v>44555.906875000001</v>
      </c>
      <c r="G403" s="118" t="s">
        <v>32</v>
      </c>
      <c r="H403" s="118" t="s">
        <v>449</v>
      </c>
      <c r="I403" s="118" t="s">
        <v>449</v>
      </c>
      <c r="J403" s="101" t="s">
        <v>34</v>
      </c>
      <c r="K403" s="101" t="s">
        <v>691</v>
      </c>
      <c r="L403" s="101" t="s">
        <v>78</v>
      </c>
      <c r="M403" s="101" t="s">
        <v>179</v>
      </c>
      <c r="N403" s="101" t="s">
        <v>536</v>
      </c>
      <c r="O403" s="101" t="str">
        <f>IF([2]!RtDuet_Report[[#This Row],[Duration3]]&gt;=360,IF([2]!RtDuet_Report[[#This Row],[&gt; 12 Hrs EDT ]]=1,"Zero",1),"Zero")</f>
        <v>Zero</v>
      </c>
      <c r="P403" s="101" t="str">
        <f>IF([2]!RtDuet_Report[[#This Row],[Duration3]]&gt;=720, 1,"Zero")</f>
        <v>Zero</v>
      </c>
      <c r="Q403" s="101">
        <v>6</v>
      </c>
      <c r="R403" s="123">
        <v>4.3981481481481484E-3</v>
      </c>
      <c r="S403" s="101" t="s">
        <v>844</v>
      </c>
      <c r="T403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40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04" spans="1:21" ht="150.5" thickBot="1" x14ac:dyDescent="0.4">
      <c r="A404" s="137" t="s">
        <v>31</v>
      </c>
      <c r="B404" s="98">
        <v>44531</v>
      </c>
      <c r="C404" s="99"/>
      <c r="D404" s="99"/>
      <c r="E404" s="106">
        <v>44556.127476851849</v>
      </c>
      <c r="F404" s="106">
        <v>44556.128750000003</v>
      </c>
      <c r="G404" s="118" t="s">
        <v>32</v>
      </c>
      <c r="H404" s="118" t="s">
        <v>753</v>
      </c>
      <c r="I404" s="118" t="s">
        <v>753</v>
      </c>
      <c r="J404" s="101" t="s">
        <v>34</v>
      </c>
      <c r="K404" s="101" t="s">
        <v>119</v>
      </c>
      <c r="L404" s="101" t="s">
        <v>36</v>
      </c>
      <c r="M404" s="101" t="s">
        <v>37</v>
      </c>
      <c r="N404" s="101" t="s">
        <v>38</v>
      </c>
      <c r="O404" s="101" t="str">
        <f>IF([2]!RtDuet_Report[[#This Row],[Duration3]]&gt;=360,IF([2]!RtDuet_Report[[#This Row],[&gt; 12 Hrs EDT ]]=1,"Zero",1),"Zero")</f>
        <v>Zero</v>
      </c>
      <c r="P404" s="101" t="str">
        <f>IF([2]!RtDuet_Report[[#This Row],[Duration3]]&gt;=720, 1,"Zero")</f>
        <v>Zero</v>
      </c>
      <c r="Q404" s="101">
        <v>1</v>
      </c>
      <c r="R404" s="123">
        <v>1.2731481481481483E-3</v>
      </c>
      <c r="S404" s="101" t="s">
        <v>847</v>
      </c>
      <c r="T404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404" s="105">
        <f>IF(OR([2]!RtDuet_Report[[#This Row],[Machine Centre ]]="Truck Loading 1 Unplanned Loss",[2]!RtDuet_Report[[#This Row],[Machine Centre ]]="Truck Loading 2 Unplanned Loss"),[2]!RtDuet_Report[[#This Row],[Duration3]],0)</f>
        <v>6</v>
      </c>
    </row>
    <row r="405" spans="1:21" ht="163" thickBot="1" x14ac:dyDescent="0.4">
      <c r="A405" s="137" t="s">
        <v>31</v>
      </c>
      <c r="B405" s="98">
        <v>44531</v>
      </c>
      <c r="C405" s="99"/>
      <c r="D405" s="99"/>
      <c r="E405" s="106">
        <v>44556.198888888888</v>
      </c>
      <c r="F405" s="106">
        <v>44556.203750000001</v>
      </c>
      <c r="G405" s="118" t="s">
        <v>32</v>
      </c>
      <c r="H405" s="118" t="s">
        <v>848</v>
      </c>
      <c r="I405" s="118" t="s">
        <v>848</v>
      </c>
      <c r="J405" s="101" t="s">
        <v>34</v>
      </c>
      <c r="K405" s="101" t="s">
        <v>691</v>
      </c>
      <c r="L405" s="101" t="s">
        <v>78</v>
      </c>
      <c r="M405" s="101" t="s">
        <v>179</v>
      </c>
      <c r="N405" s="101" t="s">
        <v>536</v>
      </c>
      <c r="O405" s="101" t="str">
        <f>IF([2]!RtDuet_Report[[#This Row],[Duration3]]&gt;=360,IF([2]!RtDuet_Report[[#This Row],[&gt; 12 Hrs EDT ]]=1,"Zero",1),"Zero")</f>
        <v>Zero</v>
      </c>
      <c r="P405" s="101" t="str">
        <f>IF([2]!RtDuet_Report[[#This Row],[Duration3]]&gt;=720, 1,"Zero")</f>
        <v>Zero</v>
      </c>
      <c r="Q405" s="101">
        <v>7</v>
      </c>
      <c r="R405" s="123">
        <v>4.8611111111111112E-3</v>
      </c>
      <c r="S405" s="101" t="s">
        <v>849</v>
      </c>
      <c r="T405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405" s="105">
        <f>IF(OR([2]!RtDuet_Report[[#This Row],[Machine Centre ]]="Truck Loading 1 Unplanned Loss",[2]!RtDuet_Report[[#This Row],[Machine Centre ]]="Truck Loading 2 Unplanned Loss"),[2]!RtDuet_Report[[#This Row],[Duration3]],0)</f>
        <v>1</v>
      </c>
    </row>
    <row r="406" spans="1:21" ht="225.5" thickBot="1" x14ac:dyDescent="0.4">
      <c r="A406" s="137" t="s">
        <v>31</v>
      </c>
      <c r="B406" s="98">
        <v>44531</v>
      </c>
      <c r="C406" s="99" t="s">
        <v>850</v>
      </c>
      <c r="D406" s="99"/>
      <c r="E406" s="106">
        <v>44561.867696759262</v>
      </c>
      <c r="F406" s="106">
        <v>44561.883877314816</v>
      </c>
      <c r="G406" s="118" t="s">
        <v>69</v>
      </c>
      <c r="H406" s="118" t="s">
        <v>851</v>
      </c>
      <c r="I406" s="118" t="s">
        <v>852</v>
      </c>
      <c r="J406" s="101" t="s">
        <v>62</v>
      </c>
      <c r="K406" s="101" t="s">
        <v>853</v>
      </c>
      <c r="L406" s="101" t="s">
        <v>78</v>
      </c>
      <c r="M406" s="101" t="s">
        <v>64</v>
      </c>
      <c r="N406" s="101" t="s">
        <v>73</v>
      </c>
      <c r="O406" s="101" t="str">
        <f>IF([2]!RtDuet_Report[[#This Row],[Duration3]]&gt;=360,IF([2]!RtDuet_Report[[#This Row],[&gt; 12 Hrs EDT ]]=1,"Zero",1),"Zero")</f>
        <v>Zero</v>
      </c>
      <c r="P406" s="101" t="str">
        <f>IF([2]!RtDuet_Report[[#This Row],[Duration3]]&gt;=720, 1,"Zero")</f>
        <v>Zero</v>
      </c>
      <c r="Q406" s="101">
        <v>23</v>
      </c>
      <c r="R406" s="123">
        <v>1.6180555555555556E-2</v>
      </c>
      <c r="S406" s="101" t="s">
        <v>854</v>
      </c>
      <c r="T406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406" s="105">
        <f>IF(OR([2]!RtDuet_Report[[#This Row],[Machine Centre ]]="Truck Loading 1 Unplanned Loss",[2]!RtDuet_Report[[#This Row],[Machine Centre ]]="Truck Loading 2 Unplanned Loss"),[2]!RtDuet_Report[[#This Row],[Duration3]],0)</f>
        <v>7</v>
      </c>
    </row>
    <row r="407" spans="1:21" ht="175.5" thickBot="1" x14ac:dyDescent="0.4">
      <c r="A407" s="137" t="s">
        <v>31</v>
      </c>
      <c r="B407" s="98">
        <v>44531</v>
      </c>
      <c r="C407" s="99" t="s">
        <v>850</v>
      </c>
      <c r="D407" s="99"/>
      <c r="E407" s="106">
        <v>44562.125231481485</v>
      </c>
      <c r="F407" s="106">
        <v>44562.13486111111</v>
      </c>
      <c r="G407" s="118" t="s">
        <v>59</v>
      </c>
      <c r="H407" s="118" t="s">
        <v>639</v>
      </c>
      <c r="I407" s="118" t="s">
        <v>639</v>
      </c>
      <c r="J407" s="101" t="s">
        <v>34</v>
      </c>
      <c r="K407" s="101" t="s">
        <v>602</v>
      </c>
      <c r="L407" s="101" t="s">
        <v>36</v>
      </c>
      <c r="M407" s="101" t="s">
        <v>188</v>
      </c>
      <c r="N407" s="101" t="s">
        <v>603</v>
      </c>
      <c r="O407" s="101" t="str">
        <f>IF([2]!RtDuet_Report[[#This Row],[Duration3]]&gt;=360,IF([2]!RtDuet_Report[[#This Row],[&gt; 12 Hrs EDT ]]=1,"Zero",1),"Zero")</f>
        <v>Zero</v>
      </c>
      <c r="P407" s="101" t="str">
        <f>IF([2]!RtDuet_Report[[#This Row],[Duration3]]&gt;=720, 1,"Zero")</f>
        <v>Zero</v>
      </c>
      <c r="Q407" s="101">
        <v>13</v>
      </c>
      <c r="R407" s="123">
        <v>9.6296296296296303E-3</v>
      </c>
      <c r="S407" s="101" t="s">
        <v>751</v>
      </c>
      <c r="T407" s="105">
        <f>IF(OR([2]!RtDuet_Report[[#This Row],[Machine Centre ]]="Vessel Unloading 1 Unplanned Loss",[2]!RtDuet_Report[[#This Row],[Machine Centre ]]="Vessel Unloading 2 Unplanned Loss"),[2]!RtDuet_Report[[#This Row],[Duration3]],0)</f>
        <v>23</v>
      </c>
      <c r="U40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08" spans="1:21" ht="175.5" thickBot="1" x14ac:dyDescent="0.4">
      <c r="A408" s="137" t="s">
        <v>31</v>
      </c>
      <c r="B408" s="98">
        <v>44531</v>
      </c>
      <c r="C408" s="99" t="s">
        <v>850</v>
      </c>
      <c r="D408" s="99"/>
      <c r="E408" s="106">
        <v>44562.135601851849</v>
      </c>
      <c r="F408" s="106">
        <v>44562.154085648152</v>
      </c>
      <c r="G408" s="118" t="s">
        <v>59</v>
      </c>
      <c r="H408" s="118" t="s">
        <v>855</v>
      </c>
      <c r="I408" s="118" t="s">
        <v>855</v>
      </c>
      <c r="J408" s="101" t="s">
        <v>34</v>
      </c>
      <c r="K408" s="101" t="s">
        <v>602</v>
      </c>
      <c r="L408" s="101" t="s">
        <v>36</v>
      </c>
      <c r="M408" s="101" t="s">
        <v>188</v>
      </c>
      <c r="N408" s="101" t="s">
        <v>603</v>
      </c>
      <c r="O408" s="101" t="str">
        <f>IF([2]!RtDuet_Report[[#This Row],[Duration3]]&gt;=360,IF([2]!RtDuet_Report[[#This Row],[&gt; 12 Hrs EDT ]]=1,"Zero",1),"Zero")</f>
        <v>Zero</v>
      </c>
      <c r="P408" s="101" t="str">
        <f>IF([2]!RtDuet_Report[[#This Row],[Duration3]]&gt;=720, 1,"Zero")</f>
        <v>Zero</v>
      </c>
      <c r="Q408" s="101">
        <v>26</v>
      </c>
      <c r="R408" s="123">
        <v>1.8483796296296297E-2</v>
      </c>
      <c r="S408" s="101" t="s">
        <v>751</v>
      </c>
      <c r="T408" s="105">
        <f>IF(OR([2]!RtDuet_Report[[#This Row],[Machine Centre ]]="Vessel Unloading 1 Unplanned Loss",[2]!RtDuet_Report[[#This Row],[Machine Centre ]]="Vessel Unloading 2 Unplanned Loss"),[2]!RtDuet_Report[[#This Row],[Duration3]],0)</f>
        <v>13</v>
      </c>
      <c r="U40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09" spans="1:21" ht="188" thickBot="1" x14ac:dyDescent="0.4">
      <c r="A409" s="137" t="s">
        <v>31</v>
      </c>
      <c r="B409" s="98">
        <v>44531</v>
      </c>
      <c r="C409" s="99" t="s">
        <v>850</v>
      </c>
      <c r="D409" s="99"/>
      <c r="E409" s="106">
        <v>44562.146157407406</v>
      </c>
      <c r="F409" s="106">
        <v>44562.179085648146</v>
      </c>
      <c r="G409" s="118" t="s">
        <v>69</v>
      </c>
      <c r="H409" s="118" t="s">
        <v>856</v>
      </c>
      <c r="I409" s="118" t="s">
        <v>857</v>
      </c>
      <c r="J409" s="101" t="s">
        <v>62</v>
      </c>
      <c r="K409" s="101" t="s">
        <v>681</v>
      </c>
      <c r="L409" s="101" t="s">
        <v>36</v>
      </c>
      <c r="M409" s="101" t="s">
        <v>64</v>
      </c>
      <c r="N409" s="101" t="s">
        <v>73</v>
      </c>
      <c r="O409" s="101" t="str">
        <f>IF([2]!RtDuet_Report[[#This Row],[Duration3]]&gt;=360,IF([2]!RtDuet_Report[[#This Row],[&gt; 12 Hrs EDT ]]=1,"Zero",1),"Zero")</f>
        <v>Zero</v>
      </c>
      <c r="P409" s="101" t="str">
        <f>IF([2]!RtDuet_Report[[#This Row],[Duration3]]&gt;=720, 1,"Zero")</f>
        <v>Zero</v>
      </c>
      <c r="Q409" s="101">
        <v>47</v>
      </c>
      <c r="R409" s="123">
        <v>3.2928240740740737E-2</v>
      </c>
      <c r="S409" s="101" t="s">
        <v>858</v>
      </c>
      <c r="T409" s="105">
        <f>IF(OR([2]!RtDuet_Report[[#This Row],[Machine Centre ]]="Vessel Unloading 1 Unplanned Loss",[2]!RtDuet_Report[[#This Row],[Machine Centre ]]="Vessel Unloading 2 Unplanned Loss"),[2]!RtDuet_Report[[#This Row],[Duration3]],0)</f>
        <v>26</v>
      </c>
      <c r="U40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10" spans="1:21" ht="188" thickBot="1" x14ac:dyDescent="0.4">
      <c r="A410" s="137" t="s">
        <v>31</v>
      </c>
      <c r="B410" s="98">
        <v>44531</v>
      </c>
      <c r="C410" s="99" t="s">
        <v>850</v>
      </c>
      <c r="D410" s="99"/>
      <c r="E410" s="106">
        <v>44562.179085648146</v>
      </c>
      <c r="F410" s="106">
        <v>44562.184756944444</v>
      </c>
      <c r="G410" s="118" t="s">
        <v>69</v>
      </c>
      <c r="H410" s="118" t="s">
        <v>539</v>
      </c>
      <c r="I410" s="118" t="s">
        <v>539</v>
      </c>
      <c r="J410" s="101" t="s">
        <v>34</v>
      </c>
      <c r="K410" s="101" t="s">
        <v>681</v>
      </c>
      <c r="L410" s="101" t="s">
        <v>36</v>
      </c>
      <c r="M410" s="101" t="s">
        <v>64</v>
      </c>
      <c r="N410" s="101" t="s">
        <v>73</v>
      </c>
      <c r="O410" s="101" t="str">
        <f>IF([2]!RtDuet_Report[[#This Row],[Duration3]]&gt;=360,IF([2]!RtDuet_Report[[#This Row],[&gt; 12 Hrs EDT ]]=1,"Zero",1),"Zero")</f>
        <v>Zero</v>
      </c>
      <c r="P410" s="101" t="str">
        <f>IF([2]!RtDuet_Report[[#This Row],[Duration3]]&gt;=720, 1,"Zero")</f>
        <v>Zero</v>
      </c>
      <c r="Q410" s="101">
        <v>8</v>
      </c>
      <c r="R410" s="123">
        <v>5.6712962962962958E-3</v>
      </c>
      <c r="S410" s="101" t="s">
        <v>859</v>
      </c>
      <c r="T410" s="105">
        <f>IF(OR([2]!RtDuet_Report[[#This Row],[Machine Centre ]]="Vessel Unloading 1 Unplanned Loss",[2]!RtDuet_Report[[#This Row],[Machine Centre ]]="Vessel Unloading 2 Unplanned Loss"),[2]!RtDuet_Report[[#This Row],[Duration3]],0)</f>
        <v>47</v>
      </c>
      <c r="U41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11" spans="1:21" ht="175.5" thickBot="1" x14ac:dyDescent="0.4">
      <c r="A411" s="137" t="s">
        <v>31</v>
      </c>
      <c r="B411" s="98">
        <v>44531</v>
      </c>
      <c r="C411" s="99" t="s">
        <v>850</v>
      </c>
      <c r="D411" s="99"/>
      <c r="E411" s="106">
        <v>44562.181180555555</v>
      </c>
      <c r="F411" s="106">
        <v>44562.194525462961</v>
      </c>
      <c r="G411" s="118" t="s">
        <v>59</v>
      </c>
      <c r="H411" s="118" t="s">
        <v>860</v>
      </c>
      <c r="I411" s="118" t="s">
        <v>860</v>
      </c>
      <c r="J411" s="101" t="s">
        <v>34</v>
      </c>
      <c r="K411" s="101" t="s">
        <v>602</v>
      </c>
      <c r="L411" s="101" t="s">
        <v>36</v>
      </c>
      <c r="M411" s="101" t="s">
        <v>188</v>
      </c>
      <c r="N411" s="101" t="s">
        <v>603</v>
      </c>
      <c r="O411" s="101" t="str">
        <f>IF([2]!RtDuet_Report[[#This Row],[Duration3]]&gt;=360,IF([2]!RtDuet_Report[[#This Row],[&gt; 12 Hrs EDT ]]=1,"Zero",1),"Zero")</f>
        <v>Zero</v>
      </c>
      <c r="P411" s="101" t="str">
        <f>IF([2]!RtDuet_Report[[#This Row],[Duration3]]&gt;=720, 1,"Zero")</f>
        <v>Zero</v>
      </c>
      <c r="Q411" s="101">
        <v>19</v>
      </c>
      <c r="R411" s="123">
        <v>1.3344907407407408E-2</v>
      </c>
      <c r="S411" s="101" t="s">
        <v>751</v>
      </c>
      <c r="T411" s="105">
        <f>IF(OR([2]!RtDuet_Report[[#This Row],[Machine Centre ]]="Vessel Unloading 1 Unplanned Loss",[2]!RtDuet_Report[[#This Row],[Machine Centre ]]="Vessel Unloading 2 Unplanned Loss"),[2]!RtDuet_Report[[#This Row],[Duration3]],0)</f>
        <v>8</v>
      </c>
      <c r="U41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12" spans="1:21" ht="188" thickBot="1" x14ac:dyDescent="0.4">
      <c r="A412" s="137" t="s">
        <v>31</v>
      </c>
      <c r="B412" s="98">
        <v>44531</v>
      </c>
      <c r="C412" s="99" t="s">
        <v>850</v>
      </c>
      <c r="D412" s="99"/>
      <c r="E412" s="106">
        <v>44562.18478009259</v>
      </c>
      <c r="F412" s="106">
        <v>44562.208935185183</v>
      </c>
      <c r="G412" s="118" t="s">
        <v>69</v>
      </c>
      <c r="H412" s="118" t="s">
        <v>861</v>
      </c>
      <c r="I412" s="118" t="s">
        <v>862</v>
      </c>
      <c r="J412" s="101" t="s">
        <v>62</v>
      </c>
      <c r="K412" s="101" t="s">
        <v>681</v>
      </c>
      <c r="L412" s="101" t="s">
        <v>36</v>
      </c>
      <c r="M412" s="101" t="s">
        <v>64</v>
      </c>
      <c r="N412" s="101" t="s">
        <v>73</v>
      </c>
      <c r="O412" s="101" t="str">
        <f>IF([2]!RtDuet_Report[[#This Row],[Duration3]]&gt;=360,IF([2]!RtDuet_Report[[#This Row],[&gt; 12 Hrs EDT ]]=1,"Zero",1),"Zero")</f>
        <v>Zero</v>
      </c>
      <c r="P412" s="101" t="str">
        <f>IF([2]!RtDuet_Report[[#This Row],[Duration3]]&gt;=720, 1,"Zero")</f>
        <v>Zero</v>
      </c>
      <c r="Q412" s="101">
        <v>34</v>
      </c>
      <c r="R412" s="123">
        <v>2.4155092592592589E-2</v>
      </c>
      <c r="S412" s="125" t="s">
        <v>859</v>
      </c>
      <c r="T412" s="105">
        <f>IF(OR([2]!RtDuet_Report[[#This Row],[Machine Centre ]]="Vessel Unloading 1 Unplanned Loss",[2]!RtDuet_Report[[#This Row],[Machine Centre ]]="Vessel Unloading 2 Unplanned Loss"),[2]!RtDuet_Report[[#This Row],[Duration3]],0)</f>
        <v>19</v>
      </c>
      <c r="U41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13" spans="1:21" ht="175.5" thickBot="1" x14ac:dyDescent="0.4">
      <c r="A413" s="137" t="s">
        <v>31</v>
      </c>
      <c r="B413" s="98">
        <v>44531</v>
      </c>
      <c r="C413" s="99" t="s">
        <v>850</v>
      </c>
      <c r="D413" s="99"/>
      <c r="E413" s="106">
        <v>44562.198067129626</v>
      </c>
      <c r="F413" s="106">
        <v>44562.199641203704</v>
      </c>
      <c r="G413" s="118" t="s">
        <v>59</v>
      </c>
      <c r="H413" s="118" t="s">
        <v>309</v>
      </c>
      <c r="I413" s="118" t="s">
        <v>309</v>
      </c>
      <c r="J413" s="101" t="s">
        <v>34</v>
      </c>
      <c r="K413" s="101" t="s">
        <v>602</v>
      </c>
      <c r="L413" s="101" t="s">
        <v>36</v>
      </c>
      <c r="M413" s="101" t="s">
        <v>188</v>
      </c>
      <c r="N413" s="101" t="s">
        <v>603</v>
      </c>
      <c r="O413" s="101" t="str">
        <f>IF([2]!RtDuet_Report[[#This Row],[Duration3]]&gt;=360,IF([2]!RtDuet_Report[[#This Row],[&gt; 12 Hrs EDT ]]=1,"Zero",1),"Zero")</f>
        <v>Zero</v>
      </c>
      <c r="P413" s="101" t="str">
        <f>IF([2]!RtDuet_Report[[#This Row],[Duration3]]&gt;=720, 1,"Zero")</f>
        <v>Zero</v>
      </c>
      <c r="Q413" s="101">
        <v>2</v>
      </c>
      <c r="R413" s="123">
        <v>1.5740740740740741E-3</v>
      </c>
      <c r="S413" s="101" t="s">
        <v>751</v>
      </c>
      <c r="T413" s="105">
        <f>IF(OR([2]!RtDuet_Report[[#This Row],[Machine Centre ]]="Vessel Unloading 1 Unplanned Loss",[2]!RtDuet_Report[[#This Row],[Machine Centre ]]="Vessel Unloading 2 Unplanned Loss"),[2]!RtDuet_Report[[#This Row],[Duration3]],0)</f>
        <v>34</v>
      </c>
      <c r="U41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14" spans="1:21" ht="225.5" thickBot="1" x14ac:dyDescent="0.4">
      <c r="A414" s="137" t="s">
        <v>31</v>
      </c>
      <c r="B414" s="98">
        <v>44531</v>
      </c>
      <c r="C414" s="99" t="s">
        <v>850</v>
      </c>
      <c r="D414" s="99"/>
      <c r="E414" s="106">
        <v>44562.269143518519</v>
      </c>
      <c r="F414" s="106">
        <v>44562.286400462966</v>
      </c>
      <c r="G414" s="118" t="s">
        <v>69</v>
      </c>
      <c r="H414" s="118" t="s">
        <v>863</v>
      </c>
      <c r="I414" s="118" t="s">
        <v>864</v>
      </c>
      <c r="J414" s="101" t="s">
        <v>62</v>
      </c>
      <c r="K414" s="101" t="s">
        <v>853</v>
      </c>
      <c r="L414" s="101" t="s">
        <v>78</v>
      </c>
      <c r="M414" s="101" t="s">
        <v>64</v>
      </c>
      <c r="N414" s="101" t="s">
        <v>73</v>
      </c>
      <c r="O414" s="101" t="str">
        <f>IF([2]!RtDuet_Report[[#This Row],[Duration3]]&gt;=360,IF([2]!RtDuet_Report[[#This Row],[&gt; 12 Hrs EDT ]]=1,"Zero",1),"Zero")</f>
        <v>Zero</v>
      </c>
      <c r="P414" s="101" t="str">
        <f>IF([2]!RtDuet_Report[[#This Row],[Duration3]]&gt;=720, 1,"Zero")</f>
        <v>Zero</v>
      </c>
      <c r="Q414" s="101">
        <v>24</v>
      </c>
      <c r="R414" s="123">
        <v>1.7256944444444446E-2</v>
      </c>
      <c r="S414" s="101" t="s">
        <v>129</v>
      </c>
      <c r="T414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41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15" spans="1:21" ht="163" thickBot="1" x14ac:dyDescent="0.4">
      <c r="A415" s="137" t="s">
        <v>31</v>
      </c>
      <c r="B415" s="98">
        <v>44531</v>
      </c>
      <c r="C415" s="99"/>
      <c r="D415" s="99"/>
      <c r="E415" s="106">
        <v>44562.280833333331</v>
      </c>
      <c r="F415" s="106">
        <v>44562.285810185182</v>
      </c>
      <c r="G415" s="118" t="s">
        <v>32</v>
      </c>
      <c r="H415" s="118" t="s">
        <v>118</v>
      </c>
      <c r="I415" s="118" t="s">
        <v>118</v>
      </c>
      <c r="J415" s="101" t="s">
        <v>34</v>
      </c>
      <c r="K415" s="101" t="s">
        <v>691</v>
      </c>
      <c r="L415" s="101" t="s">
        <v>78</v>
      </c>
      <c r="M415" s="101" t="s">
        <v>179</v>
      </c>
      <c r="N415" s="101" t="s">
        <v>536</v>
      </c>
      <c r="O415" s="101" t="str">
        <f>IF([2]!RtDuet_Report[[#This Row],[Duration3]]&gt;=360,IF([2]!RtDuet_Report[[#This Row],[&gt; 12 Hrs EDT ]]=1,"Zero",1),"Zero")</f>
        <v>Zero</v>
      </c>
      <c r="P415" s="101" t="str">
        <f>IF([2]!RtDuet_Report[[#This Row],[Duration3]]&gt;=720, 1,"Zero")</f>
        <v>Zero</v>
      </c>
      <c r="Q415" s="101">
        <v>7</v>
      </c>
      <c r="R415" s="123">
        <v>4.9768518518518521E-3</v>
      </c>
      <c r="S415" s="101" t="s">
        <v>865</v>
      </c>
      <c r="T415" s="105">
        <f>IF(OR([2]!RtDuet_Report[[#This Row],[Machine Centre ]]="Vessel Unloading 1 Unplanned Loss",[2]!RtDuet_Report[[#This Row],[Machine Centre ]]="Vessel Unloading 2 Unplanned Loss"),[2]!RtDuet_Report[[#This Row],[Duration3]],0)</f>
        <v>24</v>
      </c>
      <c r="U41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16" spans="1:21" ht="225.5" thickBot="1" x14ac:dyDescent="0.4">
      <c r="A416" s="137" t="s">
        <v>31</v>
      </c>
      <c r="B416" s="98">
        <v>44562</v>
      </c>
      <c r="C416" s="99" t="s">
        <v>850</v>
      </c>
      <c r="D416" s="99"/>
      <c r="E416" s="106">
        <v>44562.923854166664</v>
      </c>
      <c r="F416" s="106">
        <v>44562.946423611109</v>
      </c>
      <c r="G416" s="118" t="s">
        <v>69</v>
      </c>
      <c r="H416" s="118" t="s">
        <v>866</v>
      </c>
      <c r="I416" s="118" t="s">
        <v>867</v>
      </c>
      <c r="J416" s="101" t="s">
        <v>62</v>
      </c>
      <c r="K416" s="101" t="s">
        <v>853</v>
      </c>
      <c r="L416" s="101" t="s">
        <v>78</v>
      </c>
      <c r="M416" s="101" t="s">
        <v>64</v>
      </c>
      <c r="N416" s="101" t="s">
        <v>73</v>
      </c>
      <c r="O416" s="101" t="str">
        <f>IF([2]!RtDuet_Report[[#This Row],[Duration3]]&gt;=360,IF([2]!RtDuet_Report[[#This Row],[&gt; 12 Hrs EDT ]]=1,"Zero",1),"Zero")</f>
        <v>Zero</v>
      </c>
      <c r="P416" s="101" t="str">
        <f>IF([2]!RtDuet_Report[[#This Row],[Duration3]]&gt;=720, 1,"Zero")</f>
        <v>Zero</v>
      </c>
      <c r="Q416" s="101">
        <v>32</v>
      </c>
      <c r="R416" s="123">
        <v>2.2569444444444444E-2</v>
      </c>
      <c r="S416" s="101" t="s">
        <v>129</v>
      </c>
      <c r="T416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416" s="105">
        <f>IF(OR([2]!RtDuet_Report[[#This Row],[Machine Centre ]]="Truck Loading 1 Unplanned Loss",[2]!RtDuet_Report[[#This Row],[Machine Centre ]]="Truck Loading 2 Unplanned Loss"),[2]!RtDuet_Report[[#This Row],[Duration3]],0)</f>
        <v>7</v>
      </c>
    </row>
    <row r="417" spans="1:21" ht="163" thickBot="1" x14ac:dyDescent="0.4">
      <c r="A417" s="137" t="s">
        <v>31</v>
      </c>
      <c r="B417" s="98">
        <v>44562</v>
      </c>
      <c r="C417" s="99"/>
      <c r="D417" s="99"/>
      <c r="E417" s="106">
        <v>44564.173310185186</v>
      </c>
      <c r="F417" s="106">
        <v>44564.184189814812</v>
      </c>
      <c r="G417" s="118" t="s">
        <v>41</v>
      </c>
      <c r="H417" s="118" t="s">
        <v>868</v>
      </c>
      <c r="I417" s="118" t="s">
        <v>868</v>
      </c>
      <c r="J417" s="101" t="s">
        <v>34</v>
      </c>
      <c r="K417" s="101" t="s">
        <v>723</v>
      </c>
      <c r="L417" s="101" t="s">
        <v>78</v>
      </c>
      <c r="M417" s="101" t="s">
        <v>179</v>
      </c>
      <c r="N417" s="101" t="s">
        <v>724</v>
      </c>
      <c r="O417" s="101" t="str">
        <f>IF([2]!RtDuet_Report[[#This Row],[Duration3]]&gt;=360,IF([2]!RtDuet_Report[[#This Row],[&gt; 12 Hrs EDT ]]=1,"Zero",1),"Zero")</f>
        <v>Zero</v>
      </c>
      <c r="P417" s="101" t="str">
        <f>IF([2]!RtDuet_Report[[#This Row],[Duration3]]&gt;=720, 1,"Zero")</f>
        <v>Zero</v>
      </c>
      <c r="Q417" s="101">
        <v>15</v>
      </c>
      <c r="R417" s="123">
        <v>1.087962962962963E-2</v>
      </c>
      <c r="S417" s="101" t="s">
        <v>869</v>
      </c>
      <c r="T417" s="105">
        <f>IF(OR([2]!RtDuet_Report[[#This Row],[Machine Centre ]]="Vessel Unloading 1 Unplanned Loss",[2]!RtDuet_Report[[#This Row],[Machine Centre ]]="Vessel Unloading 2 Unplanned Loss"),[2]!RtDuet_Report[[#This Row],[Duration3]],0)</f>
        <v>32</v>
      </c>
      <c r="U41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18" spans="1:21" ht="88" thickBot="1" x14ac:dyDescent="0.4">
      <c r="A418" s="137" t="s">
        <v>31</v>
      </c>
      <c r="B418" s="98">
        <v>44562</v>
      </c>
      <c r="C418" s="99"/>
      <c r="D418" s="99"/>
      <c r="E418" s="106">
        <v>44564.291134259256</v>
      </c>
      <c r="F418" s="106">
        <v>44564.292407407411</v>
      </c>
      <c r="G418" s="118" t="s">
        <v>32</v>
      </c>
      <c r="H418" s="118" t="s">
        <v>753</v>
      </c>
      <c r="I418" s="118" t="s">
        <v>753</v>
      </c>
      <c r="J418" s="101" t="s">
        <v>34</v>
      </c>
      <c r="K418" s="101" t="s">
        <v>761</v>
      </c>
      <c r="L418" s="101"/>
      <c r="M418" s="101"/>
      <c r="N418" s="101"/>
      <c r="O418" s="101" t="str">
        <f>IF([2]!RtDuet_Report[[#This Row],[Duration3]]&gt;=360,IF([2]!RtDuet_Report[[#This Row],[&gt; 12 Hrs EDT ]]=1,"Zero",1),"Zero")</f>
        <v>Zero</v>
      </c>
      <c r="P418" s="101" t="str">
        <f>IF([2]!RtDuet_Report[[#This Row],[Duration3]]&gt;=720, 1,"Zero")</f>
        <v>Zero</v>
      </c>
      <c r="Q418" s="101">
        <v>1</v>
      </c>
      <c r="R418" s="123">
        <v>1.2731481481481483E-3</v>
      </c>
      <c r="S418" s="101" t="s">
        <v>870</v>
      </c>
      <c r="T41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418" s="105">
        <f>IF(OR([2]!RtDuet_Report[[#This Row],[Machine Centre ]]="Truck Loading 1 Unplanned Loss",[2]!RtDuet_Report[[#This Row],[Machine Centre ]]="Truck Loading 2 Unplanned Loss"),[2]!RtDuet_Report[[#This Row],[Duration3]],0)</f>
        <v>15</v>
      </c>
    </row>
    <row r="419" spans="1:21" ht="188" thickBot="1" x14ac:dyDescent="0.4">
      <c r="A419" s="137" t="s">
        <v>31</v>
      </c>
      <c r="B419" s="98">
        <v>44562</v>
      </c>
      <c r="C419" s="99" t="s">
        <v>871</v>
      </c>
      <c r="D419" s="99"/>
      <c r="E419" s="106">
        <v>44564.939143518517</v>
      </c>
      <c r="F419" s="106">
        <v>44564.946087962962</v>
      </c>
      <c r="G419" s="118" t="s">
        <v>59</v>
      </c>
      <c r="H419" s="118" t="s">
        <v>872</v>
      </c>
      <c r="I419" s="118" t="s">
        <v>698</v>
      </c>
      <c r="J419" s="101" t="s">
        <v>62</v>
      </c>
      <c r="K419" s="101" t="s">
        <v>598</v>
      </c>
      <c r="L419" s="101" t="s">
        <v>135</v>
      </c>
      <c r="M419" s="101" t="s">
        <v>83</v>
      </c>
      <c r="N419" s="101" t="s">
        <v>136</v>
      </c>
      <c r="O419" s="101" t="str">
        <f>IF([2]!RtDuet_Report[[#This Row],[Duration3]]&gt;=360,IF([2]!RtDuet_Report[[#This Row],[&gt; 12 Hrs EDT ]]=1,"Zero",1),"Zero")</f>
        <v>Zero</v>
      </c>
      <c r="P419" s="101" t="str">
        <f>IF([2]!RtDuet_Report[[#This Row],[Duration3]]&gt;=720, 1,"Zero")</f>
        <v>Zero</v>
      </c>
      <c r="Q419" s="101">
        <v>10</v>
      </c>
      <c r="R419" s="123">
        <v>6.9444444444444441E-3</v>
      </c>
      <c r="S419" s="101" t="s">
        <v>873</v>
      </c>
      <c r="T419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419" s="105">
        <f>IF(OR([2]!RtDuet_Report[[#This Row],[Machine Centre ]]="Truck Loading 1 Unplanned Loss",[2]!RtDuet_Report[[#This Row],[Machine Centre ]]="Truck Loading 2 Unplanned Loss"),[2]!RtDuet_Report[[#This Row],[Duration3]],0)</f>
        <v>1</v>
      </c>
    </row>
    <row r="420" spans="1:21" ht="188" thickBot="1" x14ac:dyDescent="0.4">
      <c r="A420" s="137" t="s">
        <v>31</v>
      </c>
      <c r="B420" s="98">
        <v>44562</v>
      </c>
      <c r="C420" s="99" t="s">
        <v>871</v>
      </c>
      <c r="D420" s="99"/>
      <c r="E420" s="106">
        <v>44565.531157407408</v>
      </c>
      <c r="F420" s="106">
        <v>44565.537442129629</v>
      </c>
      <c r="G420" s="118" t="s">
        <v>59</v>
      </c>
      <c r="H420" s="118" t="s">
        <v>191</v>
      </c>
      <c r="I420" s="118" t="s">
        <v>295</v>
      </c>
      <c r="J420" s="101" t="s">
        <v>62</v>
      </c>
      <c r="K420" s="101" t="s">
        <v>598</v>
      </c>
      <c r="L420" s="101" t="s">
        <v>135</v>
      </c>
      <c r="M420" s="101" t="s">
        <v>83</v>
      </c>
      <c r="N420" s="101" t="s">
        <v>136</v>
      </c>
      <c r="O420" s="101" t="str">
        <f>IF([2]!RtDuet_Report[[#This Row],[Duration3]]&gt;=360,IF([2]!RtDuet_Report[[#This Row],[&gt; 12 Hrs EDT ]]=1,"Zero",1),"Zero")</f>
        <v>Zero</v>
      </c>
      <c r="P420" s="101" t="str">
        <f>IF([2]!RtDuet_Report[[#This Row],[Duration3]]&gt;=720, 1,"Zero")</f>
        <v>Zero</v>
      </c>
      <c r="Q420" s="101">
        <v>9</v>
      </c>
      <c r="R420" s="123">
        <v>6.2847222222222228E-3</v>
      </c>
      <c r="S420" s="101" t="s">
        <v>874</v>
      </c>
      <c r="T420" s="105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42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21" spans="1:21" ht="188" thickBot="1" x14ac:dyDescent="0.4">
      <c r="A421" s="137" t="s">
        <v>31</v>
      </c>
      <c r="B421" s="98">
        <v>44562</v>
      </c>
      <c r="C421" s="99" t="s">
        <v>871</v>
      </c>
      <c r="D421" s="99"/>
      <c r="E421" s="106">
        <v>44565.549351851849</v>
      </c>
      <c r="F421" s="106">
        <v>44565.555706018517</v>
      </c>
      <c r="G421" s="118" t="s">
        <v>59</v>
      </c>
      <c r="H421" s="118" t="s">
        <v>875</v>
      </c>
      <c r="I421" s="118" t="s">
        <v>876</v>
      </c>
      <c r="J421" s="101" t="s">
        <v>62</v>
      </c>
      <c r="K421" s="101" t="s">
        <v>598</v>
      </c>
      <c r="L421" s="101" t="s">
        <v>135</v>
      </c>
      <c r="M421" s="101" t="s">
        <v>83</v>
      </c>
      <c r="N421" s="101" t="s">
        <v>136</v>
      </c>
      <c r="O421" s="101" t="str">
        <f>IF([2]!RtDuet_Report[[#This Row],[Duration3]]&gt;=360,IF([2]!RtDuet_Report[[#This Row],[&gt; 12 Hrs EDT ]]=1,"Zero",1),"Zero")</f>
        <v>Zero</v>
      </c>
      <c r="P421" s="101" t="str">
        <f>IF([2]!RtDuet_Report[[#This Row],[Duration3]]&gt;=720, 1,"Zero")</f>
        <v>Zero</v>
      </c>
      <c r="Q421" s="101">
        <v>9</v>
      </c>
      <c r="R421" s="123">
        <v>6.3541666666666668E-3</v>
      </c>
      <c r="S421" s="101" t="s">
        <v>874</v>
      </c>
      <c r="T421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42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22" spans="1:21" ht="225.5" thickBot="1" x14ac:dyDescent="0.4">
      <c r="A422" s="137" t="s">
        <v>31</v>
      </c>
      <c r="B422" s="98">
        <v>44562</v>
      </c>
      <c r="C422" s="99" t="s">
        <v>871</v>
      </c>
      <c r="D422" s="99"/>
      <c r="E422" s="106">
        <v>44565.924247685187</v>
      </c>
      <c r="F422" s="106">
        <v>44565.927442129629</v>
      </c>
      <c r="G422" s="118" t="s">
        <v>69</v>
      </c>
      <c r="H422" s="118" t="s">
        <v>779</v>
      </c>
      <c r="I422" s="118" t="s">
        <v>877</v>
      </c>
      <c r="J422" s="101" t="s">
        <v>62</v>
      </c>
      <c r="K422" s="101" t="s">
        <v>657</v>
      </c>
      <c r="L422" s="101" t="s">
        <v>78</v>
      </c>
      <c r="M422" s="101" t="s">
        <v>64</v>
      </c>
      <c r="N422" s="101" t="s">
        <v>73</v>
      </c>
      <c r="O422" s="101" t="str">
        <f>IF([2]!RtDuet_Report[[#This Row],[Duration3]]&gt;=360,IF([2]!RtDuet_Report[[#This Row],[&gt; 12 Hrs EDT ]]=1,"Zero",1),"Zero")</f>
        <v>Zero</v>
      </c>
      <c r="P422" s="101" t="str">
        <f>IF([2]!RtDuet_Report[[#This Row],[Duration3]]&gt;=720, 1,"Zero")</f>
        <v>Zero</v>
      </c>
      <c r="Q422" s="101">
        <v>4</v>
      </c>
      <c r="R422" s="123">
        <v>3.1944444444444442E-3</v>
      </c>
      <c r="S422" s="101" t="s">
        <v>878</v>
      </c>
      <c r="T422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42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23" spans="1:21" ht="225.5" thickBot="1" x14ac:dyDescent="0.4">
      <c r="A423" s="137" t="s">
        <v>31</v>
      </c>
      <c r="B423" s="98">
        <v>44562</v>
      </c>
      <c r="C423" s="99" t="s">
        <v>871</v>
      </c>
      <c r="D423" s="99"/>
      <c r="E423" s="106">
        <v>44566.127476851849</v>
      </c>
      <c r="F423" s="106">
        <v>44566.136956018519</v>
      </c>
      <c r="G423" s="118" t="s">
        <v>69</v>
      </c>
      <c r="H423" s="118" t="s">
        <v>879</v>
      </c>
      <c r="I423" s="118" t="s">
        <v>880</v>
      </c>
      <c r="J423" s="101" t="s">
        <v>62</v>
      </c>
      <c r="K423" s="101" t="s">
        <v>657</v>
      </c>
      <c r="L423" s="101" t="s">
        <v>78</v>
      </c>
      <c r="M423" s="101" t="s">
        <v>64</v>
      </c>
      <c r="N423" s="101" t="s">
        <v>73</v>
      </c>
      <c r="O423" s="101" t="str">
        <f>IF([2]!RtDuet_Report[[#This Row],[Duration3]]&gt;=360,IF([2]!RtDuet_Report[[#This Row],[&gt; 12 Hrs EDT ]]=1,"Zero",1),"Zero")</f>
        <v>Zero</v>
      </c>
      <c r="P423" s="101" t="str">
        <f>IF([2]!RtDuet_Report[[#This Row],[Duration3]]&gt;=720, 1,"Zero")</f>
        <v>Zero</v>
      </c>
      <c r="Q423" s="101">
        <v>13</v>
      </c>
      <c r="R423" s="123">
        <v>9.479166666666667E-3</v>
      </c>
      <c r="S423" s="101" t="s">
        <v>878</v>
      </c>
      <c r="T423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42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24" spans="1:21" ht="225.5" thickBot="1" x14ac:dyDescent="0.4">
      <c r="A424" s="137" t="s">
        <v>31</v>
      </c>
      <c r="B424" s="98">
        <v>44562</v>
      </c>
      <c r="C424" s="99" t="s">
        <v>871</v>
      </c>
      <c r="D424" s="99"/>
      <c r="E424" s="106">
        <v>44566.151018518518</v>
      </c>
      <c r="F424" s="106">
        <v>44566.155659722222</v>
      </c>
      <c r="G424" s="118" t="s">
        <v>69</v>
      </c>
      <c r="H424" s="118" t="s">
        <v>720</v>
      </c>
      <c r="I424" s="118" t="s">
        <v>881</v>
      </c>
      <c r="J424" s="101" t="s">
        <v>62</v>
      </c>
      <c r="K424" s="101" t="s">
        <v>657</v>
      </c>
      <c r="L424" s="101" t="s">
        <v>78</v>
      </c>
      <c r="M424" s="101" t="s">
        <v>64</v>
      </c>
      <c r="N424" s="101" t="s">
        <v>73</v>
      </c>
      <c r="O424" s="101" t="str">
        <f>IF([2]!RtDuet_Report[[#This Row],[Duration3]]&gt;=360,IF([2]!RtDuet_Report[[#This Row],[&gt; 12 Hrs EDT ]]=1,"Zero",1),"Zero")</f>
        <v>Zero</v>
      </c>
      <c r="P424" s="101" t="str">
        <f>IF([2]!RtDuet_Report[[#This Row],[Duration3]]&gt;=720, 1,"Zero")</f>
        <v>Zero</v>
      </c>
      <c r="Q424" s="101">
        <v>6</v>
      </c>
      <c r="R424" s="123">
        <v>4.6412037037037038E-3</v>
      </c>
      <c r="S424" s="101" t="s">
        <v>878</v>
      </c>
      <c r="T424" s="105">
        <f>IF(OR([2]!RtDuet_Report[[#This Row],[Machine Centre ]]="Vessel Unloading 1 Unplanned Loss",[2]!RtDuet_Report[[#This Row],[Machine Centre ]]="Vessel Unloading 2 Unplanned Loss"),[2]!RtDuet_Report[[#This Row],[Duration3]],0)</f>
        <v>13</v>
      </c>
      <c r="U42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25" spans="1:21" ht="225.5" thickBot="1" x14ac:dyDescent="0.4">
      <c r="A425" s="137" t="s">
        <v>31</v>
      </c>
      <c r="B425" s="98">
        <v>44562</v>
      </c>
      <c r="C425" s="99" t="s">
        <v>871</v>
      </c>
      <c r="D425" s="99"/>
      <c r="E425" s="106">
        <v>44566.17150462963</v>
      </c>
      <c r="F425" s="106">
        <v>44566.177476851852</v>
      </c>
      <c r="G425" s="118" t="s">
        <v>69</v>
      </c>
      <c r="H425" s="118" t="s">
        <v>882</v>
      </c>
      <c r="I425" s="118" t="s">
        <v>883</v>
      </c>
      <c r="J425" s="101" t="s">
        <v>62</v>
      </c>
      <c r="K425" s="101" t="s">
        <v>657</v>
      </c>
      <c r="L425" s="101" t="s">
        <v>78</v>
      </c>
      <c r="M425" s="101" t="s">
        <v>64</v>
      </c>
      <c r="N425" s="101" t="s">
        <v>73</v>
      </c>
      <c r="O425" s="101" t="str">
        <f>IF([2]!RtDuet_Report[[#This Row],[Duration3]]&gt;=360,IF([2]!RtDuet_Report[[#This Row],[&gt; 12 Hrs EDT ]]=1,"Zero",1),"Zero")</f>
        <v>Zero</v>
      </c>
      <c r="P425" s="101" t="str">
        <f>IF([2]!RtDuet_Report[[#This Row],[Duration3]]&gt;=720, 1,"Zero")</f>
        <v>Zero</v>
      </c>
      <c r="Q425" s="101">
        <v>8</v>
      </c>
      <c r="R425" s="123">
        <v>5.9722222222222225E-3</v>
      </c>
      <c r="S425" s="101" t="s">
        <v>878</v>
      </c>
      <c r="T425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42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26" spans="1:21" ht="225.5" thickBot="1" x14ac:dyDescent="0.4">
      <c r="A426" s="137" t="s">
        <v>31</v>
      </c>
      <c r="B426" s="98">
        <v>44562</v>
      </c>
      <c r="C426" s="99" t="s">
        <v>871</v>
      </c>
      <c r="D426" s="99"/>
      <c r="E426" s="106">
        <v>44566.215891203705</v>
      </c>
      <c r="F426" s="106">
        <v>44566.218622685185</v>
      </c>
      <c r="G426" s="118" t="s">
        <v>69</v>
      </c>
      <c r="H426" s="118" t="s">
        <v>884</v>
      </c>
      <c r="I426" s="118" t="s">
        <v>826</v>
      </c>
      <c r="J426" s="101" t="s">
        <v>62</v>
      </c>
      <c r="K426" s="101" t="s">
        <v>657</v>
      </c>
      <c r="L426" s="101" t="s">
        <v>78</v>
      </c>
      <c r="M426" s="101" t="s">
        <v>64</v>
      </c>
      <c r="N426" s="101" t="s">
        <v>73</v>
      </c>
      <c r="O426" s="101" t="str">
        <f>IF([2]!RtDuet_Report[[#This Row],[Duration3]]&gt;=360,IF([2]!RtDuet_Report[[#This Row],[&gt; 12 Hrs EDT ]]=1,"Zero",1),"Zero")</f>
        <v>Zero</v>
      </c>
      <c r="P426" s="101" t="str">
        <f>IF([2]!RtDuet_Report[[#This Row],[Duration3]]&gt;=720, 1,"Zero")</f>
        <v>Zero</v>
      </c>
      <c r="Q426" s="101">
        <v>3</v>
      </c>
      <c r="R426" s="123">
        <v>2.7314814814814819E-3</v>
      </c>
      <c r="S426" s="101" t="s">
        <v>878</v>
      </c>
      <c r="T426" s="105">
        <f>IF(OR([2]!RtDuet_Report[[#This Row],[Machine Centre ]]="Vessel Unloading 1 Unplanned Loss",[2]!RtDuet_Report[[#This Row],[Machine Centre ]]="Vessel Unloading 2 Unplanned Loss"),[2]!RtDuet_Report[[#This Row],[Duration3]],0)</f>
        <v>8</v>
      </c>
      <c r="U42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27" spans="1:21" ht="225.5" thickBot="1" x14ac:dyDescent="0.4">
      <c r="A427" s="137" t="s">
        <v>31</v>
      </c>
      <c r="B427" s="98">
        <v>44562</v>
      </c>
      <c r="C427" s="99" t="s">
        <v>871</v>
      </c>
      <c r="D427" s="99"/>
      <c r="E427" s="106">
        <v>44566.226273148146</v>
      </c>
      <c r="F427" s="106">
        <v>44566.229745370372</v>
      </c>
      <c r="G427" s="118" t="s">
        <v>69</v>
      </c>
      <c r="H427" s="118" t="s">
        <v>885</v>
      </c>
      <c r="I427" s="118" t="s">
        <v>886</v>
      </c>
      <c r="J427" s="101" t="s">
        <v>62</v>
      </c>
      <c r="K427" s="101" t="s">
        <v>657</v>
      </c>
      <c r="L427" s="101" t="s">
        <v>78</v>
      </c>
      <c r="M427" s="101" t="s">
        <v>64</v>
      </c>
      <c r="N427" s="101" t="s">
        <v>73</v>
      </c>
      <c r="O427" s="101" t="str">
        <f>IF([2]!RtDuet_Report[[#This Row],[Duration3]]&gt;=360,IF([2]!RtDuet_Report[[#This Row],[&gt; 12 Hrs EDT ]]=1,"Zero",1),"Zero")</f>
        <v>Zero</v>
      </c>
      <c r="P427" s="101" t="str">
        <f>IF([2]!RtDuet_Report[[#This Row],[Duration3]]&gt;=720, 1,"Zero")</f>
        <v>Zero</v>
      </c>
      <c r="Q427" s="101">
        <v>5</v>
      </c>
      <c r="R427" s="123">
        <v>3.472222222222222E-3</v>
      </c>
      <c r="S427" s="101" t="s">
        <v>878</v>
      </c>
      <c r="T427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42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28" spans="1:21" ht="225.5" thickBot="1" x14ac:dyDescent="0.4">
      <c r="A428" s="137" t="s">
        <v>31</v>
      </c>
      <c r="B428" s="98">
        <v>44562</v>
      </c>
      <c r="C428" s="99" t="s">
        <v>871</v>
      </c>
      <c r="D428" s="99"/>
      <c r="E428" s="106">
        <v>44566.254560185182</v>
      </c>
      <c r="F428" s="106">
        <v>44566.256354166668</v>
      </c>
      <c r="G428" s="118" t="s">
        <v>69</v>
      </c>
      <c r="H428" s="118" t="s">
        <v>887</v>
      </c>
      <c r="I428" s="118" t="s">
        <v>313</v>
      </c>
      <c r="J428" s="101" t="s">
        <v>62</v>
      </c>
      <c r="K428" s="101" t="s">
        <v>657</v>
      </c>
      <c r="L428" s="101" t="s">
        <v>78</v>
      </c>
      <c r="M428" s="101" t="s">
        <v>64</v>
      </c>
      <c r="N428" s="101" t="s">
        <v>73</v>
      </c>
      <c r="O428" s="101" t="str">
        <f>IF([2]!RtDuet_Report[[#This Row],[Duration3]]&gt;=360,IF([2]!RtDuet_Report[[#This Row],[&gt; 12 Hrs EDT ]]=1,"Zero",1),"Zero")</f>
        <v>Zero</v>
      </c>
      <c r="P428" s="101" t="str">
        <f>IF([2]!RtDuet_Report[[#This Row],[Duration3]]&gt;=720, 1,"Zero")</f>
        <v>Zero</v>
      </c>
      <c r="Q428" s="101">
        <v>2</v>
      </c>
      <c r="R428" s="123">
        <v>1.7939814814814815E-3</v>
      </c>
      <c r="S428" s="101" t="s">
        <v>878</v>
      </c>
      <c r="T428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42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29" spans="1:21" ht="225.5" thickBot="1" x14ac:dyDescent="0.4">
      <c r="A429" s="137" t="s">
        <v>31</v>
      </c>
      <c r="B429" s="98">
        <v>44562</v>
      </c>
      <c r="C429" s="99" t="s">
        <v>871</v>
      </c>
      <c r="D429" s="99"/>
      <c r="E429" s="106">
        <v>44566.256944444445</v>
      </c>
      <c r="F429" s="106">
        <v>44566.261782407404</v>
      </c>
      <c r="G429" s="118" t="s">
        <v>69</v>
      </c>
      <c r="H429" s="118" t="s">
        <v>888</v>
      </c>
      <c r="I429" s="118" t="s">
        <v>889</v>
      </c>
      <c r="J429" s="101" t="s">
        <v>62</v>
      </c>
      <c r="K429" s="101" t="s">
        <v>657</v>
      </c>
      <c r="L429" s="101" t="s">
        <v>78</v>
      </c>
      <c r="M429" s="101" t="s">
        <v>64</v>
      </c>
      <c r="N429" s="101" t="s">
        <v>73</v>
      </c>
      <c r="O429" s="101" t="str">
        <f>IF([2]!RtDuet_Report[[#This Row],[Duration3]]&gt;=360,IF([2]!RtDuet_Report[[#This Row],[&gt; 12 Hrs EDT ]]=1,"Zero",1),"Zero")</f>
        <v>Zero</v>
      </c>
      <c r="P429" s="101" t="str">
        <f>IF([2]!RtDuet_Report[[#This Row],[Duration3]]&gt;=720, 1,"Zero")</f>
        <v>Zero</v>
      </c>
      <c r="Q429" s="101">
        <v>6</v>
      </c>
      <c r="R429" s="123">
        <v>4.8379629629629632E-3</v>
      </c>
      <c r="S429" s="101" t="s">
        <v>878</v>
      </c>
      <c r="T429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42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30" spans="1:21" ht="225.5" thickBot="1" x14ac:dyDescent="0.4">
      <c r="A430" s="137" t="s">
        <v>31</v>
      </c>
      <c r="B430" s="98">
        <v>44562</v>
      </c>
      <c r="C430" s="99" t="s">
        <v>871</v>
      </c>
      <c r="D430" s="99"/>
      <c r="E430" s="106">
        <v>44566.262615740743</v>
      </c>
      <c r="F430" s="106">
        <v>44566.264282407406</v>
      </c>
      <c r="G430" s="118" t="s">
        <v>69</v>
      </c>
      <c r="H430" s="118" t="s">
        <v>300</v>
      </c>
      <c r="I430" s="118" t="s">
        <v>111</v>
      </c>
      <c r="J430" s="101" t="s">
        <v>62</v>
      </c>
      <c r="K430" s="101" t="s">
        <v>657</v>
      </c>
      <c r="L430" s="101" t="s">
        <v>78</v>
      </c>
      <c r="M430" s="101" t="s">
        <v>64</v>
      </c>
      <c r="N430" s="101" t="s">
        <v>73</v>
      </c>
      <c r="O430" s="101" t="str">
        <f>IF([2]!RtDuet_Report[[#This Row],[Duration3]]&gt;=360,IF([2]!RtDuet_Report[[#This Row],[&gt; 12 Hrs EDT ]]=1,"Zero",1),"Zero")</f>
        <v>Zero</v>
      </c>
      <c r="P430" s="101" t="str">
        <f>IF([2]!RtDuet_Report[[#This Row],[Duration3]]&gt;=720, 1,"Zero")</f>
        <v>Zero</v>
      </c>
      <c r="Q430" s="101">
        <v>2</v>
      </c>
      <c r="R430" s="123">
        <v>1.6666666666666668E-3</v>
      </c>
      <c r="S430" s="101" t="s">
        <v>878</v>
      </c>
      <c r="T430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43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31" spans="1:21" ht="225.5" thickBot="1" x14ac:dyDescent="0.4">
      <c r="A431" s="137" t="s">
        <v>31</v>
      </c>
      <c r="B431" s="98">
        <v>44562</v>
      </c>
      <c r="C431" s="99" t="s">
        <v>871</v>
      </c>
      <c r="D431" s="99"/>
      <c r="E431" s="106">
        <v>44566.265682870369</v>
      </c>
      <c r="F431" s="106">
        <v>44566.268622685187</v>
      </c>
      <c r="G431" s="118" t="s">
        <v>69</v>
      </c>
      <c r="H431" s="118" t="s">
        <v>152</v>
      </c>
      <c r="I431" s="118" t="s">
        <v>801</v>
      </c>
      <c r="J431" s="101" t="s">
        <v>62</v>
      </c>
      <c r="K431" s="101" t="s">
        <v>657</v>
      </c>
      <c r="L431" s="101" t="s">
        <v>78</v>
      </c>
      <c r="M431" s="101" t="s">
        <v>64</v>
      </c>
      <c r="N431" s="101" t="s">
        <v>73</v>
      </c>
      <c r="O431" s="101" t="str">
        <f>IF([2]!RtDuet_Report[[#This Row],[Duration3]]&gt;=360,IF([2]!RtDuet_Report[[#This Row],[&gt; 12 Hrs EDT ]]=1,"Zero",1),"Zero")</f>
        <v>Zero</v>
      </c>
      <c r="P431" s="101" t="str">
        <f>IF([2]!RtDuet_Report[[#This Row],[Duration3]]&gt;=720, 1,"Zero")</f>
        <v>Zero</v>
      </c>
      <c r="Q431" s="101">
        <v>4</v>
      </c>
      <c r="R431" s="123">
        <v>2.9398148148148148E-3</v>
      </c>
      <c r="S431" s="101" t="s">
        <v>878</v>
      </c>
      <c r="T431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43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32" spans="1:21" ht="225.5" thickBot="1" x14ac:dyDescent="0.4">
      <c r="A432" s="137" t="s">
        <v>31</v>
      </c>
      <c r="B432" s="98">
        <v>44562</v>
      </c>
      <c r="C432" s="99" t="s">
        <v>871</v>
      </c>
      <c r="D432" s="99"/>
      <c r="E432" s="106">
        <v>44566.284212962964</v>
      </c>
      <c r="F432" s="106">
        <v>44566.286770833336</v>
      </c>
      <c r="G432" s="118" t="s">
        <v>69</v>
      </c>
      <c r="H432" s="118" t="s">
        <v>890</v>
      </c>
      <c r="I432" s="118" t="s">
        <v>891</v>
      </c>
      <c r="J432" s="101" t="s">
        <v>62</v>
      </c>
      <c r="K432" s="101" t="s">
        <v>657</v>
      </c>
      <c r="L432" s="101" t="s">
        <v>78</v>
      </c>
      <c r="M432" s="101" t="s">
        <v>64</v>
      </c>
      <c r="N432" s="101" t="s">
        <v>73</v>
      </c>
      <c r="O432" s="101" t="str">
        <f>IF([2]!RtDuet_Report[[#This Row],[Duration3]]&gt;=360,IF([2]!RtDuet_Report[[#This Row],[&gt; 12 Hrs EDT ]]=1,"Zero",1),"Zero")</f>
        <v>Zero</v>
      </c>
      <c r="P432" s="101" t="str">
        <f>IF([2]!RtDuet_Report[[#This Row],[Duration3]]&gt;=720, 1,"Zero")</f>
        <v>Zero</v>
      </c>
      <c r="Q432" s="101">
        <v>3</v>
      </c>
      <c r="R432" s="123">
        <v>2.5578703703703705E-3</v>
      </c>
      <c r="S432" s="101" t="s">
        <v>878</v>
      </c>
      <c r="T432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43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33" spans="1:21" ht="225.5" thickBot="1" x14ac:dyDescent="0.4">
      <c r="A433" s="137" t="s">
        <v>31</v>
      </c>
      <c r="B433" s="98">
        <v>44562</v>
      </c>
      <c r="C433" s="99" t="s">
        <v>871</v>
      </c>
      <c r="D433" s="99"/>
      <c r="E433" s="106">
        <v>44566.287604166668</v>
      </c>
      <c r="F433" s="106">
        <v>44566.292592592596</v>
      </c>
      <c r="G433" s="118" t="s">
        <v>69</v>
      </c>
      <c r="H433" s="118" t="s">
        <v>892</v>
      </c>
      <c r="I433" s="118" t="s">
        <v>893</v>
      </c>
      <c r="J433" s="101" t="s">
        <v>62</v>
      </c>
      <c r="K433" s="101" t="s">
        <v>657</v>
      </c>
      <c r="L433" s="101" t="s">
        <v>78</v>
      </c>
      <c r="M433" s="101" t="s">
        <v>64</v>
      </c>
      <c r="N433" s="101" t="s">
        <v>73</v>
      </c>
      <c r="O433" s="101" t="str">
        <f>IF([2]!RtDuet_Report[[#This Row],[Duration3]]&gt;=360,IF([2]!RtDuet_Report[[#This Row],[&gt; 12 Hrs EDT ]]=1,"Zero",1),"Zero")</f>
        <v>Zero</v>
      </c>
      <c r="P433" s="101" t="str">
        <f>IF([2]!RtDuet_Report[[#This Row],[Duration3]]&gt;=720, 1,"Zero")</f>
        <v>Zero</v>
      </c>
      <c r="Q433" s="101">
        <v>7</v>
      </c>
      <c r="R433" s="123">
        <v>4.9884259259259265E-3</v>
      </c>
      <c r="S433" s="101" t="s">
        <v>878</v>
      </c>
      <c r="T433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43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34" spans="1:21" ht="225.5" thickBot="1" x14ac:dyDescent="0.4">
      <c r="A434" s="137" t="s">
        <v>31</v>
      </c>
      <c r="B434" s="98">
        <v>44562</v>
      </c>
      <c r="C434" s="99" t="s">
        <v>871</v>
      </c>
      <c r="D434" s="99"/>
      <c r="E434" s="106">
        <v>44566.363020833334</v>
      </c>
      <c r="F434" s="106">
        <v>44566.366226851853</v>
      </c>
      <c r="G434" s="118" t="s">
        <v>69</v>
      </c>
      <c r="H434" s="118" t="s">
        <v>103</v>
      </c>
      <c r="I434" s="118" t="s">
        <v>877</v>
      </c>
      <c r="J434" s="101" t="s">
        <v>62</v>
      </c>
      <c r="K434" s="101" t="s">
        <v>657</v>
      </c>
      <c r="L434" s="101" t="s">
        <v>78</v>
      </c>
      <c r="M434" s="101" t="s">
        <v>64</v>
      </c>
      <c r="N434" s="101" t="s">
        <v>73</v>
      </c>
      <c r="O434" s="101" t="str">
        <f>IF([2]!RtDuet_Report[[#This Row],[Duration3]]&gt;=360,IF([2]!RtDuet_Report[[#This Row],[&gt; 12 Hrs EDT ]]=1,"Zero",1),"Zero")</f>
        <v>Zero</v>
      </c>
      <c r="P434" s="101" t="str">
        <f>IF([2]!RtDuet_Report[[#This Row],[Duration3]]&gt;=720, 1,"Zero")</f>
        <v>Zero</v>
      </c>
      <c r="Q434" s="101">
        <v>4</v>
      </c>
      <c r="R434" s="123">
        <v>3.2060185185185191E-3</v>
      </c>
      <c r="S434" s="101" t="s">
        <v>878</v>
      </c>
      <c r="T434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43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35" spans="1:21" ht="225.5" thickBot="1" x14ac:dyDescent="0.4">
      <c r="A435" s="137" t="s">
        <v>31</v>
      </c>
      <c r="B435" s="98">
        <v>44562</v>
      </c>
      <c r="C435" s="99" t="s">
        <v>871</v>
      </c>
      <c r="D435" s="99"/>
      <c r="E435" s="106">
        <v>44566.371747685182</v>
      </c>
      <c r="F435" s="106">
        <v>44566.373148148145</v>
      </c>
      <c r="G435" s="118" t="s">
        <v>69</v>
      </c>
      <c r="H435" s="118" t="s">
        <v>656</v>
      </c>
      <c r="I435" s="118" t="s">
        <v>787</v>
      </c>
      <c r="J435" s="101" t="s">
        <v>62</v>
      </c>
      <c r="K435" s="101" t="s">
        <v>657</v>
      </c>
      <c r="L435" s="101" t="s">
        <v>78</v>
      </c>
      <c r="M435" s="101" t="s">
        <v>64</v>
      </c>
      <c r="N435" s="101" t="s">
        <v>73</v>
      </c>
      <c r="O435" s="101" t="str">
        <f>IF([2]!RtDuet_Report[[#This Row],[Duration3]]&gt;=360,IF([2]!RtDuet_Report[[#This Row],[&gt; 12 Hrs EDT ]]=1,"Zero",1),"Zero")</f>
        <v>Zero</v>
      </c>
      <c r="P435" s="101" t="str">
        <f>IF([2]!RtDuet_Report[[#This Row],[Duration3]]&gt;=720, 1,"Zero")</f>
        <v>Zero</v>
      </c>
      <c r="Q435" s="101">
        <v>2</v>
      </c>
      <c r="R435" s="123">
        <v>1.4004629629629629E-3</v>
      </c>
      <c r="S435" s="101" t="s">
        <v>878</v>
      </c>
      <c r="T435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43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36" spans="1:21" ht="225.5" thickBot="1" x14ac:dyDescent="0.4">
      <c r="A436" s="137" t="s">
        <v>31</v>
      </c>
      <c r="B436" s="98">
        <v>44562</v>
      </c>
      <c r="C436" s="99" t="s">
        <v>871</v>
      </c>
      <c r="D436" s="99"/>
      <c r="E436" s="106">
        <v>44566.375810185185</v>
      </c>
      <c r="F436" s="106">
        <v>44566.379224537035</v>
      </c>
      <c r="G436" s="118" t="s">
        <v>69</v>
      </c>
      <c r="H436" s="118" t="s">
        <v>894</v>
      </c>
      <c r="I436" s="118" t="s">
        <v>895</v>
      </c>
      <c r="J436" s="101" t="s">
        <v>62</v>
      </c>
      <c r="K436" s="101" t="s">
        <v>657</v>
      </c>
      <c r="L436" s="101" t="s">
        <v>78</v>
      </c>
      <c r="M436" s="101" t="s">
        <v>64</v>
      </c>
      <c r="N436" s="101" t="s">
        <v>73</v>
      </c>
      <c r="O436" s="101" t="str">
        <f>IF([2]!RtDuet_Report[[#This Row],[Duration3]]&gt;=360,IF([2]!RtDuet_Report[[#This Row],[&gt; 12 Hrs EDT ]]=1,"Zero",1),"Zero")</f>
        <v>Zero</v>
      </c>
      <c r="P436" s="101" t="str">
        <f>IF([2]!RtDuet_Report[[#This Row],[Duration3]]&gt;=720, 1,"Zero")</f>
        <v>Zero</v>
      </c>
      <c r="Q436" s="101">
        <v>4</v>
      </c>
      <c r="R436" s="123">
        <v>3.414351851851852E-3</v>
      </c>
      <c r="S436" s="101" t="s">
        <v>878</v>
      </c>
      <c r="T436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43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37" spans="1:21" ht="225.5" thickBot="1" x14ac:dyDescent="0.4">
      <c r="A437" s="137" t="s">
        <v>31</v>
      </c>
      <c r="B437" s="98">
        <v>44562</v>
      </c>
      <c r="C437" s="99" t="s">
        <v>871</v>
      </c>
      <c r="D437" s="99"/>
      <c r="E437" s="106">
        <v>44566.387314814812</v>
      </c>
      <c r="F437" s="106">
        <v>44566.39025462963</v>
      </c>
      <c r="G437" s="118" t="s">
        <v>69</v>
      </c>
      <c r="H437" s="118" t="s">
        <v>152</v>
      </c>
      <c r="I437" s="118" t="s">
        <v>701</v>
      </c>
      <c r="J437" s="101" t="s">
        <v>62</v>
      </c>
      <c r="K437" s="101" t="s">
        <v>657</v>
      </c>
      <c r="L437" s="101" t="s">
        <v>78</v>
      </c>
      <c r="M437" s="101" t="s">
        <v>64</v>
      </c>
      <c r="N437" s="101" t="s">
        <v>73</v>
      </c>
      <c r="O437" s="101" t="str">
        <f>IF([2]!RtDuet_Report[[#This Row],[Duration3]]&gt;=360,IF([2]!RtDuet_Report[[#This Row],[&gt; 12 Hrs EDT ]]=1,"Zero",1),"Zero")</f>
        <v>Zero</v>
      </c>
      <c r="P437" s="101" t="str">
        <f>IF([2]!RtDuet_Report[[#This Row],[Duration3]]&gt;=720, 1,"Zero")</f>
        <v>Zero</v>
      </c>
      <c r="Q437" s="101">
        <v>4</v>
      </c>
      <c r="R437" s="123">
        <v>2.9398148148148148E-3</v>
      </c>
      <c r="S437" s="101" t="s">
        <v>878</v>
      </c>
      <c r="T437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43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38" spans="1:21" ht="225.5" thickBot="1" x14ac:dyDescent="0.4">
      <c r="A438" s="137" t="s">
        <v>31</v>
      </c>
      <c r="B438" s="98">
        <v>44562</v>
      </c>
      <c r="C438" s="99" t="s">
        <v>871</v>
      </c>
      <c r="D438" s="99"/>
      <c r="E438" s="106">
        <v>44566.391099537039</v>
      </c>
      <c r="F438" s="106">
        <v>44566.395439814813</v>
      </c>
      <c r="G438" s="118" t="s">
        <v>69</v>
      </c>
      <c r="H438" s="118" t="s">
        <v>896</v>
      </c>
      <c r="I438" s="118" t="s">
        <v>202</v>
      </c>
      <c r="J438" s="101" t="s">
        <v>62</v>
      </c>
      <c r="K438" s="101" t="s">
        <v>657</v>
      </c>
      <c r="L438" s="101" t="s">
        <v>78</v>
      </c>
      <c r="M438" s="101" t="s">
        <v>64</v>
      </c>
      <c r="N438" s="101" t="s">
        <v>73</v>
      </c>
      <c r="O438" s="101" t="str">
        <f>IF([2]!RtDuet_Report[[#This Row],[Duration3]]&gt;=360,IF([2]!RtDuet_Report[[#This Row],[&gt; 12 Hrs EDT ]]=1,"Zero",1),"Zero")</f>
        <v>Zero</v>
      </c>
      <c r="P438" s="101" t="str">
        <f>IF([2]!RtDuet_Report[[#This Row],[Duration3]]&gt;=720, 1,"Zero")</f>
        <v>Zero</v>
      </c>
      <c r="Q438" s="101">
        <v>6</v>
      </c>
      <c r="R438" s="123">
        <v>4.340277777777778E-3</v>
      </c>
      <c r="S438" s="101" t="s">
        <v>878</v>
      </c>
      <c r="T438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43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39" spans="1:21" ht="225.5" thickBot="1" x14ac:dyDescent="0.4">
      <c r="A439" s="137" t="s">
        <v>31</v>
      </c>
      <c r="B439" s="98">
        <v>44562</v>
      </c>
      <c r="C439" s="99" t="s">
        <v>871</v>
      </c>
      <c r="D439" s="99"/>
      <c r="E439" s="106">
        <v>44566.395995370367</v>
      </c>
      <c r="F439" s="106">
        <v>44566.399652777778</v>
      </c>
      <c r="G439" s="118" t="s">
        <v>69</v>
      </c>
      <c r="H439" s="118" t="s">
        <v>897</v>
      </c>
      <c r="I439" s="118" t="s">
        <v>350</v>
      </c>
      <c r="J439" s="101" t="s">
        <v>62</v>
      </c>
      <c r="K439" s="101" t="s">
        <v>657</v>
      </c>
      <c r="L439" s="101" t="s">
        <v>78</v>
      </c>
      <c r="M439" s="101" t="s">
        <v>64</v>
      </c>
      <c r="N439" s="101" t="s">
        <v>73</v>
      </c>
      <c r="O439" s="101" t="str">
        <f>IF([2]!RtDuet_Report[[#This Row],[Duration3]]&gt;=360,IF([2]!RtDuet_Report[[#This Row],[&gt; 12 Hrs EDT ]]=1,"Zero",1),"Zero")</f>
        <v>Zero</v>
      </c>
      <c r="P439" s="101" t="str">
        <f>IF([2]!RtDuet_Report[[#This Row],[Duration3]]&gt;=720, 1,"Zero")</f>
        <v>Zero</v>
      </c>
      <c r="Q439" s="101">
        <v>5</v>
      </c>
      <c r="R439" s="123">
        <v>3.6574074074074074E-3</v>
      </c>
      <c r="S439" s="101" t="s">
        <v>878</v>
      </c>
      <c r="T439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43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40" spans="1:21" ht="225.5" thickBot="1" x14ac:dyDescent="0.4">
      <c r="A440" s="137" t="s">
        <v>31</v>
      </c>
      <c r="B440" s="98">
        <v>44562</v>
      </c>
      <c r="C440" s="99" t="s">
        <v>871</v>
      </c>
      <c r="D440" s="99"/>
      <c r="E440" s="106">
        <v>44566.401365740741</v>
      </c>
      <c r="F440" s="106">
        <v>44566.404583333337</v>
      </c>
      <c r="G440" s="118" t="s">
        <v>69</v>
      </c>
      <c r="H440" s="118" t="s">
        <v>898</v>
      </c>
      <c r="I440" s="118" t="s">
        <v>290</v>
      </c>
      <c r="J440" s="101" t="s">
        <v>62</v>
      </c>
      <c r="K440" s="101" t="s">
        <v>657</v>
      </c>
      <c r="L440" s="101" t="s">
        <v>78</v>
      </c>
      <c r="M440" s="101" t="s">
        <v>64</v>
      </c>
      <c r="N440" s="101" t="s">
        <v>73</v>
      </c>
      <c r="O440" s="101" t="str">
        <f>IF([2]!RtDuet_Report[[#This Row],[Duration3]]&gt;=360,IF([2]!RtDuet_Report[[#This Row],[&gt; 12 Hrs EDT ]]=1,"Zero",1),"Zero")</f>
        <v>Zero</v>
      </c>
      <c r="P440" s="101" t="str">
        <f>IF([2]!RtDuet_Report[[#This Row],[Duration3]]&gt;=720, 1,"Zero")</f>
        <v>Zero</v>
      </c>
      <c r="Q440" s="101">
        <v>4</v>
      </c>
      <c r="R440" s="123">
        <v>3.2175925925925926E-3</v>
      </c>
      <c r="S440" s="101" t="s">
        <v>878</v>
      </c>
      <c r="T440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44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41" spans="1:21" ht="225.5" thickBot="1" x14ac:dyDescent="0.4">
      <c r="A441" s="137" t="s">
        <v>31</v>
      </c>
      <c r="B441" s="98">
        <v>44562</v>
      </c>
      <c r="C441" s="99" t="s">
        <v>871</v>
      </c>
      <c r="D441" s="99"/>
      <c r="E441" s="106">
        <v>44566.418819444443</v>
      </c>
      <c r="F441" s="106">
        <v>44566.426064814812</v>
      </c>
      <c r="G441" s="118" t="s">
        <v>69</v>
      </c>
      <c r="H441" s="118" t="s">
        <v>899</v>
      </c>
      <c r="I441" s="118" t="s">
        <v>900</v>
      </c>
      <c r="J441" s="101" t="s">
        <v>62</v>
      </c>
      <c r="K441" s="101" t="s">
        <v>657</v>
      </c>
      <c r="L441" s="101" t="s">
        <v>78</v>
      </c>
      <c r="M441" s="101" t="s">
        <v>64</v>
      </c>
      <c r="N441" s="101" t="s">
        <v>73</v>
      </c>
      <c r="O441" s="101" t="str">
        <f>IF([2]!RtDuet_Report[[#This Row],[Duration3]]&gt;=360,IF([2]!RtDuet_Report[[#This Row],[&gt; 12 Hrs EDT ]]=1,"Zero",1),"Zero")</f>
        <v>Zero</v>
      </c>
      <c r="P441" s="101" t="str">
        <f>IF([2]!RtDuet_Report[[#This Row],[Duration3]]&gt;=720, 1,"Zero")</f>
        <v>Zero</v>
      </c>
      <c r="Q441" s="101">
        <v>10</v>
      </c>
      <c r="R441" s="123">
        <v>7.2453703703703708E-3</v>
      </c>
      <c r="S441" s="101" t="s">
        <v>878</v>
      </c>
      <c r="T441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44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42" spans="1:21" ht="225.5" thickBot="1" x14ac:dyDescent="0.4">
      <c r="A442" s="137" t="s">
        <v>31</v>
      </c>
      <c r="B442" s="98">
        <v>44562</v>
      </c>
      <c r="C442" s="99" t="s">
        <v>871</v>
      </c>
      <c r="D442" s="99"/>
      <c r="E442" s="106">
        <v>44566.429085648146</v>
      </c>
      <c r="F442" s="106">
        <v>44566.433437500003</v>
      </c>
      <c r="G442" s="118" t="s">
        <v>69</v>
      </c>
      <c r="H442" s="118" t="s">
        <v>901</v>
      </c>
      <c r="I442" s="118" t="s">
        <v>664</v>
      </c>
      <c r="J442" s="101" t="s">
        <v>62</v>
      </c>
      <c r="K442" s="101" t="s">
        <v>657</v>
      </c>
      <c r="L442" s="101" t="s">
        <v>78</v>
      </c>
      <c r="M442" s="101" t="s">
        <v>64</v>
      </c>
      <c r="N442" s="101" t="s">
        <v>73</v>
      </c>
      <c r="O442" s="101" t="str">
        <f>IF([2]!RtDuet_Report[[#This Row],[Duration3]]&gt;=360,IF([2]!RtDuet_Report[[#This Row],[&gt; 12 Hrs EDT ]]=1,"Zero",1),"Zero")</f>
        <v>Zero</v>
      </c>
      <c r="P442" s="101" t="str">
        <f>IF([2]!RtDuet_Report[[#This Row],[Duration3]]&gt;=720, 1,"Zero")</f>
        <v>Zero</v>
      </c>
      <c r="Q442" s="101">
        <v>6</v>
      </c>
      <c r="R442" s="123">
        <v>4.3518518518518515E-3</v>
      </c>
      <c r="S442" s="101" t="s">
        <v>878</v>
      </c>
      <c r="T442" s="105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44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43" spans="1:21" ht="225.5" thickBot="1" x14ac:dyDescent="0.4">
      <c r="A443" s="137" t="s">
        <v>31</v>
      </c>
      <c r="B443" s="98">
        <v>44562</v>
      </c>
      <c r="C443" s="99" t="s">
        <v>871</v>
      </c>
      <c r="D443" s="99"/>
      <c r="E443" s="106">
        <v>44566.433715277781</v>
      </c>
      <c r="F443" s="106">
        <v>44566.44253472222</v>
      </c>
      <c r="G443" s="118" t="s">
        <v>69</v>
      </c>
      <c r="H443" s="118" t="s">
        <v>902</v>
      </c>
      <c r="I443" s="118" t="s">
        <v>903</v>
      </c>
      <c r="J443" s="101" t="s">
        <v>62</v>
      </c>
      <c r="K443" s="101" t="s">
        <v>657</v>
      </c>
      <c r="L443" s="101" t="s">
        <v>78</v>
      </c>
      <c r="M443" s="101" t="s">
        <v>64</v>
      </c>
      <c r="N443" s="101" t="s">
        <v>73</v>
      </c>
      <c r="O443" s="101" t="str">
        <f>IF([2]!RtDuet_Report[[#This Row],[Duration3]]&gt;=360,IF([2]!RtDuet_Report[[#This Row],[&gt; 12 Hrs EDT ]]=1,"Zero",1),"Zero")</f>
        <v>Zero</v>
      </c>
      <c r="P443" s="101" t="str">
        <f>IF([2]!RtDuet_Report[[#This Row],[Duration3]]&gt;=720, 1,"Zero")</f>
        <v>Zero</v>
      </c>
      <c r="Q443" s="101">
        <v>12</v>
      </c>
      <c r="R443" s="123">
        <v>8.819444444444444E-3</v>
      </c>
      <c r="S443" s="101" t="s">
        <v>878</v>
      </c>
      <c r="T443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44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44" spans="1:21" ht="225.5" thickBot="1" x14ac:dyDescent="0.4">
      <c r="A444" s="137" t="s">
        <v>31</v>
      </c>
      <c r="B444" s="98">
        <v>44562</v>
      </c>
      <c r="C444" s="99" t="s">
        <v>871</v>
      </c>
      <c r="D444" s="99"/>
      <c r="E444" s="106">
        <v>44566.444074074076</v>
      </c>
      <c r="F444" s="106">
        <v>44566.446655092594</v>
      </c>
      <c r="G444" s="118" t="s">
        <v>69</v>
      </c>
      <c r="H444" s="118" t="s">
        <v>290</v>
      </c>
      <c r="I444" s="118" t="s">
        <v>294</v>
      </c>
      <c r="J444" s="101" t="s">
        <v>62</v>
      </c>
      <c r="K444" s="101" t="s">
        <v>657</v>
      </c>
      <c r="L444" s="101" t="s">
        <v>78</v>
      </c>
      <c r="M444" s="101" t="s">
        <v>64</v>
      </c>
      <c r="N444" s="101" t="s">
        <v>73</v>
      </c>
      <c r="O444" s="101" t="str">
        <f>IF([2]!RtDuet_Report[[#This Row],[Duration3]]&gt;=360,IF([2]!RtDuet_Report[[#This Row],[&gt; 12 Hrs EDT ]]=1,"Zero",1),"Zero")</f>
        <v>Zero</v>
      </c>
      <c r="P444" s="101" t="str">
        <f>IF([2]!RtDuet_Report[[#This Row],[Duration3]]&gt;=720, 1,"Zero")</f>
        <v>Zero</v>
      </c>
      <c r="Q444" s="101">
        <v>3</v>
      </c>
      <c r="R444" s="123">
        <v>2.5810185185185185E-3</v>
      </c>
      <c r="S444" s="101" t="s">
        <v>878</v>
      </c>
      <c r="T444" s="105">
        <f>IF(OR([2]!RtDuet_Report[[#This Row],[Machine Centre ]]="Vessel Unloading 1 Unplanned Loss",[2]!RtDuet_Report[[#This Row],[Machine Centre ]]="Vessel Unloading 2 Unplanned Loss"),[2]!RtDuet_Report[[#This Row],[Duration3]],0)</f>
        <v>12</v>
      </c>
      <c r="U44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45" spans="1:21" ht="225.5" thickBot="1" x14ac:dyDescent="0.4">
      <c r="A445" s="137" t="s">
        <v>31</v>
      </c>
      <c r="B445" s="98">
        <v>44562</v>
      </c>
      <c r="C445" s="99" t="s">
        <v>871</v>
      </c>
      <c r="D445" s="99"/>
      <c r="E445" s="106">
        <v>44566.447210648148</v>
      </c>
      <c r="F445" s="106">
        <v>44566.448472222219</v>
      </c>
      <c r="G445" s="118" t="s">
        <v>69</v>
      </c>
      <c r="H445" s="118" t="s">
        <v>131</v>
      </c>
      <c r="I445" s="118" t="s">
        <v>666</v>
      </c>
      <c r="J445" s="101" t="s">
        <v>62</v>
      </c>
      <c r="K445" s="101" t="s">
        <v>657</v>
      </c>
      <c r="L445" s="101" t="s">
        <v>78</v>
      </c>
      <c r="M445" s="101" t="s">
        <v>64</v>
      </c>
      <c r="N445" s="101" t="s">
        <v>73</v>
      </c>
      <c r="O445" s="101" t="str">
        <f>IF([2]!RtDuet_Report[[#This Row],[Duration3]]&gt;=360,IF([2]!RtDuet_Report[[#This Row],[&gt; 12 Hrs EDT ]]=1,"Zero",1),"Zero")</f>
        <v>Zero</v>
      </c>
      <c r="P445" s="101" t="str">
        <f>IF([2]!RtDuet_Report[[#This Row],[Duration3]]&gt;=720, 1,"Zero")</f>
        <v>Zero</v>
      </c>
      <c r="Q445" s="101">
        <v>1</v>
      </c>
      <c r="R445" s="123">
        <v>1.261574074074074E-3</v>
      </c>
      <c r="S445" s="101" t="s">
        <v>878</v>
      </c>
      <c r="T445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44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46" spans="1:21" ht="225.5" thickBot="1" x14ac:dyDescent="0.4">
      <c r="A446" s="137" t="s">
        <v>31</v>
      </c>
      <c r="B446" s="98">
        <v>44562</v>
      </c>
      <c r="C446" s="99" t="s">
        <v>871</v>
      </c>
      <c r="D446" s="99"/>
      <c r="E446" s="106">
        <v>44566.449340277781</v>
      </c>
      <c r="F446" s="106">
        <v>44566.451296296298</v>
      </c>
      <c r="G446" s="118" t="s">
        <v>69</v>
      </c>
      <c r="H446" s="118" t="s">
        <v>473</v>
      </c>
      <c r="I446" s="118" t="s">
        <v>168</v>
      </c>
      <c r="J446" s="101" t="s">
        <v>62</v>
      </c>
      <c r="K446" s="101" t="s">
        <v>657</v>
      </c>
      <c r="L446" s="101" t="s">
        <v>78</v>
      </c>
      <c r="M446" s="101" t="s">
        <v>64</v>
      </c>
      <c r="N446" s="101" t="s">
        <v>73</v>
      </c>
      <c r="O446" s="101" t="str">
        <f>IF([2]!RtDuet_Report[[#This Row],[Duration3]]&gt;=360,IF([2]!RtDuet_Report[[#This Row],[&gt; 12 Hrs EDT ]]=1,"Zero",1),"Zero")</f>
        <v>Zero</v>
      </c>
      <c r="P446" s="101" t="str">
        <f>IF([2]!RtDuet_Report[[#This Row],[Duration3]]&gt;=720, 1,"Zero")</f>
        <v>Zero</v>
      </c>
      <c r="Q446" s="101">
        <v>2</v>
      </c>
      <c r="R446" s="123">
        <v>1.9560185185185184E-3</v>
      </c>
      <c r="S446" s="101" t="s">
        <v>878</v>
      </c>
      <c r="T446" s="105">
        <f>IF(OR([2]!RtDuet_Report[[#This Row],[Machine Centre ]]="Vessel Unloading 1 Unplanned Loss",[2]!RtDuet_Report[[#This Row],[Machine Centre ]]="Vessel Unloading 2 Unplanned Loss"),[2]!RtDuet_Report[[#This Row],[Duration3]],0)</f>
        <v>1</v>
      </c>
      <c r="U44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47" spans="1:21" ht="225.5" thickBot="1" x14ac:dyDescent="0.4">
      <c r="A447" s="137" t="s">
        <v>31</v>
      </c>
      <c r="B447" s="98">
        <v>44562</v>
      </c>
      <c r="C447" s="99" t="s">
        <v>871</v>
      </c>
      <c r="D447" s="99"/>
      <c r="E447" s="106">
        <v>44566.453738425924</v>
      </c>
      <c r="F447" s="106">
        <v>44566.455081018517</v>
      </c>
      <c r="G447" s="118" t="s">
        <v>69</v>
      </c>
      <c r="H447" s="118" t="s">
        <v>904</v>
      </c>
      <c r="I447" s="118" t="s">
        <v>318</v>
      </c>
      <c r="J447" s="101" t="s">
        <v>62</v>
      </c>
      <c r="K447" s="101" t="s">
        <v>657</v>
      </c>
      <c r="L447" s="101" t="s">
        <v>78</v>
      </c>
      <c r="M447" s="101" t="s">
        <v>64</v>
      </c>
      <c r="N447" s="101" t="s">
        <v>73</v>
      </c>
      <c r="O447" s="101" t="str">
        <f>IF([2]!RtDuet_Report[[#This Row],[Duration3]]&gt;=360,IF([2]!RtDuet_Report[[#This Row],[&gt; 12 Hrs EDT ]]=1,"Zero",1),"Zero")</f>
        <v>Zero</v>
      </c>
      <c r="P447" s="101" t="str">
        <f>IF([2]!RtDuet_Report[[#This Row],[Duration3]]&gt;=720, 1,"Zero")</f>
        <v>Zero</v>
      </c>
      <c r="Q447" s="101">
        <v>1</v>
      </c>
      <c r="R447" s="123">
        <v>1.3425925925925925E-3</v>
      </c>
      <c r="S447" s="101" t="s">
        <v>878</v>
      </c>
      <c r="T447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44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48" spans="1:21" ht="225.5" thickBot="1" x14ac:dyDescent="0.4">
      <c r="A448" s="137" t="s">
        <v>31</v>
      </c>
      <c r="B448" s="98">
        <v>44562</v>
      </c>
      <c r="C448" s="99" t="s">
        <v>871</v>
      </c>
      <c r="D448" s="99"/>
      <c r="E448" s="106">
        <v>44566.509548611109</v>
      </c>
      <c r="F448" s="106">
        <v>44566.510949074072</v>
      </c>
      <c r="G448" s="118" t="s">
        <v>69</v>
      </c>
      <c r="H448" s="118" t="s">
        <v>656</v>
      </c>
      <c r="I448" s="118" t="s">
        <v>338</v>
      </c>
      <c r="J448" s="101" t="s">
        <v>62</v>
      </c>
      <c r="K448" s="101" t="s">
        <v>657</v>
      </c>
      <c r="L448" s="101" t="s">
        <v>78</v>
      </c>
      <c r="M448" s="101" t="s">
        <v>64</v>
      </c>
      <c r="N448" s="101" t="s">
        <v>73</v>
      </c>
      <c r="O448" s="101" t="str">
        <f>IF([2]!RtDuet_Report[[#This Row],[Duration3]]&gt;=360,IF([2]!RtDuet_Report[[#This Row],[&gt; 12 Hrs EDT ]]=1,"Zero",1),"Zero")</f>
        <v>Zero</v>
      </c>
      <c r="P448" s="101" t="str">
        <f>IF([2]!RtDuet_Report[[#This Row],[Duration3]]&gt;=720, 1,"Zero")</f>
        <v>Zero</v>
      </c>
      <c r="Q448" s="101">
        <v>2</v>
      </c>
      <c r="R448" s="123">
        <v>1.4004629629629629E-3</v>
      </c>
      <c r="S448" s="101" t="s">
        <v>878</v>
      </c>
      <c r="T448" s="105">
        <f>IF(OR([2]!RtDuet_Report[[#This Row],[Machine Centre ]]="Vessel Unloading 1 Unplanned Loss",[2]!RtDuet_Report[[#This Row],[Machine Centre ]]="Vessel Unloading 2 Unplanned Loss"),[2]!RtDuet_Report[[#This Row],[Duration3]],0)</f>
        <v>1</v>
      </c>
      <c r="U44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49" spans="1:21" ht="225.5" thickBot="1" x14ac:dyDescent="0.4">
      <c r="A449" s="137" t="s">
        <v>31</v>
      </c>
      <c r="B449" s="98">
        <v>44562</v>
      </c>
      <c r="C449" s="99" t="s">
        <v>871</v>
      </c>
      <c r="D449" s="99"/>
      <c r="E449" s="106">
        <v>44566.511493055557</v>
      </c>
      <c r="F449" s="106">
        <v>44566.512858796297</v>
      </c>
      <c r="G449" s="118" t="s">
        <v>69</v>
      </c>
      <c r="H449" s="118" t="s">
        <v>665</v>
      </c>
      <c r="I449" s="118" t="s">
        <v>825</v>
      </c>
      <c r="J449" s="101" t="s">
        <v>62</v>
      </c>
      <c r="K449" s="101" t="s">
        <v>657</v>
      </c>
      <c r="L449" s="101" t="s">
        <v>78</v>
      </c>
      <c r="M449" s="101" t="s">
        <v>64</v>
      </c>
      <c r="N449" s="101" t="s">
        <v>73</v>
      </c>
      <c r="O449" s="101" t="str">
        <f>IF([2]!RtDuet_Report[[#This Row],[Duration3]]&gt;=360,IF([2]!RtDuet_Report[[#This Row],[&gt; 12 Hrs EDT ]]=1,"Zero",1),"Zero")</f>
        <v>Zero</v>
      </c>
      <c r="P449" s="101" t="str">
        <f>IF([2]!RtDuet_Report[[#This Row],[Duration3]]&gt;=720, 1,"Zero")</f>
        <v>Zero</v>
      </c>
      <c r="Q449" s="101">
        <v>1</v>
      </c>
      <c r="R449" s="123">
        <v>1.3657407407407409E-3</v>
      </c>
      <c r="S449" s="101" t="s">
        <v>878</v>
      </c>
      <c r="T449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44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50" spans="1:21" ht="225.5" thickBot="1" x14ac:dyDescent="0.4">
      <c r="A450" s="137" t="s">
        <v>31</v>
      </c>
      <c r="B450" s="98">
        <v>44562</v>
      </c>
      <c r="C450" s="99" t="s">
        <v>871</v>
      </c>
      <c r="D450" s="99"/>
      <c r="E450" s="106">
        <v>44566.517199074071</v>
      </c>
      <c r="F450" s="106">
        <v>44566.518611111111</v>
      </c>
      <c r="G450" s="118" t="s">
        <v>69</v>
      </c>
      <c r="H450" s="118" t="s">
        <v>611</v>
      </c>
      <c r="I450" s="118" t="s">
        <v>827</v>
      </c>
      <c r="J450" s="101" t="s">
        <v>62</v>
      </c>
      <c r="K450" s="101" t="s">
        <v>657</v>
      </c>
      <c r="L450" s="101" t="s">
        <v>78</v>
      </c>
      <c r="M450" s="101" t="s">
        <v>64</v>
      </c>
      <c r="N450" s="101" t="s">
        <v>73</v>
      </c>
      <c r="O450" s="101" t="str">
        <f>IF([2]!RtDuet_Report[[#This Row],[Duration3]]&gt;=360,IF([2]!RtDuet_Report[[#This Row],[&gt; 12 Hrs EDT ]]=1,"Zero",1),"Zero")</f>
        <v>Zero</v>
      </c>
      <c r="P450" s="101" t="str">
        <f>IF([2]!RtDuet_Report[[#This Row],[Duration3]]&gt;=720, 1,"Zero")</f>
        <v>Zero</v>
      </c>
      <c r="Q450" s="101">
        <v>2</v>
      </c>
      <c r="R450" s="123">
        <v>1.4120370370370369E-3</v>
      </c>
      <c r="S450" s="101" t="s">
        <v>878</v>
      </c>
      <c r="T450" s="105">
        <f>IF(OR([2]!RtDuet_Report[[#This Row],[Machine Centre ]]="Vessel Unloading 1 Unplanned Loss",[2]!RtDuet_Report[[#This Row],[Machine Centre ]]="Vessel Unloading 2 Unplanned Loss"),[2]!RtDuet_Report[[#This Row],[Duration3]],0)</f>
        <v>1</v>
      </c>
      <c r="U45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51" spans="1:21" ht="225.5" thickBot="1" x14ac:dyDescent="0.4">
      <c r="A451" s="137" t="s">
        <v>31</v>
      </c>
      <c r="B451" s="98">
        <v>44562</v>
      </c>
      <c r="C451" s="99" t="s">
        <v>871</v>
      </c>
      <c r="D451" s="99"/>
      <c r="E451" s="106">
        <v>44566.518854166665</v>
      </c>
      <c r="F451" s="106">
        <v>44566.52511574074</v>
      </c>
      <c r="G451" s="118" t="s">
        <v>69</v>
      </c>
      <c r="H451" s="118" t="s">
        <v>905</v>
      </c>
      <c r="I451" s="118" t="s">
        <v>192</v>
      </c>
      <c r="J451" s="101" t="s">
        <v>62</v>
      </c>
      <c r="K451" s="101" t="s">
        <v>657</v>
      </c>
      <c r="L451" s="101" t="s">
        <v>78</v>
      </c>
      <c r="M451" s="101" t="s">
        <v>64</v>
      </c>
      <c r="N451" s="101" t="s">
        <v>73</v>
      </c>
      <c r="O451" s="101" t="str">
        <f>IF([2]!RtDuet_Report[[#This Row],[Duration3]]&gt;=360,IF([2]!RtDuet_Report[[#This Row],[&gt; 12 Hrs EDT ]]=1,"Zero",1),"Zero")</f>
        <v>Zero</v>
      </c>
      <c r="P451" s="101" t="str">
        <f>IF([2]!RtDuet_Report[[#This Row],[Duration3]]&gt;=720, 1,"Zero")</f>
        <v>Zero</v>
      </c>
      <c r="Q451" s="101">
        <v>9</v>
      </c>
      <c r="R451" s="123">
        <v>6.2615740740740748E-3</v>
      </c>
      <c r="S451" s="101" t="s">
        <v>878</v>
      </c>
      <c r="T451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45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52" spans="1:21" ht="225.5" thickBot="1" x14ac:dyDescent="0.4">
      <c r="A452" s="137" t="s">
        <v>31</v>
      </c>
      <c r="B452" s="98">
        <v>44562</v>
      </c>
      <c r="C452" s="99" t="s">
        <v>871</v>
      </c>
      <c r="D452" s="99"/>
      <c r="E452" s="106">
        <v>44566.526759259257</v>
      </c>
      <c r="F452" s="106">
        <v>44566.528263888889</v>
      </c>
      <c r="G452" s="118" t="s">
        <v>69</v>
      </c>
      <c r="H452" s="118" t="s">
        <v>133</v>
      </c>
      <c r="I452" s="118" t="s">
        <v>906</v>
      </c>
      <c r="J452" s="101" t="s">
        <v>62</v>
      </c>
      <c r="K452" s="101" t="s">
        <v>657</v>
      </c>
      <c r="L452" s="101" t="s">
        <v>78</v>
      </c>
      <c r="M452" s="101" t="s">
        <v>64</v>
      </c>
      <c r="N452" s="101" t="s">
        <v>73</v>
      </c>
      <c r="O452" s="101" t="str">
        <f>IF([2]!RtDuet_Report[[#This Row],[Duration3]]&gt;=360,IF([2]!RtDuet_Report[[#This Row],[&gt; 12 Hrs EDT ]]=1,"Zero",1),"Zero")</f>
        <v>Zero</v>
      </c>
      <c r="P452" s="101" t="str">
        <f>IF([2]!RtDuet_Report[[#This Row],[Duration3]]&gt;=720, 1,"Zero")</f>
        <v>Zero</v>
      </c>
      <c r="Q452" s="101">
        <v>2</v>
      </c>
      <c r="R452" s="123">
        <v>1.5046296296296294E-3</v>
      </c>
      <c r="S452" s="101" t="s">
        <v>878</v>
      </c>
      <c r="T452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45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53" spans="1:21" ht="225.5" thickBot="1" x14ac:dyDescent="0.4">
      <c r="A453" s="137" t="s">
        <v>31</v>
      </c>
      <c r="B453" s="98">
        <v>44562</v>
      </c>
      <c r="C453" s="99" t="s">
        <v>871</v>
      </c>
      <c r="D453" s="99"/>
      <c r="E453" s="106">
        <v>44566.534097222226</v>
      </c>
      <c r="F453" s="106">
        <v>44566.538842592592</v>
      </c>
      <c r="G453" s="118" t="s">
        <v>69</v>
      </c>
      <c r="H453" s="118" t="s">
        <v>765</v>
      </c>
      <c r="I453" s="118" t="s">
        <v>907</v>
      </c>
      <c r="J453" s="101" t="s">
        <v>62</v>
      </c>
      <c r="K453" s="101" t="s">
        <v>657</v>
      </c>
      <c r="L453" s="101" t="s">
        <v>78</v>
      </c>
      <c r="M453" s="101" t="s">
        <v>64</v>
      </c>
      <c r="N453" s="101" t="s">
        <v>73</v>
      </c>
      <c r="O453" s="101" t="str">
        <f>IF([2]!RtDuet_Report[[#This Row],[Duration3]]&gt;=360,IF([2]!RtDuet_Report[[#This Row],[&gt; 12 Hrs EDT ]]=1,"Zero",1),"Zero")</f>
        <v>Zero</v>
      </c>
      <c r="P453" s="101" t="str">
        <f>IF([2]!RtDuet_Report[[#This Row],[Duration3]]&gt;=720, 1,"Zero")</f>
        <v>Zero</v>
      </c>
      <c r="Q453" s="101">
        <v>6</v>
      </c>
      <c r="R453" s="123">
        <v>4.7453703703703703E-3</v>
      </c>
      <c r="S453" s="101" t="s">
        <v>878</v>
      </c>
      <c r="T453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45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54" spans="1:21" ht="150.5" thickBot="1" x14ac:dyDescent="0.4">
      <c r="A454" s="137" t="s">
        <v>31</v>
      </c>
      <c r="B454" s="98">
        <v>44562</v>
      </c>
      <c r="C454" s="99" t="s">
        <v>871</v>
      </c>
      <c r="D454" s="99"/>
      <c r="E454" s="106">
        <v>44566.769641203704</v>
      </c>
      <c r="F454" s="106">
        <v>44566.778321759259</v>
      </c>
      <c r="G454" s="118" t="s">
        <v>69</v>
      </c>
      <c r="H454" s="118" t="s">
        <v>165</v>
      </c>
      <c r="I454" s="118" t="s">
        <v>165</v>
      </c>
      <c r="J454" s="101" t="s">
        <v>34</v>
      </c>
      <c r="K454" s="101" t="s">
        <v>114</v>
      </c>
      <c r="L454" s="101" t="s">
        <v>908</v>
      </c>
      <c r="M454" s="101" t="s">
        <v>188</v>
      </c>
      <c r="N454" s="101" t="s">
        <v>223</v>
      </c>
      <c r="O454" s="101" t="str">
        <f>IF([2]!RtDuet_Report[[#This Row],[Duration3]]&gt;=360,IF([2]!RtDuet_Report[[#This Row],[&gt; 12 Hrs EDT ]]=1,"Zero",1),"Zero")</f>
        <v>Zero</v>
      </c>
      <c r="P454" s="101" t="str">
        <f>IF([2]!RtDuet_Report[[#This Row],[Duration3]]&gt;=720, 1,"Zero")</f>
        <v>Zero</v>
      </c>
      <c r="Q454" s="101">
        <v>12</v>
      </c>
      <c r="R454" s="123">
        <v>8.6805555555555559E-3</v>
      </c>
      <c r="S454" s="101" t="s">
        <v>909</v>
      </c>
      <c r="T454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45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55" spans="1:21" ht="225.5" thickBot="1" x14ac:dyDescent="0.4">
      <c r="A455" s="137" t="s">
        <v>31</v>
      </c>
      <c r="B455" s="98">
        <v>44562</v>
      </c>
      <c r="C455" s="99" t="s">
        <v>871</v>
      </c>
      <c r="D455" s="99"/>
      <c r="E455" s="106">
        <v>44566.858854166669</v>
      </c>
      <c r="F455" s="106">
        <v>44566.870092592595</v>
      </c>
      <c r="G455" s="118" t="s">
        <v>69</v>
      </c>
      <c r="H455" s="118" t="s">
        <v>910</v>
      </c>
      <c r="I455" s="118" t="s">
        <v>231</v>
      </c>
      <c r="J455" s="101" t="s">
        <v>62</v>
      </c>
      <c r="K455" s="101" t="s">
        <v>657</v>
      </c>
      <c r="L455" s="101" t="s">
        <v>78</v>
      </c>
      <c r="M455" s="101" t="s">
        <v>64</v>
      </c>
      <c r="N455" s="101" t="s">
        <v>73</v>
      </c>
      <c r="O455" s="101" t="str">
        <f>IF([2]!RtDuet_Report[[#This Row],[Duration3]]&gt;=360,IF([2]!RtDuet_Report[[#This Row],[&gt; 12 Hrs EDT ]]=1,"Zero",1),"Zero")</f>
        <v>Zero</v>
      </c>
      <c r="P455" s="101" t="str">
        <f>IF([2]!RtDuet_Report[[#This Row],[Duration3]]&gt;=720, 1,"Zero")</f>
        <v>Zero</v>
      </c>
      <c r="Q455" s="101">
        <v>16</v>
      </c>
      <c r="R455" s="123">
        <v>1.1238425925925928E-2</v>
      </c>
      <c r="S455" s="101" t="s">
        <v>878</v>
      </c>
      <c r="T455" s="105">
        <f>IF(OR([2]!RtDuet_Report[[#This Row],[Machine Centre ]]="Vessel Unloading 1 Unplanned Loss",[2]!RtDuet_Report[[#This Row],[Machine Centre ]]="Vessel Unloading 2 Unplanned Loss"),[2]!RtDuet_Report[[#This Row],[Duration3]],0)</f>
        <v>12</v>
      </c>
      <c r="U45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56" spans="1:21" ht="225.5" thickBot="1" x14ac:dyDescent="0.4">
      <c r="A456" s="137" t="s">
        <v>31</v>
      </c>
      <c r="B456" s="98">
        <v>44562</v>
      </c>
      <c r="C456" s="99" t="s">
        <v>871</v>
      </c>
      <c r="D456" s="99"/>
      <c r="E456" s="106">
        <v>44566.872858796298</v>
      </c>
      <c r="F456" s="106">
        <v>44566.879999999997</v>
      </c>
      <c r="G456" s="118" t="s">
        <v>69</v>
      </c>
      <c r="H456" s="118" t="s">
        <v>401</v>
      </c>
      <c r="I456" s="118" t="s">
        <v>541</v>
      </c>
      <c r="J456" s="101" t="s">
        <v>62</v>
      </c>
      <c r="K456" s="101" t="s">
        <v>657</v>
      </c>
      <c r="L456" s="101" t="s">
        <v>78</v>
      </c>
      <c r="M456" s="101" t="s">
        <v>64</v>
      </c>
      <c r="N456" s="101" t="s">
        <v>73</v>
      </c>
      <c r="O456" s="101" t="str">
        <f>IF([2]!RtDuet_Report[[#This Row],[Duration3]]&gt;=360,IF([2]!RtDuet_Report[[#This Row],[&gt; 12 Hrs EDT ]]=1,"Zero",1),"Zero")</f>
        <v>Zero</v>
      </c>
      <c r="P456" s="101" t="str">
        <f>IF([2]!RtDuet_Report[[#This Row],[Duration3]]&gt;=720, 1,"Zero")</f>
        <v>Zero</v>
      </c>
      <c r="Q456" s="101">
        <v>10</v>
      </c>
      <c r="R456" s="123">
        <v>7.1412037037037043E-3</v>
      </c>
      <c r="S456" s="101" t="s">
        <v>878</v>
      </c>
      <c r="T456" s="105">
        <f>IF(OR([2]!RtDuet_Report[[#This Row],[Machine Centre ]]="Vessel Unloading 1 Unplanned Loss",[2]!RtDuet_Report[[#This Row],[Machine Centre ]]="Vessel Unloading 2 Unplanned Loss"),[2]!RtDuet_Report[[#This Row],[Duration3]],0)</f>
        <v>16</v>
      </c>
      <c r="U45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57" spans="1:21" ht="225.5" thickBot="1" x14ac:dyDescent="0.4">
      <c r="A457" s="137" t="s">
        <v>31</v>
      </c>
      <c r="B457" s="98">
        <v>44562</v>
      </c>
      <c r="C457" s="99" t="s">
        <v>871</v>
      </c>
      <c r="D457" s="99"/>
      <c r="E457" s="106">
        <v>44566.893078703702</v>
      </c>
      <c r="F457" s="106">
        <v>44566.894803240742</v>
      </c>
      <c r="G457" s="118" t="s">
        <v>69</v>
      </c>
      <c r="H457" s="118" t="s">
        <v>159</v>
      </c>
      <c r="I457" s="118" t="s">
        <v>665</v>
      </c>
      <c r="J457" s="101" t="s">
        <v>62</v>
      </c>
      <c r="K457" s="101" t="s">
        <v>657</v>
      </c>
      <c r="L457" s="101" t="s">
        <v>78</v>
      </c>
      <c r="M457" s="101" t="s">
        <v>64</v>
      </c>
      <c r="N457" s="101" t="s">
        <v>73</v>
      </c>
      <c r="O457" s="101" t="str">
        <f>IF([2]!RtDuet_Report[[#This Row],[Duration3]]&gt;=360,IF([2]!RtDuet_Report[[#This Row],[&gt; 12 Hrs EDT ]]=1,"Zero",1),"Zero")</f>
        <v>Zero</v>
      </c>
      <c r="P457" s="101" t="str">
        <f>IF([2]!RtDuet_Report[[#This Row],[Duration3]]&gt;=720, 1,"Zero")</f>
        <v>Zero</v>
      </c>
      <c r="Q457" s="101">
        <v>2</v>
      </c>
      <c r="R457" s="123">
        <v>1.7245370370370372E-3</v>
      </c>
      <c r="S457" s="101" t="s">
        <v>878</v>
      </c>
      <c r="T457" s="105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45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58" spans="1:21" ht="225.5" thickBot="1" x14ac:dyDescent="0.4">
      <c r="A458" s="137" t="s">
        <v>31</v>
      </c>
      <c r="B458" s="98">
        <v>44562</v>
      </c>
      <c r="C458" s="99" t="s">
        <v>871</v>
      </c>
      <c r="D458" s="99"/>
      <c r="E458" s="106">
        <v>44566.896909722222</v>
      </c>
      <c r="F458" s="106">
        <v>44566.899270833332</v>
      </c>
      <c r="G458" s="118" t="s">
        <v>69</v>
      </c>
      <c r="H458" s="118" t="s">
        <v>413</v>
      </c>
      <c r="I458" s="118" t="s">
        <v>246</v>
      </c>
      <c r="J458" s="101" t="s">
        <v>62</v>
      </c>
      <c r="K458" s="101" t="s">
        <v>657</v>
      </c>
      <c r="L458" s="101" t="s">
        <v>78</v>
      </c>
      <c r="M458" s="101" t="s">
        <v>64</v>
      </c>
      <c r="N458" s="101" t="s">
        <v>73</v>
      </c>
      <c r="O458" s="101" t="str">
        <f>IF([2]!RtDuet_Report[[#This Row],[Duration3]]&gt;=360,IF([2]!RtDuet_Report[[#This Row],[&gt; 12 Hrs EDT ]]=1,"Zero",1),"Zero")</f>
        <v>Zero</v>
      </c>
      <c r="P458" s="101" t="str">
        <f>IF([2]!RtDuet_Report[[#This Row],[Duration3]]&gt;=720, 1,"Zero")</f>
        <v>Zero</v>
      </c>
      <c r="Q458" s="101">
        <v>3</v>
      </c>
      <c r="R458" s="123">
        <v>2.3611111111111111E-3</v>
      </c>
      <c r="S458" s="101" t="s">
        <v>878</v>
      </c>
      <c r="T458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45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59" spans="1:21" ht="225.5" thickBot="1" x14ac:dyDescent="0.4">
      <c r="A459" s="137" t="s">
        <v>31</v>
      </c>
      <c r="B459" s="98">
        <v>44562</v>
      </c>
      <c r="C459" s="99" t="s">
        <v>871</v>
      </c>
      <c r="D459" s="99"/>
      <c r="E459" s="106">
        <v>44566.905729166669</v>
      </c>
      <c r="F459" s="106">
        <v>44566.918414351851</v>
      </c>
      <c r="G459" s="118" t="s">
        <v>69</v>
      </c>
      <c r="H459" s="118" t="s">
        <v>911</v>
      </c>
      <c r="I459" s="118" t="s">
        <v>912</v>
      </c>
      <c r="J459" s="101" t="s">
        <v>62</v>
      </c>
      <c r="K459" s="101" t="s">
        <v>657</v>
      </c>
      <c r="L459" s="101" t="s">
        <v>78</v>
      </c>
      <c r="M459" s="101" t="s">
        <v>64</v>
      </c>
      <c r="N459" s="101" t="s">
        <v>73</v>
      </c>
      <c r="O459" s="101" t="str">
        <f>IF([2]!RtDuet_Report[[#This Row],[Duration3]]&gt;=360,IF([2]!RtDuet_Report[[#This Row],[&gt; 12 Hrs EDT ]]=1,"Zero",1),"Zero")</f>
        <v>Zero</v>
      </c>
      <c r="P459" s="101" t="str">
        <f>IF([2]!RtDuet_Report[[#This Row],[Duration3]]&gt;=720, 1,"Zero")</f>
        <v>Zero</v>
      </c>
      <c r="Q459" s="101">
        <v>18</v>
      </c>
      <c r="R459" s="123">
        <v>1.2685185185185183E-2</v>
      </c>
      <c r="S459" s="101" t="s">
        <v>878</v>
      </c>
      <c r="T459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45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60" spans="1:21" ht="188" thickBot="1" x14ac:dyDescent="0.4">
      <c r="A460" s="137" t="s">
        <v>31</v>
      </c>
      <c r="B460" s="98">
        <v>44562</v>
      </c>
      <c r="C460" s="99" t="s">
        <v>871</v>
      </c>
      <c r="D460" s="99"/>
      <c r="E460" s="106">
        <v>44567.046793981484</v>
      </c>
      <c r="F460" s="106">
        <v>44567.072268518517</v>
      </c>
      <c r="G460" s="118" t="s">
        <v>69</v>
      </c>
      <c r="H460" s="118" t="s">
        <v>913</v>
      </c>
      <c r="I460" s="118" t="s">
        <v>914</v>
      </c>
      <c r="J460" s="101" t="s">
        <v>62</v>
      </c>
      <c r="K460" s="101" t="s">
        <v>915</v>
      </c>
      <c r="L460" s="101" t="s">
        <v>908</v>
      </c>
      <c r="M460" s="101" t="s">
        <v>64</v>
      </c>
      <c r="N460" s="101" t="s">
        <v>73</v>
      </c>
      <c r="O460" s="101" t="str">
        <f>IF([2]!RtDuet_Report[[#This Row],[Duration3]]&gt;=360,IF([2]!RtDuet_Report[[#This Row],[&gt; 12 Hrs EDT ]]=1,"Zero",1),"Zero")</f>
        <v>Zero</v>
      </c>
      <c r="P460" s="101" t="str">
        <f>IF([2]!RtDuet_Report[[#This Row],[Duration3]]&gt;=720, 1,"Zero")</f>
        <v>Zero</v>
      </c>
      <c r="Q460" s="101">
        <v>36</v>
      </c>
      <c r="R460" s="123">
        <v>2.5474537037037035E-2</v>
      </c>
      <c r="S460" s="101" t="s">
        <v>916</v>
      </c>
      <c r="T460" s="105">
        <f>IF(OR([2]!RtDuet_Report[[#This Row],[Machine Centre ]]="Vessel Unloading 1 Unplanned Loss",[2]!RtDuet_Report[[#This Row],[Machine Centre ]]="Vessel Unloading 2 Unplanned Loss"),[2]!RtDuet_Report[[#This Row],[Duration3]],0)</f>
        <v>18</v>
      </c>
      <c r="U46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61" spans="1:21" ht="175.5" thickBot="1" x14ac:dyDescent="0.4">
      <c r="A461" s="137" t="s">
        <v>31</v>
      </c>
      <c r="B461" s="98">
        <v>44562</v>
      </c>
      <c r="C461" s="99" t="s">
        <v>871</v>
      </c>
      <c r="D461" s="99"/>
      <c r="E461" s="106">
        <v>44567.342592592591</v>
      </c>
      <c r="F461" s="106">
        <v>44567.348009259258</v>
      </c>
      <c r="G461" s="118" t="s">
        <v>69</v>
      </c>
      <c r="H461" s="118" t="s">
        <v>917</v>
      </c>
      <c r="I461" s="118" t="s">
        <v>917</v>
      </c>
      <c r="J461" s="101" t="s">
        <v>34</v>
      </c>
      <c r="K461" s="101" t="s">
        <v>187</v>
      </c>
      <c r="L461" s="101" t="s">
        <v>908</v>
      </c>
      <c r="M461" s="101" t="s">
        <v>188</v>
      </c>
      <c r="N461" s="101" t="s">
        <v>189</v>
      </c>
      <c r="O461" s="101" t="str">
        <f>IF([2]!RtDuet_Report[[#This Row],[Duration3]]&gt;=360,IF([2]!RtDuet_Report[[#This Row],[&gt; 12 Hrs EDT ]]=1,"Zero",1),"Zero")</f>
        <v>Zero</v>
      </c>
      <c r="P461" s="101" t="str">
        <f>IF([2]!RtDuet_Report[[#This Row],[Duration3]]&gt;=720, 1,"Zero")</f>
        <v>Zero</v>
      </c>
      <c r="Q461" s="101">
        <v>7</v>
      </c>
      <c r="R461" s="123">
        <v>5.4166666666666669E-3</v>
      </c>
      <c r="S461" s="101" t="s">
        <v>918</v>
      </c>
      <c r="T461" s="105">
        <f>IF(OR([2]!RtDuet_Report[[#This Row],[Machine Centre ]]="Vessel Unloading 1 Unplanned Loss",[2]!RtDuet_Report[[#This Row],[Machine Centre ]]="Vessel Unloading 2 Unplanned Loss"),[2]!RtDuet_Report[[#This Row],[Duration3]],0)</f>
        <v>36</v>
      </c>
      <c r="U46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62" spans="1:21" ht="163" thickBot="1" x14ac:dyDescent="0.4">
      <c r="A462" s="137" t="s">
        <v>31</v>
      </c>
      <c r="B462" s="98">
        <v>44562</v>
      </c>
      <c r="C462" s="99" t="s">
        <v>871</v>
      </c>
      <c r="D462" s="99"/>
      <c r="E462" s="106">
        <v>44567.675393518519</v>
      </c>
      <c r="F462" s="106">
        <v>44567.683113425926</v>
      </c>
      <c r="G462" s="126" t="s">
        <v>59</v>
      </c>
      <c r="H462" s="126" t="s">
        <v>919</v>
      </c>
      <c r="I462" s="126" t="s">
        <v>919</v>
      </c>
      <c r="J462" s="101" t="s">
        <v>34</v>
      </c>
      <c r="K462" s="101" t="s">
        <v>920</v>
      </c>
      <c r="L462" s="101" t="s">
        <v>908</v>
      </c>
      <c r="M462" s="101" t="s">
        <v>188</v>
      </c>
      <c r="N462" s="101" t="s">
        <v>223</v>
      </c>
      <c r="O462" s="101" t="str">
        <f>IF([2]!RtDuet_Report[[#This Row],[Duration3]]&gt;=360,IF([2]!RtDuet_Report[[#This Row],[&gt; 12 Hrs EDT ]]=1,"Zero",1),"Zero")</f>
        <v>Zero</v>
      </c>
      <c r="P462" s="101" t="str">
        <f>IF([2]!RtDuet_Report[[#This Row],[Duration3]]&gt;=720, 1,"Zero")</f>
        <v>Zero</v>
      </c>
      <c r="Q462" s="101">
        <v>11</v>
      </c>
      <c r="R462" s="127">
        <v>7.719907407407408E-3</v>
      </c>
      <c r="S462" s="101" t="s">
        <v>921</v>
      </c>
      <c r="T462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46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63" spans="1:21" ht="163" thickBot="1" x14ac:dyDescent="0.4">
      <c r="A463" s="137" t="s">
        <v>31</v>
      </c>
      <c r="B463" s="98">
        <v>44562</v>
      </c>
      <c r="C463" s="99" t="s">
        <v>871</v>
      </c>
      <c r="D463" s="99"/>
      <c r="E463" s="106">
        <v>44567.73333333333</v>
      </c>
      <c r="F463" s="106">
        <v>44567.736203703702</v>
      </c>
      <c r="G463" s="126" t="s">
        <v>59</v>
      </c>
      <c r="H463" s="126" t="s">
        <v>886</v>
      </c>
      <c r="I463" s="126" t="s">
        <v>886</v>
      </c>
      <c r="J463" s="101" t="s">
        <v>34</v>
      </c>
      <c r="K463" s="101" t="s">
        <v>920</v>
      </c>
      <c r="L463" s="101" t="s">
        <v>908</v>
      </c>
      <c r="M463" s="101" t="s">
        <v>188</v>
      </c>
      <c r="N463" s="101" t="s">
        <v>223</v>
      </c>
      <c r="O463" s="101" t="str">
        <f>IF([2]!RtDuet_Report[[#This Row],[Duration3]]&gt;=360,IF([2]!RtDuet_Report[[#This Row],[&gt; 12 Hrs EDT ]]=1,"Zero",1),"Zero")</f>
        <v>Zero</v>
      </c>
      <c r="P463" s="101" t="str">
        <f>IF([2]!RtDuet_Report[[#This Row],[Duration3]]&gt;=720, 1,"Zero")</f>
        <v>Zero</v>
      </c>
      <c r="Q463" s="101">
        <v>4</v>
      </c>
      <c r="R463" s="127">
        <v>2.8703703703703708E-3</v>
      </c>
      <c r="S463" s="101" t="s">
        <v>921</v>
      </c>
      <c r="T463" s="105">
        <f>IF(OR([2]!RtDuet_Report[[#This Row],[Machine Centre ]]="Vessel Unloading 1 Unplanned Loss",[2]!RtDuet_Report[[#This Row],[Machine Centre ]]="Vessel Unloading 2 Unplanned Loss"),[2]!RtDuet_Report[[#This Row],[Duration3]],0)</f>
        <v>11</v>
      </c>
      <c r="U46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64" spans="1:21" ht="163" thickBot="1" x14ac:dyDescent="0.4">
      <c r="A464" s="137" t="s">
        <v>31</v>
      </c>
      <c r="B464" s="98">
        <v>44562</v>
      </c>
      <c r="C464" s="99" t="s">
        <v>871</v>
      </c>
      <c r="D464" s="99"/>
      <c r="E464" s="106">
        <v>44567.739895833336</v>
      </c>
      <c r="F464" s="106">
        <v>44567.74554398148</v>
      </c>
      <c r="G464" s="126" t="s">
        <v>59</v>
      </c>
      <c r="H464" s="126" t="s">
        <v>922</v>
      </c>
      <c r="I464" s="126" t="s">
        <v>922</v>
      </c>
      <c r="J464" s="101" t="s">
        <v>34</v>
      </c>
      <c r="K464" s="101" t="s">
        <v>920</v>
      </c>
      <c r="L464" s="101" t="s">
        <v>908</v>
      </c>
      <c r="M464" s="101" t="s">
        <v>188</v>
      </c>
      <c r="N464" s="101" t="s">
        <v>223</v>
      </c>
      <c r="O464" s="101" t="str">
        <f>IF([2]!RtDuet_Report[[#This Row],[Duration3]]&gt;=360,IF([2]!RtDuet_Report[[#This Row],[&gt; 12 Hrs EDT ]]=1,"Zero",1),"Zero")</f>
        <v>Zero</v>
      </c>
      <c r="P464" s="101" t="str">
        <f>IF([2]!RtDuet_Report[[#This Row],[Duration3]]&gt;=720, 1,"Zero")</f>
        <v>Zero</v>
      </c>
      <c r="Q464" s="101">
        <v>8</v>
      </c>
      <c r="R464" s="127">
        <v>5.6481481481481478E-3</v>
      </c>
      <c r="S464" s="101" t="s">
        <v>921</v>
      </c>
      <c r="T464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46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65" spans="1:21" ht="163" thickBot="1" x14ac:dyDescent="0.4">
      <c r="A465" s="137" t="s">
        <v>31</v>
      </c>
      <c r="B465" s="98">
        <v>44562</v>
      </c>
      <c r="C465" s="99" t="s">
        <v>871</v>
      </c>
      <c r="D465" s="99"/>
      <c r="E465" s="106">
        <v>44567.746249999997</v>
      </c>
      <c r="F465" s="106">
        <v>44567.748159722221</v>
      </c>
      <c r="G465" s="126" t="s">
        <v>59</v>
      </c>
      <c r="H465" s="126" t="s">
        <v>302</v>
      </c>
      <c r="I465" s="126" t="s">
        <v>302</v>
      </c>
      <c r="J465" s="101" t="s">
        <v>34</v>
      </c>
      <c r="K465" s="101" t="s">
        <v>920</v>
      </c>
      <c r="L465" s="101" t="s">
        <v>908</v>
      </c>
      <c r="M465" s="101" t="s">
        <v>188</v>
      </c>
      <c r="N465" s="101" t="s">
        <v>223</v>
      </c>
      <c r="O465" s="101" t="str">
        <f>IF([2]!RtDuet_Report[[#This Row],[Duration3]]&gt;=360,IF([2]!RtDuet_Report[[#This Row],[&gt; 12 Hrs EDT ]]=1,"Zero",1),"Zero")</f>
        <v>Zero</v>
      </c>
      <c r="P465" s="101" t="str">
        <f>IF([2]!RtDuet_Report[[#This Row],[Duration3]]&gt;=720, 1,"Zero")</f>
        <v>Zero</v>
      </c>
      <c r="Q465" s="101">
        <v>2</v>
      </c>
      <c r="R465" s="127">
        <v>1.9097222222222222E-3</v>
      </c>
      <c r="S465" s="101" t="s">
        <v>921</v>
      </c>
      <c r="T465" s="105">
        <f>IF(OR([2]!RtDuet_Report[[#This Row],[Machine Centre ]]="Vessel Unloading 1 Unplanned Loss",[2]!RtDuet_Report[[#This Row],[Machine Centre ]]="Vessel Unloading 2 Unplanned Loss"),[2]!RtDuet_Report[[#This Row],[Duration3]],0)</f>
        <v>8</v>
      </c>
      <c r="U46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66" spans="1:21" ht="163" thickBot="1" x14ac:dyDescent="0.4">
      <c r="A466" s="137" t="s">
        <v>31</v>
      </c>
      <c r="B466" s="98">
        <v>44562</v>
      </c>
      <c r="C466" s="99" t="s">
        <v>871</v>
      </c>
      <c r="D466" s="99"/>
      <c r="E466" s="106">
        <v>44567.750844907408</v>
      </c>
      <c r="F466" s="106">
        <v>44567.755057870374</v>
      </c>
      <c r="G466" s="126" t="s">
        <v>59</v>
      </c>
      <c r="H466" s="126" t="s">
        <v>275</v>
      </c>
      <c r="I466" s="126" t="s">
        <v>338</v>
      </c>
      <c r="J466" s="101" t="s">
        <v>62</v>
      </c>
      <c r="K466" s="101" t="s">
        <v>920</v>
      </c>
      <c r="L466" s="101" t="s">
        <v>908</v>
      </c>
      <c r="M466" s="101" t="s">
        <v>188</v>
      </c>
      <c r="N466" s="101" t="s">
        <v>223</v>
      </c>
      <c r="O466" s="101" t="str">
        <f>IF([2]!RtDuet_Report[[#This Row],[Duration3]]&gt;=360,IF([2]!RtDuet_Report[[#This Row],[&gt; 12 Hrs EDT ]]=1,"Zero",1),"Zero")</f>
        <v>Zero</v>
      </c>
      <c r="P466" s="101" t="str">
        <f>IF([2]!RtDuet_Report[[#This Row],[Duration3]]&gt;=720, 1,"Zero")</f>
        <v>Zero</v>
      </c>
      <c r="Q466" s="101">
        <v>6</v>
      </c>
      <c r="R466" s="127">
        <v>4.2129629629629626E-3</v>
      </c>
      <c r="S466" s="101" t="s">
        <v>921</v>
      </c>
      <c r="T466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46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67" spans="1:21" ht="163" thickBot="1" x14ac:dyDescent="0.4">
      <c r="A467" s="137" t="s">
        <v>31</v>
      </c>
      <c r="B467" s="98">
        <v>44562</v>
      </c>
      <c r="C467" s="99" t="s">
        <v>871</v>
      </c>
      <c r="D467" s="99"/>
      <c r="E467" s="106">
        <v>44567.765532407408</v>
      </c>
      <c r="F467" s="106">
        <v>44567.767476851855</v>
      </c>
      <c r="G467" s="126" t="s">
        <v>59</v>
      </c>
      <c r="H467" s="126" t="s">
        <v>293</v>
      </c>
      <c r="I467" s="126" t="s">
        <v>293</v>
      </c>
      <c r="J467" s="101" t="s">
        <v>34</v>
      </c>
      <c r="K467" s="101" t="s">
        <v>920</v>
      </c>
      <c r="L467" s="101" t="s">
        <v>908</v>
      </c>
      <c r="M467" s="101" t="s">
        <v>188</v>
      </c>
      <c r="N467" s="101" t="s">
        <v>223</v>
      </c>
      <c r="O467" s="101" t="str">
        <f>IF([2]!RtDuet_Report[[#This Row],[Duration3]]&gt;=360,IF([2]!RtDuet_Report[[#This Row],[&gt; 12 Hrs EDT ]]=1,"Zero",1),"Zero")</f>
        <v>Zero</v>
      </c>
      <c r="P467" s="101" t="str">
        <f>IF([2]!RtDuet_Report[[#This Row],[Duration3]]&gt;=720, 1,"Zero")</f>
        <v>Zero</v>
      </c>
      <c r="Q467" s="101">
        <v>2</v>
      </c>
      <c r="R467" s="127">
        <v>1.9444444444444442E-3</v>
      </c>
      <c r="S467" s="101" t="s">
        <v>921</v>
      </c>
      <c r="T467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46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68" spans="1:21" ht="163" thickBot="1" x14ac:dyDescent="0.4">
      <c r="A468" s="137" t="s">
        <v>31</v>
      </c>
      <c r="B468" s="98">
        <v>44562</v>
      </c>
      <c r="C468" s="99" t="s">
        <v>871</v>
      </c>
      <c r="D468" s="99"/>
      <c r="E468" s="106">
        <v>44567.901504629626</v>
      </c>
      <c r="F468" s="106">
        <v>44567.90761574074</v>
      </c>
      <c r="G468" s="126" t="s">
        <v>59</v>
      </c>
      <c r="H468" s="126" t="s">
        <v>923</v>
      </c>
      <c r="I468" s="126" t="s">
        <v>297</v>
      </c>
      <c r="J468" s="101" t="s">
        <v>62</v>
      </c>
      <c r="K468" s="101" t="s">
        <v>920</v>
      </c>
      <c r="L468" s="101" t="s">
        <v>908</v>
      </c>
      <c r="M468" s="101" t="s">
        <v>188</v>
      </c>
      <c r="N468" s="101" t="s">
        <v>223</v>
      </c>
      <c r="O468" s="101" t="str">
        <f>IF([2]!RtDuet_Report[[#This Row],[Duration3]]&gt;=360,IF([2]!RtDuet_Report[[#This Row],[&gt; 12 Hrs EDT ]]=1,"Zero",1),"Zero")</f>
        <v>Zero</v>
      </c>
      <c r="P468" s="101" t="str">
        <f>IF([2]!RtDuet_Report[[#This Row],[Duration3]]&gt;=720, 1,"Zero")</f>
        <v>Zero</v>
      </c>
      <c r="Q468" s="101">
        <v>8</v>
      </c>
      <c r="R468" s="127">
        <v>6.1111111111111114E-3</v>
      </c>
      <c r="S468" s="101" t="s">
        <v>921</v>
      </c>
      <c r="T468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46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69" spans="1:21" ht="150.5" thickBot="1" x14ac:dyDescent="0.4">
      <c r="A469" s="137" t="s">
        <v>31</v>
      </c>
      <c r="B469" s="98">
        <v>44562</v>
      </c>
      <c r="C469" s="99" t="s">
        <v>871</v>
      </c>
      <c r="D469" s="99"/>
      <c r="E469" s="106">
        <v>44568.870763888888</v>
      </c>
      <c r="F469" s="106">
        <v>44568.890023148146</v>
      </c>
      <c r="G469" s="118" t="s">
        <v>69</v>
      </c>
      <c r="H469" s="118" t="s">
        <v>924</v>
      </c>
      <c r="I469" s="118" t="s">
        <v>924</v>
      </c>
      <c r="J469" s="101" t="s">
        <v>34</v>
      </c>
      <c r="K469" s="101" t="s">
        <v>114</v>
      </c>
      <c r="L469" s="101" t="s">
        <v>908</v>
      </c>
      <c r="M469" s="101" t="s">
        <v>188</v>
      </c>
      <c r="N469" s="101" t="s">
        <v>223</v>
      </c>
      <c r="O469" s="101" t="str">
        <f>IF([2]!RtDuet_Report[[#This Row],[Duration3]]&gt;=360,IF([2]!RtDuet_Report[[#This Row],[&gt; 12 Hrs EDT ]]=1,"Zero",1),"Zero")</f>
        <v>Zero</v>
      </c>
      <c r="P469" s="101" t="str">
        <f>IF([2]!RtDuet_Report[[#This Row],[Duration3]]&gt;=720, 1,"Zero")</f>
        <v>Zero</v>
      </c>
      <c r="Q469" s="101">
        <v>27</v>
      </c>
      <c r="R469" s="123">
        <v>1.9259259259259261E-2</v>
      </c>
      <c r="S469" s="101" t="s">
        <v>925</v>
      </c>
      <c r="T469" s="105">
        <f>IF(OR([2]!RtDuet_Report[[#This Row],[Machine Centre ]]="Vessel Unloading 1 Unplanned Loss",[2]!RtDuet_Report[[#This Row],[Machine Centre ]]="Vessel Unloading 2 Unplanned Loss"),[2]!RtDuet_Report[[#This Row],[Duration3]],0)</f>
        <v>8</v>
      </c>
      <c r="U46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70" spans="1:21" ht="88" thickBot="1" x14ac:dyDescent="0.4">
      <c r="A470" s="137" t="s">
        <v>31</v>
      </c>
      <c r="B470" s="98">
        <v>44562</v>
      </c>
      <c r="C470" s="99"/>
      <c r="D470" s="99"/>
      <c r="E470" s="106">
        <v>44569.088935185187</v>
      </c>
      <c r="F470" s="106">
        <v>44569.097500000003</v>
      </c>
      <c r="G470" s="118" t="s">
        <v>41</v>
      </c>
      <c r="H470" s="118" t="s">
        <v>926</v>
      </c>
      <c r="I470" s="118" t="s">
        <v>926</v>
      </c>
      <c r="J470" s="101" t="s">
        <v>34</v>
      </c>
      <c r="K470" s="101" t="s">
        <v>546</v>
      </c>
      <c r="L470" s="101"/>
      <c r="M470" s="101"/>
      <c r="N470" s="101"/>
      <c r="O470" s="101" t="str">
        <f>IF([2]!RtDuet_Report[[#This Row],[Duration3]]&gt;=360,IF([2]!RtDuet_Report[[#This Row],[&gt; 12 Hrs EDT ]]=1,"Zero",1),"Zero")</f>
        <v>Zero</v>
      </c>
      <c r="P470" s="101" t="str">
        <f>IF([2]!RtDuet_Report[[#This Row],[Duration3]]&gt;=720, 1,"Zero")</f>
        <v>Zero</v>
      </c>
      <c r="Q470" s="101">
        <v>12</v>
      </c>
      <c r="R470" s="123">
        <v>8.564814814814815E-3</v>
      </c>
      <c r="S470" s="101"/>
      <c r="T470" s="105">
        <f>IF(OR([2]!RtDuet_Report[[#This Row],[Machine Centre ]]="Vessel Unloading 1 Unplanned Loss",[2]!RtDuet_Report[[#This Row],[Machine Centre ]]="Vessel Unloading 2 Unplanned Loss"),[2]!RtDuet_Report[[#This Row],[Duration3]],0)</f>
        <v>27</v>
      </c>
      <c r="U47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71" spans="1:21" ht="188" thickBot="1" x14ac:dyDescent="0.4">
      <c r="A471" s="137" t="s">
        <v>31</v>
      </c>
      <c r="B471" s="98">
        <v>44562</v>
      </c>
      <c r="C471" s="99" t="s">
        <v>871</v>
      </c>
      <c r="D471" s="99"/>
      <c r="E471" s="106">
        <v>44569.520104166666</v>
      </c>
      <c r="F471" s="106">
        <v>44569.528969907406</v>
      </c>
      <c r="G471" s="118" t="s">
        <v>59</v>
      </c>
      <c r="H471" s="118" t="s">
        <v>927</v>
      </c>
      <c r="I471" s="118" t="s">
        <v>216</v>
      </c>
      <c r="J471" s="101" t="s">
        <v>62</v>
      </c>
      <c r="K471" s="101" t="s">
        <v>598</v>
      </c>
      <c r="L471" s="101" t="s">
        <v>135</v>
      </c>
      <c r="M471" s="101" t="s">
        <v>83</v>
      </c>
      <c r="N471" s="101" t="s">
        <v>136</v>
      </c>
      <c r="O471" s="101" t="str">
        <f>IF([2]!RtDuet_Report[[#This Row],[Duration3]]&gt;=360,IF([2]!RtDuet_Report[[#This Row],[&gt; 12 Hrs EDT ]]=1,"Zero",1),"Zero")</f>
        <v>Zero</v>
      </c>
      <c r="P471" s="101" t="str">
        <f>IF([2]!RtDuet_Report[[#This Row],[Duration3]]&gt;=720, 1,"Zero")</f>
        <v>Zero</v>
      </c>
      <c r="Q471" s="101">
        <v>12</v>
      </c>
      <c r="R471" s="123">
        <v>8.8657407407407417E-3</v>
      </c>
      <c r="S471" s="101" t="s">
        <v>928</v>
      </c>
      <c r="T471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471" s="105">
        <f>IF(OR([2]!RtDuet_Report[[#This Row],[Machine Centre ]]="Truck Loading 1 Unplanned Loss",[2]!RtDuet_Report[[#This Row],[Machine Centre ]]="Truck Loading 2 Unplanned Loss"),[2]!RtDuet_Report[[#This Row],[Duration3]],0)</f>
        <v>12</v>
      </c>
    </row>
    <row r="472" spans="1:21" ht="163" thickBot="1" x14ac:dyDescent="0.4">
      <c r="A472" s="137" t="s">
        <v>31</v>
      </c>
      <c r="B472" s="98">
        <v>44562</v>
      </c>
      <c r="C472" s="99" t="s">
        <v>871</v>
      </c>
      <c r="D472" s="99"/>
      <c r="E472" s="106">
        <v>44569.750416666669</v>
      </c>
      <c r="F472" s="106">
        <v>44569.770775462966</v>
      </c>
      <c r="G472" s="126" t="s">
        <v>59</v>
      </c>
      <c r="H472" s="126" t="s">
        <v>929</v>
      </c>
      <c r="I472" s="126" t="s">
        <v>929</v>
      </c>
      <c r="J472" s="101" t="s">
        <v>34</v>
      </c>
      <c r="K472" s="101" t="s">
        <v>920</v>
      </c>
      <c r="L472" s="101" t="s">
        <v>908</v>
      </c>
      <c r="M472" s="101" t="s">
        <v>188</v>
      </c>
      <c r="N472" s="101" t="s">
        <v>223</v>
      </c>
      <c r="O472" s="101" t="str">
        <f>IF([2]!RtDuet_Report[[#This Row],[Duration3]]&gt;=360,IF([2]!RtDuet_Report[[#This Row],[&gt; 12 Hrs EDT ]]=1,"Zero",1),"Zero")</f>
        <v>Zero</v>
      </c>
      <c r="P472" s="101" t="str">
        <f>IF([2]!RtDuet_Report[[#This Row],[Duration3]]&gt;=720, 1,"Zero")</f>
        <v>Zero</v>
      </c>
      <c r="Q472" s="101">
        <v>29</v>
      </c>
      <c r="R472" s="127">
        <v>2.0358796296296295E-2</v>
      </c>
      <c r="S472" s="101" t="s">
        <v>930</v>
      </c>
      <c r="T472" s="105">
        <f>IF(OR([2]!RtDuet_Report[[#This Row],[Machine Centre ]]="Vessel Unloading 1 Unplanned Loss",[2]!RtDuet_Report[[#This Row],[Machine Centre ]]="Vessel Unloading 2 Unplanned Loss"),[2]!RtDuet_Report[[#This Row],[Duration3]],0)</f>
        <v>12</v>
      </c>
      <c r="U47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73" spans="1:21" ht="188" thickBot="1" x14ac:dyDescent="0.4">
      <c r="A473" s="137" t="s">
        <v>31</v>
      </c>
      <c r="B473" s="98">
        <v>44562</v>
      </c>
      <c r="C473" s="99" t="s">
        <v>871</v>
      </c>
      <c r="D473" s="99"/>
      <c r="E473" s="106">
        <v>44569.790543981479</v>
      </c>
      <c r="F473" s="106">
        <v>44569.803344907406</v>
      </c>
      <c r="G473" s="118" t="s">
        <v>59</v>
      </c>
      <c r="H473" s="118" t="s">
        <v>931</v>
      </c>
      <c r="I473" s="118" t="s">
        <v>932</v>
      </c>
      <c r="J473" s="101" t="s">
        <v>62</v>
      </c>
      <c r="K473" s="101" t="s">
        <v>598</v>
      </c>
      <c r="L473" s="101" t="s">
        <v>135</v>
      </c>
      <c r="M473" s="101" t="s">
        <v>83</v>
      </c>
      <c r="N473" s="101" t="s">
        <v>136</v>
      </c>
      <c r="O473" s="101" t="str">
        <f>IF([2]!RtDuet_Report[[#This Row],[Duration3]]&gt;=360,IF([2]!RtDuet_Report[[#This Row],[&gt; 12 Hrs EDT ]]=1,"Zero",1),"Zero")</f>
        <v>Zero</v>
      </c>
      <c r="P473" s="101" t="str">
        <f>IF([2]!RtDuet_Report[[#This Row],[Duration3]]&gt;=720, 1,"Zero")</f>
        <v>Zero</v>
      </c>
      <c r="Q473" s="101">
        <v>18</v>
      </c>
      <c r="R473" s="123">
        <v>1.2800925925925926E-2</v>
      </c>
      <c r="S473" s="101" t="s">
        <v>928</v>
      </c>
      <c r="T473" s="105">
        <f>IF(OR([2]!RtDuet_Report[[#This Row],[Machine Centre ]]="Vessel Unloading 1 Unplanned Loss",[2]!RtDuet_Report[[#This Row],[Machine Centre ]]="Vessel Unloading 2 Unplanned Loss"),[2]!RtDuet_Report[[#This Row],[Duration3]],0)</f>
        <v>29</v>
      </c>
      <c r="U47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74" spans="1:21" ht="225.5" thickBot="1" x14ac:dyDescent="0.4">
      <c r="A474" s="137" t="s">
        <v>31</v>
      </c>
      <c r="B474" s="98">
        <v>44562</v>
      </c>
      <c r="C474" s="99" t="s">
        <v>871</v>
      </c>
      <c r="D474" s="99"/>
      <c r="E474" s="106">
        <v>44570.790393518517</v>
      </c>
      <c r="F474" s="106">
        <v>44570.835740740738</v>
      </c>
      <c r="G474" s="118" t="s">
        <v>59</v>
      </c>
      <c r="H474" s="118" t="s">
        <v>933</v>
      </c>
      <c r="I474" s="118" t="s">
        <v>934</v>
      </c>
      <c r="J474" s="101" t="s">
        <v>62</v>
      </c>
      <c r="K474" s="101" t="s">
        <v>677</v>
      </c>
      <c r="L474" s="101" t="s">
        <v>78</v>
      </c>
      <c r="M474" s="101" t="s">
        <v>64</v>
      </c>
      <c r="N474" s="101" t="s">
        <v>65</v>
      </c>
      <c r="O474" s="101" t="str">
        <f>IF([2]!RtDuet_Report[[#This Row],[Duration3]]&gt;=360,IF([2]!RtDuet_Report[[#This Row],[&gt; 12 Hrs EDT ]]=1,"Zero",1),"Zero")</f>
        <v>Zero</v>
      </c>
      <c r="P474" s="101" t="str">
        <f>IF([2]!RtDuet_Report[[#This Row],[Duration3]]&gt;=720, 1,"Zero")</f>
        <v>Zero</v>
      </c>
      <c r="Q474" s="101">
        <v>65</v>
      </c>
      <c r="R474" s="123">
        <v>4.5347222222222226E-2</v>
      </c>
      <c r="S474" s="101" t="s">
        <v>129</v>
      </c>
      <c r="T474" s="105">
        <f>IF(OR([2]!RtDuet_Report[[#This Row],[Machine Centre ]]="Vessel Unloading 1 Unplanned Loss",[2]!RtDuet_Report[[#This Row],[Machine Centre ]]="Vessel Unloading 2 Unplanned Loss"),[2]!RtDuet_Report[[#This Row],[Duration3]],0)</f>
        <v>18</v>
      </c>
      <c r="U47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75" spans="1:21" ht="225.5" thickBot="1" x14ac:dyDescent="0.4">
      <c r="A475" s="137" t="s">
        <v>31</v>
      </c>
      <c r="B475" s="98">
        <v>44562</v>
      </c>
      <c r="C475" s="99" t="s">
        <v>871</v>
      </c>
      <c r="D475" s="99"/>
      <c r="E475" s="106">
        <v>44571.025046296294</v>
      </c>
      <c r="F475" s="106">
        <v>44571.037233796298</v>
      </c>
      <c r="G475" s="118" t="s">
        <v>59</v>
      </c>
      <c r="H475" s="118" t="s">
        <v>935</v>
      </c>
      <c r="I475" s="118" t="s">
        <v>714</v>
      </c>
      <c r="J475" s="101" t="s">
        <v>62</v>
      </c>
      <c r="K475" s="101" t="s">
        <v>677</v>
      </c>
      <c r="L475" s="101" t="s">
        <v>78</v>
      </c>
      <c r="M475" s="101" t="s">
        <v>64</v>
      </c>
      <c r="N475" s="101" t="s">
        <v>65</v>
      </c>
      <c r="O475" s="101" t="str">
        <f>IF([2]!RtDuet_Report[[#This Row],[Duration3]]&gt;=360,IF([2]!RtDuet_Report[[#This Row],[&gt; 12 Hrs EDT ]]=1,"Zero",1),"Zero")</f>
        <v>Zero</v>
      </c>
      <c r="P475" s="101" t="str">
        <f>IF([2]!RtDuet_Report[[#This Row],[Duration3]]&gt;=720, 1,"Zero")</f>
        <v>Zero</v>
      </c>
      <c r="Q475" s="101">
        <v>17</v>
      </c>
      <c r="R475" s="123">
        <v>1.2187500000000002E-2</v>
      </c>
      <c r="S475" s="101" t="s">
        <v>129</v>
      </c>
      <c r="T475" s="105">
        <f>IF(OR([2]!RtDuet_Report[[#This Row],[Machine Centre ]]="Vessel Unloading 1 Unplanned Loss",[2]!RtDuet_Report[[#This Row],[Machine Centre ]]="Vessel Unloading 2 Unplanned Loss"),[2]!RtDuet_Report[[#This Row],[Duration3]],0)</f>
        <v>65</v>
      </c>
      <c r="U47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76" spans="1:21" ht="225.5" thickBot="1" x14ac:dyDescent="0.4">
      <c r="A476" s="137" t="s">
        <v>31</v>
      </c>
      <c r="B476" s="98">
        <v>44562</v>
      </c>
      <c r="C476" s="99" t="s">
        <v>871</v>
      </c>
      <c r="D476" s="99"/>
      <c r="E476" s="106">
        <v>44571.489930555559</v>
      </c>
      <c r="F476" s="106">
        <v>44571.494293981479</v>
      </c>
      <c r="G476" s="118" t="s">
        <v>69</v>
      </c>
      <c r="H476" s="118" t="s">
        <v>936</v>
      </c>
      <c r="I476" s="118" t="s">
        <v>664</v>
      </c>
      <c r="J476" s="101" t="s">
        <v>62</v>
      </c>
      <c r="K476" s="101" t="s">
        <v>657</v>
      </c>
      <c r="L476" s="101" t="s">
        <v>78</v>
      </c>
      <c r="M476" s="101" t="s">
        <v>64</v>
      </c>
      <c r="N476" s="101" t="s">
        <v>73</v>
      </c>
      <c r="O476" s="101" t="str">
        <f>IF([2]!RtDuet_Report[[#This Row],[Duration3]]&gt;=360,IF([2]!RtDuet_Report[[#This Row],[&gt; 12 Hrs EDT ]]=1,"Zero",1),"Zero")</f>
        <v>Zero</v>
      </c>
      <c r="P476" s="101" t="str">
        <f>IF([2]!RtDuet_Report[[#This Row],[Duration3]]&gt;=720, 1,"Zero")</f>
        <v>Zero</v>
      </c>
      <c r="Q476" s="120">
        <v>6</v>
      </c>
      <c r="R476" s="123">
        <v>4.363425925925926E-3</v>
      </c>
      <c r="S476" s="101" t="s">
        <v>129</v>
      </c>
      <c r="T476" s="105">
        <f>IF(OR([2]!RtDuet_Report[[#This Row],[Machine Centre ]]="Vessel Unloading 1 Unplanned Loss",[2]!RtDuet_Report[[#This Row],[Machine Centre ]]="Vessel Unloading 2 Unplanned Loss"),[2]!RtDuet_Report[[#This Row],[Duration3]],0)</f>
        <v>17</v>
      </c>
      <c r="U47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77" spans="1:21" ht="225.5" thickBot="1" x14ac:dyDescent="0.4">
      <c r="A477" s="137" t="s">
        <v>31</v>
      </c>
      <c r="B477" s="98">
        <v>44562</v>
      </c>
      <c r="C477" s="99" t="s">
        <v>871</v>
      </c>
      <c r="D477" s="99"/>
      <c r="E477" s="106">
        <v>44571.508645833332</v>
      </c>
      <c r="F477" s="106">
        <v>44571.531111111108</v>
      </c>
      <c r="G477" s="118" t="s">
        <v>69</v>
      </c>
      <c r="H477" s="118" t="s">
        <v>937</v>
      </c>
      <c r="I477" s="118" t="s">
        <v>938</v>
      </c>
      <c r="J477" s="101" t="s">
        <v>62</v>
      </c>
      <c r="K477" s="101" t="s">
        <v>657</v>
      </c>
      <c r="L477" s="101" t="s">
        <v>78</v>
      </c>
      <c r="M477" s="101" t="s">
        <v>64</v>
      </c>
      <c r="N477" s="101" t="s">
        <v>73</v>
      </c>
      <c r="O477" s="101" t="str">
        <f>IF([2]!RtDuet_Report[[#This Row],[Duration3]]&gt;=360,IF([2]!RtDuet_Report[[#This Row],[&gt; 12 Hrs EDT ]]=1,"Zero",1),"Zero")</f>
        <v>Zero</v>
      </c>
      <c r="P477" s="101" t="str">
        <f>IF([2]!RtDuet_Report[[#This Row],[Duration3]]&gt;=720, 1,"Zero")</f>
        <v>Zero</v>
      </c>
      <c r="Q477" s="101">
        <v>32</v>
      </c>
      <c r="R477" s="123">
        <v>2.2465277777777778E-2</v>
      </c>
      <c r="S477" s="101" t="s">
        <v>129</v>
      </c>
      <c r="T477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47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78" spans="1:21" ht="225.5" thickBot="1" x14ac:dyDescent="0.4">
      <c r="A478" s="137" t="s">
        <v>31</v>
      </c>
      <c r="B478" s="98">
        <v>44562</v>
      </c>
      <c r="C478" s="99" t="s">
        <v>871</v>
      </c>
      <c r="D478" s="99"/>
      <c r="E478" s="106">
        <v>44571.532743055555</v>
      </c>
      <c r="F478" s="106">
        <v>44571.535092592596</v>
      </c>
      <c r="G478" s="118" t="s">
        <v>69</v>
      </c>
      <c r="H478" s="118" t="s">
        <v>697</v>
      </c>
      <c r="I478" s="118" t="s">
        <v>661</v>
      </c>
      <c r="J478" s="101" t="s">
        <v>62</v>
      </c>
      <c r="K478" s="101" t="s">
        <v>657</v>
      </c>
      <c r="L478" s="101" t="s">
        <v>78</v>
      </c>
      <c r="M478" s="101" t="s">
        <v>64</v>
      </c>
      <c r="N478" s="101" t="s">
        <v>73</v>
      </c>
      <c r="O478" s="101" t="str">
        <f>IF([2]!RtDuet_Report[[#This Row],[Duration3]]&gt;=360,IF([2]!RtDuet_Report[[#This Row],[&gt; 12 Hrs EDT ]]=1,"Zero",1),"Zero")</f>
        <v>Zero</v>
      </c>
      <c r="P478" s="101" t="str">
        <f>IF([2]!RtDuet_Report[[#This Row],[Duration3]]&gt;=720, 1,"Zero")</f>
        <v>Zero</v>
      </c>
      <c r="Q478" s="101">
        <v>3</v>
      </c>
      <c r="R478" s="123">
        <v>2.3495370370370371E-3</v>
      </c>
      <c r="S478" s="101" t="s">
        <v>129</v>
      </c>
      <c r="T478" s="105">
        <f>IF(OR([2]!RtDuet_Report[[#This Row],[Machine Centre ]]="Vessel Unloading 1 Unplanned Loss",[2]!RtDuet_Report[[#This Row],[Machine Centre ]]="Vessel Unloading 2 Unplanned Loss"),[2]!RtDuet_Report[[#This Row],[Duration3]],0)</f>
        <v>32</v>
      </c>
      <c r="U47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79" spans="1:21" ht="225.5" thickBot="1" x14ac:dyDescent="0.4">
      <c r="A479" s="137" t="s">
        <v>31</v>
      </c>
      <c r="B479" s="98">
        <v>44562</v>
      </c>
      <c r="C479" s="99" t="s">
        <v>871</v>
      </c>
      <c r="D479" s="99"/>
      <c r="E479" s="106">
        <v>44571.535636574074</v>
      </c>
      <c r="F479" s="106">
        <v>44571.544895833336</v>
      </c>
      <c r="G479" s="118" t="s">
        <v>69</v>
      </c>
      <c r="H479" s="118" t="s">
        <v>939</v>
      </c>
      <c r="I479" s="118" t="s">
        <v>940</v>
      </c>
      <c r="J479" s="101" t="s">
        <v>62</v>
      </c>
      <c r="K479" s="101" t="s">
        <v>657</v>
      </c>
      <c r="L479" s="101" t="s">
        <v>78</v>
      </c>
      <c r="M479" s="101" t="s">
        <v>64</v>
      </c>
      <c r="N479" s="101" t="s">
        <v>73</v>
      </c>
      <c r="O479" s="101" t="str">
        <f>IF([2]!RtDuet_Report[[#This Row],[Duration3]]&gt;=360,IF([2]!RtDuet_Report[[#This Row],[&gt; 12 Hrs EDT ]]=1,"Zero",1),"Zero")</f>
        <v>Zero</v>
      </c>
      <c r="P479" s="101" t="str">
        <f>IF([2]!RtDuet_Report[[#This Row],[Duration3]]&gt;=720, 1,"Zero")</f>
        <v>Zero</v>
      </c>
      <c r="Q479" s="101">
        <v>13</v>
      </c>
      <c r="R479" s="123">
        <v>9.2592592592592605E-3</v>
      </c>
      <c r="S479" s="101" t="s">
        <v>129</v>
      </c>
      <c r="T479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47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80" spans="1:21" ht="225.5" thickBot="1" x14ac:dyDescent="0.4">
      <c r="A480" s="137" t="s">
        <v>31</v>
      </c>
      <c r="B480" s="98">
        <v>44562</v>
      </c>
      <c r="C480" s="99" t="s">
        <v>871</v>
      </c>
      <c r="D480" s="99"/>
      <c r="E480" s="106">
        <v>44571.545972222222</v>
      </c>
      <c r="F480" s="106">
        <v>44571.558032407411</v>
      </c>
      <c r="G480" s="118" t="s">
        <v>69</v>
      </c>
      <c r="H480" s="118" t="s">
        <v>941</v>
      </c>
      <c r="I480" s="118" t="s">
        <v>942</v>
      </c>
      <c r="J480" s="101" t="s">
        <v>62</v>
      </c>
      <c r="K480" s="101" t="s">
        <v>657</v>
      </c>
      <c r="L480" s="101" t="s">
        <v>78</v>
      </c>
      <c r="M480" s="101" t="s">
        <v>64</v>
      </c>
      <c r="N480" s="101" t="s">
        <v>73</v>
      </c>
      <c r="O480" s="101" t="str">
        <f>IF([2]!RtDuet_Report[[#This Row],[Duration3]]&gt;=360,IF([2]!RtDuet_Report[[#This Row],[&gt; 12 Hrs EDT ]]=1,"Zero",1),"Zero")</f>
        <v>Zero</v>
      </c>
      <c r="P480" s="101" t="str">
        <f>IF([2]!RtDuet_Report[[#This Row],[Duration3]]&gt;=720, 1,"Zero")</f>
        <v>Zero</v>
      </c>
      <c r="Q480" s="101">
        <v>17</v>
      </c>
      <c r="R480" s="123">
        <v>1.2060185185185186E-2</v>
      </c>
      <c r="S480" s="101" t="s">
        <v>129</v>
      </c>
      <c r="T480" s="105">
        <f>IF(OR([2]!RtDuet_Report[[#This Row],[Machine Centre ]]="Vessel Unloading 1 Unplanned Loss",[2]!RtDuet_Report[[#This Row],[Machine Centre ]]="Vessel Unloading 2 Unplanned Loss"),[2]!RtDuet_Report[[#This Row],[Duration3]],0)</f>
        <v>13</v>
      </c>
      <c r="U48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81" spans="1:21" ht="225.5" thickBot="1" x14ac:dyDescent="0.4">
      <c r="A481" s="137" t="s">
        <v>31</v>
      </c>
      <c r="B481" s="98">
        <v>44562</v>
      </c>
      <c r="C481" s="99" t="s">
        <v>871</v>
      </c>
      <c r="D481" s="99"/>
      <c r="E481" s="106">
        <v>44571.566643518519</v>
      </c>
      <c r="F481" s="106">
        <v>44571.612627314818</v>
      </c>
      <c r="G481" s="118" t="s">
        <v>69</v>
      </c>
      <c r="H481" s="118" t="s">
        <v>943</v>
      </c>
      <c r="I481" s="118" t="s">
        <v>944</v>
      </c>
      <c r="J481" s="101" t="s">
        <v>62</v>
      </c>
      <c r="K481" s="101" t="s">
        <v>657</v>
      </c>
      <c r="L481" s="101" t="s">
        <v>78</v>
      </c>
      <c r="M481" s="101" t="s">
        <v>64</v>
      </c>
      <c r="N481" s="101" t="s">
        <v>73</v>
      </c>
      <c r="O481" s="101" t="str">
        <f>IF([2]!RtDuet_Report[[#This Row],[Duration3]]&gt;=360,IF([2]!RtDuet_Report[[#This Row],[&gt; 12 Hrs EDT ]]=1,"Zero",1),"Zero")</f>
        <v>Zero</v>
      </c>
      <c r="P481" s="101" t="str">
        <f>IF([2]!RtDuet_Report[[#This Row],[Duration3]]&gt;=720, 1,"Zero")</f>
        <v>Zero</v>
      </c>
      <c r="Q481" s="101">
        <v>66</v>
      </c>
      <c r="R481" s="123">
        <v>4.5983796296296293E-2</v>
      </c>
      <c r="S481" s="101" t="s">
        <v>129</v>
      </c>
      <c r="T481" s="105">
        <f>IF(OR([2]!RtDuet_Report[[#This Row],[Machine Centre ]]="Vessel Unloading 1 Unplanned Loss",[2]!RtDuet_Report[[#This Row],[Machine Centre ]]="Vessel Unloading 2 Unplanned Loss"),[2]!RtDuet_Report[[#This Row],[Duration3]],0)</f>
        <v>17</v>
      </c>
      <c r="U48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82" spans="1:21" ht="225.5" thickBot="1" x14ac:dyDescent="0.4">
      <c r="A482" s="137" t="s">
        <v>31</v>
      </c>
      <c r="B482" s="98">
        <v>44562</v>
      </c>
      <c r="C482" s="99" t="s">
        <v>871</v>
      </c>
      <c r="D482" s="99"/>
      <c r="E482" s="106">
        <v>44571.614224537036</v>
      </c>
      <c r="F482" s="106">
        <v>44571.620023148149</v>
      </c>
      <c r="G482" s="118" t="s">
        <v>69</v>
      </c>
      <c r="H482" s="118" t="s">
        <v>670</v>
      </c>
      <c r="I482" s="118" t="s">
        <v>945</v>
      </c>
      <c r="J482" s="101" t="s">
        <v>62</v>
      </c>
      <c r="K482" s="101" t="s">
        <v>657</v>
      </c>
      <c r="L482" s="101" t="s">
        <v>78</v>
      </c>
      <c r="M482" s="101" t="s">
        <v>64</v>
      </c>
      <c r="N482" s="101" t="s">
        <v>73</v>
      </c>
      <c r="O482" s="101" t="str">
        <f>IF([2]!RtDuet_Report[[#This Row],[Duration3]]&gt;=360,IF([2]!RtDuet_Report[[#This Row],[&gt; 12 Hrs EDT ]]=1,"Zero",1),"Zero")</f>
        <v>Zero</v>
      </c>
      <c r="P482" s="101" t="str">
        <f>IF([2]!RtDuet_Report[[#This Row],[Duration3]]&gt;=720, 1,"Zero")</f>
        <v>Zero</v>
      </c>
      <c r="Q482" s="101">
        <v>8</v>
      </c>
      <c r="R482" s="123">
        <v>5.7986111111111112E-3</v>
      </c>
      <c r="S482" s="101" t="s">
        <v>129</v>
      </c>
      <c r="T482" s="105">
        <f>IF(OR([2]!RtDuet_Report[[#This Row],[Machine Centre ]]="Vessel Unloading 1 Unplanned Loss",[2]!RtDuet_Report[[#This Row],[Machine Centre ]]="Vessel Unloading 2 Unplanned Loss"),[2]!RtDuet_Report[[#This Row],[Duration3]],0)</f>
        <v>66</v>
      </c>
      <c r="U48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83" spans="1:21" ht="175.5" thickBot="1" x14ac:dyDescent="0.4">
      <c r="A483" s="137" t="s">
        <v>31</v>
      </c>
      <c r="B483" s="98">
        <v>44562</v>
      </c>
      <c r="C483" s="99"/>
      <c r="D483" s="99"/>
      <c r="E483" s="106">
        <v>44571.718217592592</v>
      </c>
      <c r="F483" s="106">
        <v>44571.749351851853</v>
      </c>
      <c r="G483" s="118" t="s">
        <v>32</v>
      </c>
      <c r="H483" s="118" t="s">
        <v>946</v>
      </c>
      <c r="I483" s="118" t="s">
        <v>946</v>
      </c>
      <c r="J483" s="101" t="s">
        <v>34</v>
      </c>
      <c r="K483" s="101" t="s">
        <v>947</v>
      </c>
      <c r="L483" s="101" t="s">
        <v>54</v>
      </c>
      <c r="M483" s="101" t="s">
        <v>55</v>
      </c>
      <c r="N483" s="101" t="s">
        <v>451</v>
      </c>
      <c r="O483" s="101" t="str">
        <f>IF([2]!RtDuet_Report[[#This Row],[Duration3]]&gt;=360,IF([2]!RtDuet_Report[[#This Row],[&gt; 12 Hrs EDT ]]=1,"Zero",1),"Zero")</f>
        <v>Zero</v>
      </c>
      <c r="P483" s="101" t="str">
        <f>IF([2]!RtDuet_Report[[#This Row],[Duration3]]&gt;=720, 1,"Zero")</f>
        <v>Zero</v>
      </c>
      <c r="Q483" s="101">
        <v>44</v>
      </c>
      <c r="R483" s="123">
        <v>3.1134259259259261E-2</v>
      </c>
      <c r="S483" s="101" t="s">
        <v>948</v>
      </c>
      <c r="T483" s="105">
        <f>IF(OR([2]!RtDuet_Report[[#This Row],[Machine Centre ]]="Vessel Unloading 1 Unplanned Loss",[2]!RtDuet_Report[[#This Row],[Machine Centre ]]="Vessel Unloading 2 Unplanned Loss"),[2]!RtDuet_Report[[#This Row],[Duration3]],0)</f>
        <v>8</v>
      </c>
      <c r="U48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84" spans="1:21" ht="163" thickBot="1" x14ac:dyDescent="0.4">
      <c r="A484" s="137" t="s">
        <v>31</v>
      </c>
      <c r="B484" s="98">
        <v>44562</v>
      </c>
      <c r="C484" s="99"/>
      <c r="D484" s="99"/>
      <c r="E484" s="106">
        <v>44572.643912037034</v>
      </c>
      <c r="F484" s="106">
        <v>44572.663587962961</v>
      </c>
      <c r="G484" s="118" t="s">
        <v>32</v>
      </c>
      <c r="H484" s="118" t="s">
        <v>949</v>
      </c>
      <c r="I484" s="118" t="s">
        <v>949</v>
      </c>
      <c r="J484" s="101" t="s">
        <v>34</v>
      </c>
      <c r="K484" s="101" t="s">
        <v>950</v>
      </c>
      <c r="L484" s="101" t="s">
        <v>78</v>
      </c>
      <c r="M484" s="101" t="s">
        <v>55</v>
      </c>
      <c r="N484" s="101" t="s">
        <v>951</v>
      </c>
      <c r="O484" s="101" t="str">
        <f>IF([2]!RtDuet_Report[[#This Row],[Duration3]]&gt;=360,IF([2]!RtDuet_Report[[#This Row],[&gt; 12 Hrs EDT ]]=1,"Zero",1),"Zero")</f>
        <v>Zero</v>
      </c>
      <c r="P484" s="101" t="str">
        <f>IF([2]!RtDuet_Report[[#This Row],[Duration3]]&gt;=720, 1,"Zero")</f>
        <v>Zero</v>
      </c>
      <c r="Q484" s="101">
        <v>28</v>
      </c>
      <c r="R484" s="123">
        <v>1.9675925925925927E-2</v>
      </c>
      <c r="S484" s="101" t="s">
        <v>952</v>
      </c>
      <c r="T484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484" s="105">
        <f>IF(OR([2]!RtDuet_Report[[#This Row],[Machine Centre ]]="Truck Loading 1 Unplanned Loss",[2]!RtDuet_Report[[#This Row],[Machine Centre ]]="Truck Loading 2 Unplanned Loss"),[2]!RtDuet_Report[[#This Row],[Duration3]],0)</f>
        <v>44</v>
      </c>
    </row>
    <row r="485" spans="1:21" ht="163" thickBot="1" x14ac:dyDescent="0.4">
      <c r="A485" s="137" t="s">
        <v>31</v>
      </c>
      <c r="B485" s="98">
        <v>44562</v>
      </c>
      <c r="C485" s="99"/>
      <c r="D485" s="99"/>
      <c r="E485" s="106">
        <v>44576.735243055555</v>
      </c>
      <c r="F485" s="106">
        <v>44576.738368055558</v>
      </c>
      <c r="G485" s="118" t="s">
        <v>32</v>
      </c>
      <c r="H485" s="118" t="s">
        <v>512</v>
      </c>
      <c r="I485" s="118" t="s">
        <v>512</v>
      </c>
      <c r="J485" s="101" t="s">
        <v>34</v>
      </c>
      <c r="K485" s="101" t="s">
        <v>691</v>
      </c>
      <c r="L485" s="101" t="s">
        <v>78</v>
      </c>
      <c r="M485" s="101" t="s">
        <v>179</v>
      </c>
      <c r="N485" s="101" t="s">
        <v>536</v>
      </c>
      <c r="O485" s="101" t="str">
        <f>IF([2]!RtDuet_Report[[#This Row],[Duration3]]&gt;=360,IF([2]!RtDuet_Report[[#This Row],[&gt; 12 Hrs EDT ]]=1,"Zero",1),"Zero")</f>
        <v>Zero</v>
      </c>
      <c r="P485" s="101" t="str">
        <f>IF([2]!RtDuet_Report[[#This Row],[Duration3]]&gt;=720, 1,"Zero")</f>
        <v>Zero</v>
      </c>
      <c r="Q485" s="101">
        <v>4</v>
      </c>
      <c r="R485" s="123">
        <v>3.1249999999999997E-3</v>
      </c>
      <c r="S485" s="101" t="s">
        <v>953</v>
      </c>
      <c r="T485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485" s="105">
        <f>IF(OR([2]!RtDuet_Report[[#This Row],[Machine Centre ]]="Truck Loading 1 Unplanned Loss",[2]!RtDuet_Report[[#This Row],[Machine Centre ]]="Truck Loading 2 Unplanned Loss"),[2]!RtDuet_Report[[#This Row],[Duration3]],0)</f>
        <v>28</v>
      </c>
    </row>
    <row r="486" spans="1:21" ht="175.5" thickBot="1" x14ac:dyDescent="0.4">
      <c r="A486" s="137" t="s">
        <v>31</v>
      </c>
      <c r="B486" s="98">
        <v>44562</v>
      </c>
      <c r="C486" s="99"/>
      <c r="D486" s="99"/>
      <c r="E486" s="106">
        <v>44579.469733796293</v>
      </c>
      <c r="F486" s="106">
        <v>44579.470543981479</v>
      </c>
      <c r="G486" s="126" t="s">
        <v>32</v>
      </c>
      <c r="H486" s="126" t="s">
        <v>954</v>
      </c>
      <c r="I486" s="126" t="s">
        <v>954</v>
      </c>
      <c r="J486" s="101" t="s">
        <v>34</v>
      </c>
      <c r="K486" s="101" t="s">
        <v>955</v>
      </c>
      <c r="L486" s="101" t="s">
        <v>54</v>
      </c>
      <c r="M486" s="101" t="s">
        <v>956</v>
      </c>
      <c r="N486" s="101" t="s">
        <v>957</v>
      </c>
      <c r="O486" s="101" t="str">
        <f>IF([2]!RtDuet_Report[[#This Row],[Duration3]]&gt;=360,IF([2]!RtDuet_Report[[#This Row],[&gt; 12 Hrs EDT ]]=1,"Zero",1),"Zero")</f>
        <v>Zero</v>
      </c>
      <c r="P486" s="101" t="str">
        <f>IF([2]!RtDuet_Report[[#This Row],[Duration3]]&gt;=720, 1,"Zero")</f>
        <v>Zero</v>
      </c>
      <c r="Q486" s="101">
        <v>1</v>
      </c>
      <c r="R486" s="127">
        <v>8.1018518518518516E-4</v>
      </c>
      <c r="S486" s="101" t="s">
        <v>958</v>
      </c>
      <c r="T486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486" s="105">
        <f>IF(OR([2]!RtDuet_Report[[#This Row],[Machine Centre ]]="Truck Loading 1 Unplanned Loss",[2]!RtDuet_Report[[#This Row],[Machine Centre ]]="Truck Loading 2 Unplanned Loss"),[2]!RtDuet_Report[[#This Row],[Duration3]],0)</f>
        <v>4</v>
      </c>
    </row>
    <row r="487" spans="1:21" ht="163" thickBot="1" x14ac:dyDescent="0.4">
      <c r="A487" s="137" t="s">
        <v>31</v>
      </c>
      <c r="B487" s="98">
        <v>44562</v>
      </c>
      <c r="C487" s="99"/>
      <c r="D487" s="99"/>
      <c r="E487" s="106">
        <v>44584.453993055555</v>
      </c>
      <c r="F487" s="106">
        <v>44584.457118055558</v>
      </c>
      <c r="G487" s="126" t="s">
        <v>32</v>
      </c>
      <c r="H487" s="126" t="s">
        <v>512</v>
      </c>
      <c r="I487" s="126" t="s">
        <v>512</v>
      </c>
      <c r="J487" s="101" t="s">
        <v>34</v>
      </c>
      <c r="K487" s="101" t="s">
        <v>691</v>
      </c>
      <c r="L487" s="101" t="s">
        <v>78</v>
      </c>
      <c r="M487" s="101" t="s">
        <v>179</v>
      </c>
      <c r="N487" s="101" t="s">
        <v>536</v>
      </c>
      <c r="O487" s="101" t="str">
        <f>IF([2]!RtDuet_Report[[#This Row],[Duration3]]&gt;=360,IF([2]!RtDuet_Report[[#This Row],[&gt; 12 Hrs EDT ]]=1,"Zero",1),"Zero")</f>
        <v>Zero</v>
      </c>
      <c r="P487" s="101" t="str">
        <f>IF([2]!RtDuet_Report[[#This Row],[Duration3]]&gt;=720, 1,"Zero")</f>
        <v>Zero</v>
      </c>
      <c r="Q487" s="101">
        <v>4</v>
      </c>
      <c r="R487" s="127">
        <v>3.1249999999999997E-3</v>
      </c>
      <c r="S487" s="101" t="s">
        <v>953</v>
      </c>
      <c r="T487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487" s="105">
        <f>IF(OR([2]!RtDuet_Report[[#This Row],[Machine Centre ]]="Truck Loading 1 Unplanned Loss",[2]!RtDuet_Report[[#This Row],[Machine Centre ]]="Truck Loading 2 Unplanned Loss"),[2]!RtDuet_Report[[#This Row],[Duration3]],0)</f>
        <v>1</v>
      </c>
    </row>
    <row r="488" spans="1:21" ht="163" thickBot="1" x14ac:dyDescent="0.4">
      <c r="A488" s="137" t="s">
        <v>31</v>
      </c>
      <c r="B488" s="98">
        <v>44562</v>
      </c>
      <c r="C488" s="99"/>
      <c r="D488" s="99"/>
      <c r="E488" s="106">
        <v>44585.240451388891</v>
      </c>
      <c r="F488" s="106">
        <v>44585.264756944445</v>
      </c>
      <c r="G488" s="126" t="s">
        <v>41</v>
      </c>
      <c r="H488" s="126" t="s">
        <v>959</v>
      </c>
      <c r="I488" s="126" t="s">
        <v>959</v>
      </c>
      <c r="J488" s="101" t="s">
        <v>34</v>
      </c>
      <c r="K488" s="101" t="s">
        <v>960</v>
      </c>
      <c r="L488" s="101" t="s">
        <v>54</v>
      </c>
      <c r="M488" s="101" t="s">
        <v>55</v>
      </c>
      <c r="N488" s="101" t="s">
        <v>951</v>
      </c>
      <c r="O488" s="101" t="str">
        <f>IF([2]!RtDuet_Report[[#This Row],[Duration3]]&gt;=360,IF([2]!RtDuet_Report[[#This Row],[&gt; 12 Hrs EDT ]]=1,"Zero",1),"Zero")</f>
        <v>Zero</v>
      </c>
      <c r="P488" s="101" t="str">
        <f>IF([2]!RtDuet_Report[[#This Row],[Duration3]]&gt;=720, 1,"Zero")</f>
        <v>Zero</v>
      </c>
      <c r="Q488" s="101">
        <v>35</v>
      </c>
      <c r="R488" s="127">
        <v>2.4305555555555556E-2</v>
      </c>
      <c r="S488" s="101" t="s">
        <v>961</v>
      </c>
      <c r="T48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488" s="105">
        <f>IF(OR([2]!RtDuet_Report[[#This Row],[Machine Centre ]]="Truck Loading 1 Unplanned Loss",[2]!RtDuet_Report[[#This Row],[Machine Centre ]]="Truck Loading 2 Unplanned Loss"),[2]!RtDuet_Report[[#This Row],[Duration3]],0)</f>
        <v>4</v>
      </c>
    </row>
    <row r="489" spans="1:21" ht="188" thickBot="1" x14ac:dyDescent="0.4">
      <c r="A489" s="137" t="s">
        <v>31</v>
      </c>
      <c r="B489" s="98">
        <v>44562</v>
      </c>
      <c r="C489" s="99" t="s">
        <v>962</v>
      </c>
      <c r="D489" s="99"/>
      <c r="E489" s="106">
        <v>44585.931793981479</v>
      </c>
      <c r="F489" s="106">
        <v>44585.977569444447</v>
      </c>
      <c r="G489" s="126" t="s">
        <v>69</v>
      </c>
      <c r="H489" s="126" t="s">
        <v>963</v>
      </c>
      <c r="I489" s="126" t="s">
        <v>964</v>
      </c>
      <c r="J489" s="101" t="s">
        <v>62</v>
      </c>
      <c r="K489" s="101" t="s">
        <v>965</v>
      </c>
      <c r="L489" s="101" t="s">
        <v>54</v>
      </c>
      <c r="M489" s="101" t="s">
        <v>64</v>
      </c>
      <c r="N489" s="101" t="s">
        <v>73</v>
      </c>
      <c r="O489" s="101" t="str">
        <f>IF([2]!RtDuet_Report[[#This Row],[Duration3]]&gt;=360,IF([2]!RtDuet_Report[[#This Row],[&gt; 12 Hrs EDT ]]=1,"Zero",1),"Zero")</f>
        <v>Zero</v>
      </c>
      <c r="P489" s="101" t="str">
        <f>IF([2]!RtDuet_Report[[#This Row],[Duration3]]&gt;=720, 1,"Zero")</f>
        <v>Zero</v>
      </c>
      <c r="Q489" s="101">
        <v>65</v>
      </c>
      <c r="R489" s="127">
        <v>4.5775462962962969E-2</v>
      </c>
      <c r="S489" s="101" t="s">
        <v>966</v>
      </c>
      <c r="T489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489" s="105">
        <f>IF(OR([2]!RtDuet_Report[[#This Row],[Machine Centre ]]="Truck Loading 1 Unplanned Loss",[2]!RtDuet_Report[[#This Row],[Machine Centre ]]="Truck Loading 2 Unplanned Loss"),[2]!RtDuet_Report[[#This Row],[Duration3]],0)</f>
        <v>35</v>
      </c>
    </row>
    <row r="490" spans="1:21" ht="188" thickBot="1" x14ac:dyDescent="0.4">
      <c r="A490" s="137" t="s">
        <v>31</v>
      </c>
      <c r="B490" s="98">
        <v>44562</v>
      </c>
      <c r="C490" s="99" t="s">
        <v>962</v>
      </c>
      <c r="D490" s="99"/>
      <c r="E490" s="106">
        <v>44585.980115740742</v>
      </c>
      <c r="F490" s="106">
        <v>44585.989768518521</v>
      </c>
      <c r="G490" s="126" t="s">
        <v>69</v>
      </c>
      <c r="H490" s="126" t="s">
        <v>967</v>
      </c>
      <c r="I490" s="126" t="s">
        <v>232</v>
      </c>
      <c r="J490" s="101" t="s">
        <v>62</v>
      </c>
      <c r="K490" s="101" t="s">
        <v>965</v>
      </c>
      <c r="L490" s="101" t="s">
        <v>54</v>
      </c>
      <c r="M490" s="101" t="s">
        <v>64</v>
      </c>
      <c r="N490" s="101" t="s">
        <v>73</v>
      </c>
      <c r="O490" s="101" t="str">
        <f>IF([2]!RtDuet_Report[[#This Row],[Duration3]]&gt;=360,IF([2]!RtDuet_Report[[#This Row],[&gt; 12 Hrs EDT ]]=1,"Zero",1),"Zero")</f>
        <v>Zero</v>
      </c>
      <c r="P490" s="101" t="str">
        <f>IF([2]!RtDuet_Report[[#This Row],[Duration3]]&gt;=720, 1,"Zero")</f>
        <v>Zero</v>
      </c>
      <c r="Q490" s="101">
        <v>13</v>
      </c>
      <c r="R490" s="127">
        <v>9.6527777777777775E-3</v>
      </c>
      <c r="S490" s="101" t="s">
        <v>966</v>
      </c>
      <c r="T490" s="105">
        <f>IF(OR([2]!RtDuet_Report[[#This Row],[Machine Centre ]]="Vessel Unloading 1 Unplanned Loss",[2]!RtDuet_Report[[#This Row],[Machine Centre ]]="Vessel Unloading 2 Unplanned Loss"),[2]!RtDuet_Report[[#This Row],[Duration3]],0)</f>
        <v>65</v>
      </c>
      <c r="U49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91" spans="1:21" ht="200.5" thickBot="1" x14ac:dyDescent="0.4">
      <c r="A491" s="137" t="s">
        <v>31</v>
      </c>
      <c r="B491" s="98">
        <v>44562</v>
      </c>
      <c r="C491" s="99" t="s">
        <v>962</v>
      </c>
      <c r="D491" s="99"/>
      <c r="E491" s="106">
        <v>44586.00309027778</v>
      </c>
      <c r="F491" s="106">
        <v>44586.014456018522</v>
      </c>
      <c r="G491" s="126" t="s">
        <v>69</v>
      </c>
      <c r="H491" s="126" t="s">
        <v>968</v>
      </c>
      <c r="I491" s="126" t="s">
        <v>969</v>
      </c>
      <c r="J491" s="101" t="s">
        <v>62</v>
      </c>
      <c r="K491" s="101" t="s">
        <v>970</v>
      </c>
      <c r="L491" s="101" t="s">
        <v>54</v>
      </c>
      <c r="M491" s="101" t="s">
        <v>64</v>
      </c>
      <c r="N491" s="101" t="s">
        <v>73</v>
      </c>
      <c r="O491" s="101" t="str">
        <f>IF([2]!RtDuet_Report[[#This Row],[Duration3]]&gt;=360,IF([2]!RtDuet_Report[[#This Row],[&gt; 12 Hrs EDT ]]=1,"Zero",1),"Zero")</f>
        <v>Zero</v>
      </c>
      <c r="P491" s="101" t="str">
        <f>IF([2]!RtDuet_Report[[#This Row],[Duration3]]&gt;=720, 1,"Zero")</f>
        <v>Zero</v>
      </c>
      <c r="Q491" s="101">
        <v>16</v>
      </c>
      <c r="R491" s="127">
        <v>1.136574074074074E-2</v>
      </c>
      <c r="S491" s="101" t="s">
        <v>971</v>
      </c>
      <c r="T491" s="105">
        <f>IF(OR([2]!RtDuet_Report[[#This Row],[Machine Centre ]]="Vessel Unloading 1 Unplanned Loss",[2]!RtDuet_Report[[#This Row],[Machine Centre ]]="Vessel Unloading 2 Unplanned Loss"),[2]!RtDuet_Report[[#This Row],[Duration3]],0)</f>
        <v>13</v>
      </c>
      <c r="U49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92" spans="1:21" ht="188" thickBot="1" x14ac:dyDescent="0.4">
      <c r="A492" s="137" t="s">
        <v>31</v>
      </c>
      <c r="B492" s="98">
        <v>44562</v>
      </c>
      <c r="C492" s="99" t="s">
        <v>962</v>
      </c>
      <c r="D492" s="99"/>
      <c r="E492" s="106">
        <v>44586.030462962961</v>
      </c>
      <c r="F492" s="106">
        <v>44586.037199074075</v>
      </c>
      <c r="G492" s="126" t="s">
        <v>59</v>
      </c>
      <c r="H492" s="126" t="s">
        <v>972</v>
      </c>
      <c r="I492" s="126" t="s">
        <v>973</v>
      </c>
      <c r="J492" s="101" t="s">
        <v>62</v>
      </c>
      <c r="K492" s="101" t="s">
        <v>598</v>
      </c>
      <c r="L492" s="101" t="s">
        <v>135</v>
      </c>
      <c r="M492" s="101" t="s">
        <v>83</v>
      </c>
      <c r="N492" s="101" t="s">
        <v>136</v>
      </c>
      <c r="O492" s="101" t="str">
        <f>IF([2]!RtDuet_Report[[#This Row],[Duration3]]&gt;=360,IF([2]!RtDuet_Report[[#This Row],[&gt; 12 Hrs EDT ]]=1,"Zero",1),"Zero")</f>
        <v>Zero</v>
      </c>
      <c r="P492" s="101" t="str">
        <f>IF([2]!RtDuet_Report[[#This Row],[Duration3]]&gt;=720, 1,"Zero")</f>
        <v>Zero</v>
      </c>
      <c r="Q492" s="101">
        <v>9</v>
      </c>
      <c r="R492" s="127">
        <v>6.7361111111111103E-3</v>
      </c>
      <c r="S492" s="101" t="s">
        <v>974</v>
      </c>
      <c r="T492" s="105">
        <f>IF(OR([2]!RtDuet_Report[[#This Row],[Machine Centre ]]="Vessel Unloading 1 Unplanned Loss",[2]!RtDuet_Report[[#This Row],[Machine Centre ]]="Vessel Unloading 2 Unplanned Loss"),[2]!RtDuet_Report[[#This Row],[Duration3]],0)</f>
        <v>16</v>
      </c>
      <c r="U49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93" spans="1:21" ht="138" thickBot="1" x14ac:dyDescent="0.4">
      <c r="A493" s="137" t="s">
        <v>31</v>
      </c>
      <c r="B493" s="98">
        <v>44562</v>
      </c>
      <c r="C493" s="99"/>
      <c r="D493" s="99"/>
      <c r="E493" s="106">
        <v>44586.069155092591</v>
      </c>
      <c r="F493" s="106">
        <v>44586.0703125</v>
      </c>
      <c r="G493" s="126" t="s">
        <v>32</v>
      </c>
      <c r="H493" s="126" t="s">
        <v>690</v>
      </c>
      <c r="I493" s="126" t="s">
        <v>690</v>
      </c>
      <c r="J493" s="101" t="s">
        <v>34</v>
      </c>
      <c r="K493" s="101" t="s">
        <v>35</v>
      </c>
      <c r="L493" s="101" t="s">
        <v>908</v>
      </c>
      <c r="M493" s="101" t="s">
        <v>37</v>
      </c>
      <c r="N493" s="101" t="s">
        <v>38</v>
      </c>
      <c r="O493" s="101" t="str">
        <f>IF([2]!RtDuet_Report[[#This Row],[Duration3]]&gt;=360,IF([2]!RtDuet_Report[[#This Row],[&gt; 12 Hrs EDT ]]=1,"Zero",1),"Zero")</f>
        <v>Zero</v>
      </c>
      <c r="P493" s="101" t="str">
        <f>IF([2]!RtDuet_Report[[#This Row],[Duration3]]&gt;=720, 1,"Zero")</f>
        <v>Zero</v>
      </c>
      <c r="Q493" s="101">
        <v>1</v>
      </c>
      <c r="R493" s="127">
        <v>1.1574074074074073E-3</v>
      </c>
      <c r="S493" s="101" t="s">
        <v>975</v>
      </c>
      <c r="T493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49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494" spans="1:21" ht="138" thickBot="1" x14ac:dyDescent="0.4">
      <c r="A494" s="137" t="s">
        <v>31</v>
      </c>
      <c r="B494" s="98">
        <v>44562</v>
      </c>
      <c r="C494" s="99"/>
      <c r="D494" s="99"/>
      <c r="E494" s="106">
        <v>44586.075520833336</v>
      </c>
      <c r="F494" s="106">
        <v>44586.077256944445</v>
      </c>
      <c r="G494" s="126" t="s">
        <v>32</v>
      </c>
      <c r="H494" s="126" t="s">
        <v>444</v>
      </c>
      <c r="I494" s="126" t="s">
        <v>444</v>
      </c>
      <c r="J494" s="101" t="s">
        <v>34</v>
      </c>
      <c r="K494" s="101" t="s">
        <v>35</v>
      </c>
      <c r="L494" s="101" t="s">
        <v>908</v>
      </c>
      <c r="M494" s="101" t="s">
        <v>37</v>
      </c>
      <c r="N494" s="101" t="s">
        <v>38</v>
      </c>
      <c r="O494" s="101" t="str">
        <f>IF([2]!RtDuet_Report[[#This Row],[Duration3]]&gt;=360,IF([2]!RtDuet_Report[[#This Row],[&gt; 12 Hrs EDT ]]=1,"Zero",1),"Zero")</f>
        <v>Zero</v>
      </c>
      <c r="P494" s="101" t="str">
        <f>IF([2]!RtDuet_Report[[#This Row],[Duration3]]&gt;=720, 1,"Zero")</f>
        <v>Zero</v>
      </c>
      <c r="Q494" s="101">
        <v>2</v>
      </c>
      <c r="R494" s="127">
        <v>1.736111111111111E-3</v>
      </c>
      <c r="S494" s="101" t="s">
        <v>975</v>
      </c>
      <c r="T494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494" s="105">
        <f>IF(OR([2]!RtDuet_Report[[#This Row],[Machine Centre ]]="Truck Loading 1 Unplanned Loss",[2]!RtDuet_Report[[#This Row],[Machine Centre ]]="Truck Loading 2 Unplanned Loss"),[2]!RtDuet_Report[[#This Row],[Duration3]],0)</f>
        <v>1</v>
      </c>
    </row>
    <row r="495" spans="1:21" ht="163" thickBot="1" x14ac:dyDescent="0.4">
      <c r="A495" s="137" t="s">
        <v>31</v>
      </c>
      <c r="B495" s="98">
        <v>44562</v>
      </c>
      <c r="C495" s="99"/>
      <c r="D495" s="99"/>
      <c r="E495" s="106">
        <v>44587.59646990741</v>
      </c>
      <c r="F495" s="106">
        <v>44587.601909722223</v>
      </c>
      <c r="G495" s="118" t="s">
        <v>32</v>
      </c>
      <c r="H495" s="118" t="s">
        <v>709</v>
      </c>
      <c r="I495" s="118" t="s">
        <v>709</v>
      </c>
      <c r="J495" s="101" t="s">
        <v>34</v>
      </c>
      <c r="K495" s="101" t="s">
        <v>691</v>
      </c>
      <c r="L495" s="101" t="s">
        <v>78</v>
      </c>
      <c r="M495" s="101" t="s">
        <v>179</v>
      </c>
      <c r="N495" s="101" t="s">
        <v>536</v>
      </c>
      <c r="O495" s="101" t="str">
        <f>IF([2]!RtDuet_Report[[#This Row],[Duration3]]&gt;=360,IF([2]!RtDuet_Report[[#This Row],[&gt; 12 Hrs EDT ]]=1,"Zero",1),"Zero")</f>
        <v>Zero</v>
      </c>
      <c r="P495" s="101" t="str">
        <f>IF([2]!RtDuet_Report[[#This Row],[Duration3]]&gt;=720, 1,"Zero")</f>
        <v>Zero</v>
      </c>
      <c r="Q495" s="101">
        <v>7</v>
      </c>
      <c r="R495" s="123">
        <v>5.4398148148148149E-3</v>
      </c>
      <c r="S495" s="101" t="s">
        <v>976</v>
      </c>
      <c r="T495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495" s="105">
        <f>IF(OR([2]!RtDuet_Report[[#This Row],[Machine Centre ]]="Truck Loading 1 Unplanned Loss",[2]!RtDuet_Report[[#This Row],[Machine Centre ]]="Truck Loading 2 Unplanned Loss"),[2]!RtDuet_Report[[#This Row],[Duration3]],0)</f>
        <v>2</v>
      </c>
    </row>
    <row r="496" spans="1:21" ht="163" thickBot="1" x14ac:dyDescent="0.4">
      <c r="A496" s="137" t="s">
        <v>31</v>
      </c>
      <c r="B496" s="98">
        <v>44562</v>
      </c>
      <c r="C496" s="99"/>
      <c r="D496" s="99"/>
      <c r="E496" s="106">
        <v>44587.603298611109</v>
      </c>
      <c r="F496" s="106">
        <v>44587.609317129631</v>
      </c>
      <c r="G496" s="118" t="s">
        <v>41</v>
      </c>
      <c r="H496" s="118" t="s">
        <v>198</v>
      </c>
      <c r="I496" s="118" t="s">
        <v>198</v>
      </c>
      <c r="J496" s="101" t="s">
        <v>34</v>
      </c>
      <c r="K496" s="101" t="s">
        <v>977</v>
      </c>
      <c r="L496" s="101" t="s">
        <v>78</v>
      </c>
      <c r="M496" s="101" t="s">
        <v>179</v>
      </c>
      <c r="N496" s="101" t="s">
        <v>978</v>
      </c>
      <c r="O496" s="101" t="str">
        <f>IF([2]!RtDuet_Report[[#This Row],[Duration3]]&gt;=360,IF([2]!RtDuet_Report[[#This Row],[&gt; 12 Hrs EDT ]]=1,"Zero",1),"Zero")</f>
        <v>Zero</v>
      </c>
      <c r="P496" s="101" t="str">
        <f>IF([2]!RtDuet_Report[[#This Row],[Duration3]]&gt;=720, 1,"Zero")</f>
        <v>Zero</v>
      </c>
      <c r="Q496" s="101">
        <v>8</v>
      </c>
      <c r="R496" s="123">
        <v>6.0185185185185177E-3</v>
      </c>
      <c r="S496" s="101" t="s">
        <v>979</v>
      </c>
      <c r="T496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496" s="105">
        <f>IF(OR([2]!RtDuet_Report[[#This Row],[Machine Centre ]]="Truck Loading 1 Unplanned Loss",[2]!RtDuet_Report[[#This Row],[Machine Centre ]]="Truck Loading 2 Unplanned Loss"),[2]!RtDuet_Report[[#This Row],[Duration3]],0)</f>
        <v>7</v>
      </c>
    </row>
    <row r="497" spans="1:21" ht="163" thickBot="1" x14ac:dyDescent="0.4">
      <c r="A497" s="137" t="s">
        <v>31</v>
      </c>
      <c r="B497" s="98">
        <v>44562</v>
      </c>
      <c r="C497" s="99"/>
      <c r="D497" s="99"/>
      <c r="E497" s="106">
        <v>44587.606076388889</v>
      </c>
      <c r="F497" s="106">
        <v>44587.610590277778</v>
      </c>
      <c r="G497" s="118" t="s">
        <v>32</v>
      </c>
      <c r="H497" s="118" t="s">
        <v>448</v>
      </c>
      <c r="I497" s="118" t="s">
        <v>448</v>
      </c>
      <c r="J497" s="101" t="s">
        <v>34</v>
      </c>
      <c r="K497" s="101" t="s">
        <v>691</v>
      </c>
      <c r="L497" s="101" t="s">
        <v>78</v>
      </c>
      <c r="M497" s="101" t="s">
        <v>179</v>
      </c>
      <c r="N497" s="101" t="s">
        <v>536</v>
      </c>
      <c r="O497" s="101" t="str">
        <f>IF([2]!RtDuet_Report[[#This Row],[Duration3]]&gt;=360,IF([2]!RtDuet_Report[[#This Row],[&gt; 12 Hrs EDT ]]=1,"Zero",1),"Zero")</f>
        <v>Zero</v>
      </c>
      <c r="P497" s="101" t="str">
        <f>IF([2]!RtDuet_Report[[#This Row],[Duration3]]&gt;=720, 1,"Zero")</f>
        <v>Zero</v>
      </c>
      <c r="Q497" s="101">
        <v>6</v>
      </c>
      <c r="R497" s="123">
        <v>4.5138888888888893E-3</v>
      </c>
      <c r="S497" s="101" t="s">
        <v>976</v>
      </c>
      <c r="T497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497" s="105">
        <f>IF(OR([2]!RtDuet_Report[[#This Row],[Machine Centre ]]="Truck Loading 1 Unplanned Loss",[2]!RtDuet_Report[[#This Row],[Machine Centre ]]="Truck Loading 2 Unplanned Loss"),[2]!RtDuet_Report[[#This Row],[Duration3]],0)</f>
        <v>8</v>
      </c>
    </row>
    <row r="498" spans="1:21" ht="225.5" thickBot="1" x14ac:dyDescent="0.4">
      <c r="A498" s="137" t="s">
        <v>31</v>
      </c>
      <c r="B498" s="98">
        <v>44562</v>
      </c>
      <c r="C498" s="99" t="s">
        <v>962</v>
      </c>
      <c r="D498" s="99"/>
      <c r="E498" s="106">
        <v>44588.262916666667</v>
      </c>
      <c r="F498" s="106">
        <v>44588.271666666667</v>
      </c>
      <c r="G498" s="118" t="s">
        <v>59</v>
      </c>
      <c r="H498" s="118" t="s">
        <v>980</v>
      </c>
      <c r="I498" s="118" t="s">
        <v>686</v>
      </c>
      <c r="J498" s="101" t="s">
        <v>62</v>
      </c>
      <c r="K498" s="101" t="s">
        <v>981</v>
      </c>
      <c r="L498" s="101" t="s">
        <v>78</v>
      </c>
      <c r="M498" s="101" t="s">
        <v>64</v>
      </c>
      <c r="N498" s="101" t="s">
        <v>65</v>
      </c>
      <c r="O498" s="101" t="str">
        <f>IF([2]!RtDuet_Report[[#This Row],[Duration3]]&gt;=360,IF([2]!RtDuet_Report[[#This Row],[&gt; 12 Hrs EDT ]]=1,"Zero",1),"Zero")</f>
        <v>Zero</v>
      </c>
      <c r="P498" s="101" t="str">
        <f>IF([2]!RtDuet_Report[[#This Row],[Duration3]]&gt;=720, 1,"Zero")</f>
        <v>Zero</v>
      </c>
      <c r="Q498" s="101">
        <v>12</v>
      </c>
      <c r="R498" s="123">
        <v>8.7499999999999991E-3</v>
      </c>
      <c r="S498" s="101" t="s">
        <v>129</v>
      </c>
      <c r="T49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498" s="105">
        <f>IF(OR([2]!RtDuet_Report[[#This Row],[Machine Centre ]]="Truck Loading 1 Unplanned Loss",[2]!RtDuet_Report[[#This Row],[Machine Centre ]]="Truck Loading 2 Unplanned Loss"),[2]!RtDuet_Report[[#This Row],[Duration3]],0)</f>
        <v>6</v>
      </c>
    </row>
    <row r="499" spans="1:21" ht="200.5" thickBot="1" x14ac:dyDescent="0.4">
      <c r="A499" s="137" t="s">
        <v>31</v>
      </c>
      <c r="B499" s="98">
        <v>44562</v>
      </c>
      <c r="C499" s="99" t="s">
        <v>962</v>
      </c>
      <c r="D499" s="99"/>
      <c r="E499" s="106">
        <v>44588.263761574075</v>
      </c>
      <c r="F499" s="106">
        <v>44588.269629629627</v>
      </c>
      <c r="G499" s="118" t="s">
        <v>69</v>
      </c>
      <c r="H499" s="118" t="s">
        <v>982</v>
      </c>
      <c r="I499" s="118" t="s">
        <v>945</v>
      </c>
      <c r="J499" s="101" t="s">
        <v>62</v>
      </c>
      <c r="K499" s="101" t="s">
        <v>983</v>
      </c>
      <c r="L499" s="101" t="s">
        <v>78</v>
      </c>
      <c r="M499" s="101" t="s">
        <v>179</v>
      </c>
      <c r="N499" s="101" t="s">
        <v>984</v>
      </c>
      <c r="O499" s="101" t="str">
        <f>IF([2]!RtDuet_Report[[#This Row],[Duration3]]&gt;=360,IF([2]!RtDuet_Report[[#This Row],[&gt; 12 Hrs EDT ]]=1,"Zero",1),"Zero")</f>
        <v>Zero</v>
      </c>
      <c r="P499" s="101" t="str">
        <f>IF([2]!RtDuet_Report[[#This Row],[Duration3]]&gt;=720, 1,"Zero")</f>
        <v>Zero</v>
      </c>
      <c r="Q499" s="101">
        <v>8</v>
      </c>
      <c r="R499" s="123">
        <v>5.8680555555555543E-3</v>
      </c>
      <c r="S499" s="101" t="s">
        <v>985</v>
      </c>
      <c r="T499" s="105">
        <f>IF(OR([2]!RtDuet_Report[[#This Row],[Machine Centre ]]="Vessel Unloading 1 Unplanned Loss",[2]!RtDuet_Report[[#This Row],[Machine Centre ]]="Vessel Unloading 2 Unplanned Loss"),[2]!RtDuet_Report[[#This Row],[Duration3]],0)</f>
        <v>12</v>
      </c>
      <c r="U49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00" spans="1:21" ht="200.5" thickBot="1" x14ac:dyDescent="0.4">
      <c r="A500" s="137" t="s">
        <v>31</v>
      </c>
      <c r="B500" s="98">
        <v>44562</v>
      </c>
      <c r="C500" s="99" t="s">
        <v>962</v>
      </c>
      <c r="D500" s="99"/>
      <c r="E500" s="106">
        <v>44588.272905092592</v>
      </c>
      <c r="F500" s="106">
        <v>44588.276516203703</v>
      </c>
      <c r="G500" s="118" t="s">
        <v>69</v>
      </c>
      <c r="H500" s="118" t="s">
        <v>226</v>
      </c>
      <c r="I500" s="118" t="s">
        <v>226</v>
      </c>
      <c r="J500" s="101" t="s">
        <v>34</v>
      </c>
      <c r="K500" s="101" t="s">
        <v>983</v>
      </c>
      <c r="L500" s="101" t="s">
        <v>78</v>
      </c>
      <c r="M500" s="101" t="s">
        <v>179</v>
      </c>
      <c r="N500" s="101" t="s">
        <v>984</v>
      </c>
      <c r="O500" s="101" t="str">
        <f>IF([2]!RtDuet_Report[[#This Row],[Duration3]]&gt;=360,IF([2]!RtDuet_Report[[#This Row],[&gt; 12 Hrs EDT ]]=1,"Zero",1),"Zero")</f>
        <v>Zero</v>
      </c>
      <c r="P500" s="101" t="str">
        <f>IF([2]!RtDuet_Report[[#This Row],[Duration3]]&gt;=720, 1,"Zero")</f>
        <v>Zero</v>
      </c>
      <c r="Q500" s="101">
        <v>5</v>
      </c>
      <c r="R500" s="123">
        <v>3.6111111111111114E-3</v>
      </c>
      <c r="S500" s="101" t="s">
        <v>986</v>
      </c>
      <c r="T500" s="105">
        <f>IF(OR([2]!RtDuet_Report[[#This Row],[Machine Centre ]]="Vessel Unloading 1 Unplanned Loss",[2]!RtDuet_Report[[#This Row],[Machine Centre ]]="Vessel Unloading 2 Unplanned Loss"),[2]!RtDuet_Report[[#This Row],[Duration3]],0)</f>
        <v>8</v>
      </c>
      <c r="U50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01" spans="1:21" ht="175.5" thickBot="1" x14ac:dyDescent="0.4">
      <c r="A501" s="137" t="s">
        <v>31</v>
      </c>
      <c r="B501" s="98">
        <v>44562</v>
      </c>
      <c r="C501" s="99" t="s">
        <v>962</v>
      </c>
      <c r="D501" s="99"/>
      <c r="E501" s="106">
        <v>44588.787314814814</v>
      </c>
      <c r="F501" s="106">
        <v>44588.805717592593</v>
      </c>
      <c r="G501" s="118" t="s">
        <v>59</v>
      </c>
      <c r="H501" s="118" t="s">
        <v>987</v>
      </c>
      <c r="I501" s="118" t="s">
        <v>987</v>
      </c>
      <c r="J501" s="101" t="s">
        <v>34</v>
      </c>
      <c r="K501" s="101" t="s">
        <v>602</v>
      </c>
      <c r="L501" s="101" t="s">
        <v>908</v>
      </c>
      <c r="M501" s="101" t="s">
        <v>188</v>
      </c>
      <c r="N501" s="101" t="s">
        <v>603</v>
      </c>
      <c r="O501" s="101" t="str">
        <f>IF([2]!RtDuet_Report[[#This Row],[Duration3]]&gt;=360,IF([2]!RtDuet_Report[[#This Row],[&gt; 12 Hrs EDT ]]=1,"Zero",1),"Zero")</f>
        <v>Zero</v>
      </c>
      <c r="P501" s="101" t="str">
        <f>IF([2]!RtDuet_Report[[#This Row],[Duration3]]&gt;=720, 1,"Zero")</f>
        <v>Zero</v>
      </c>
      <c r="Q501" s="101">
        <v>26</v>
      </c>
      <c r="R501" s="123">
        <v>1.8402777777777778E-2</v>
      </c>
      <c r="S501" s="101" t="s">
        <v>988</v>
      </c>
      <c r="T501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50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02" spans="1:21" ht="175.5" thickBot="1" x14ac:dyDescent="0.4">
      <c r="A502" s="137" t="s">
        <v>31</v>
      </c>
      <c r="B502" s="98">
        <v>44562</v>
      </c>
      <c r="C502" s="99" t="s">
        <v>962</v>
      </c>
      <c r="D502" s="99"/>
      <c r="E502" s="106">
        <v>44589.665775462963</v>
      </c>
      <c r="F502" s="106">
        <v>44589.67664351852</v>
      </c>
      <c r="G502" s="118" t="s">
        <v>59</v>
      </c>
      <c r="H502" s="118" t="s">
        <v>989</v>
      </c>
      <c r="I502" s="118" t="s">
        <v>989</v>
      </c>
      <c r="J502" s="101" t="s">
        <v>34</v>
      </c>
      <c r="K502" s="101" t="s">
        <v>602</v>
      </c>
      <c r="L502" s="101" t="s">
        <v>908</v>
      </c>
      <c r="M502" s="101" t="s">
        <v>188</v>
      </c>
      <c r="N502" s="101" t="s">
        <v>603</v>
      </c>
      <c r="O502" s="101" t="str">
        <f>IF([2]!RtDuet_Report[[#This Row],[Duration3]]&gt;=360,IF([2]!RtDuet_Report[[#This Row],[&gt; 12 Hrs EDT ]]=1,"Zero",1),"Zero")</f>
        <v>Zero</v>
      </c>
      <c r="P502" s="101" t="str">
        <f>IF([2]!RtDuet_Report[[#This Row],[Duration3]]&gt;=720, 1,"Zero")</f>
        <v>Zero</v>
      </c>
      <c r="Q502" s="101">
        <v>15</v>
      </c>
      <c r="R502" s="123">
        <v>1.0868055555555556E-2</v>
      </c>
      <c r="S502" s="101" t="s">
        <v>990</v>
      </c>
      <c r="T502" s="105">
        <f>IF(OR([2]!RtDuet_Report[[#This Row],[Machine Centre ]]="Vessel Unloading 1 Unplanned Loss",[2]!RtDuet_Report[[#This Row],[Machine Centre ]]="Vessel Unloading 2 Unplanned Loss"),[2]!RtDuet_Report[[#This Row],[Duration3]],0)</f>
        <v>26</v>
      </c>
      <c r="U50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03" spans="1:21" ht="175.5" thickBot="1" x14ac:dyDescent="0.4">
      <c r="A503" s="137" t="s">
        <v>31</v>
      </c>
      <c r="B503" s="98">
        <v>44562</v>
      </c>
      <c r="C503" s="99" t="s">
        <v>962</v>
      </c>
      <c r="D503" s="99"/>
      <c r="E503" s="106">
        <v>44589.677407407406</v>
      </c>
      <c r="F503" s="106">
        <v>44589.682210648149</v>
      </c>
      <c r="G503" s="118" t="s">
        <v>59</v>
      </c>
      <c r="H503" s="118" t="s">
        <v>234</v>
      </c>
      <c r="I503" s="118" t="s">
        <v>234</v>
      </c>
      <c r="J503" s="101" t="s">
        <v>34</v>
      </c>
      <c r="K503" s="101" t="s">
        <v>602</v>
      </c>
      <c r="L503" s="101" t="s">
        <v>908</v>
      </c>
      <c r="M503" s="101" t="s">
        <v>188</v>
      </c>
      <c r="N503" s="101" t="s">
        <v>603</v>
      </c>
      <c r="O503" s="101" t="str">
        <f>IF([2]!RtDuet_Report[[#This Row],[Duration3]]&gt;=360,IF([2]!RtDuet_Report[[#This Row],[&gt; 12 Hrs EDT ]]=1,"Zero",1),"Zero")</f>
        <v>Zero</v>
      </c>
      <c r="P503" s="101" t="str">
        <f>IF([2]!RtDuet_Report[[#This Row],[Duration3]]&gt;=720, 1,"Zero")</f>
        <v>Zero</v>
      </c>
      <c r="Q503" s="101">
        <v>6</v>
      </c>
      <c r="R503" s="123">
        <v>4.8032407407407407E-3</v>
      </c>
      <c r="S503" s="101" t="s">
        <v>990</v>
      </c>
      <c r="T503" s="105">
        <f>IF(OR([2]!RtDuet_Report[[#This Row],[Machine Centre ]]="Vessel Unloading 1 Unplanned Loss",[2]!RtDuet_Report[[#This Row],[Machine Centre ]]="Vessel Unloading 2 Unplanned Loss"),[2]!RtDuet_Report[[#This Row],[Duration3]],0)</f>
        <v>15</v>
      </c>
      <c r="U50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04" spans="1:21" ht="175.5" thickBot="1" x14ac:dyDescent="0.4">
      <c r="A504" s="137" t="s">
        <v>31</v>
      </c>
      <c r="B504" s="98">
        <v>44562</v>
      </c>
      <c r="C504" s="99" t="s">
        <v>962</v>
      </c>
      <c r="D504" s="99"/>
      <c r="E504" s="106">
        <v>44589.682812500003</v>
      </c>
      <c r="F504" s="106">
        <v>44589.688298611109</v>
      </c>
      <c r="G504" s="118" t="s">
        <v>59</v>
      </c>
      <c r="H504" s="118" t="s">
        <v>436</v>
      </c>
      <c r="I504" s="118" t="s">
        <v>436</v>
      </c>
      <c r="J504" s="101" t="s">
        <v>34</v>
      </c>
      <c r="K504" s="101" t="s">
        <v>602</v>
      </c>
      <c r="L504" s="101" t="s">
        <v>908</v>
      </c>
      <c r="M504" s="101" t="s">
        <v>188</v>
      </c>
      <c r="N504" s="101" t="s">
        <v>603</v>
      </c>
      <c r="O504" s="101" t="str">
        <f>IF([2]!RtDuet_Report[[#This Row],[Duration3]]&gt;=360,IF([2]!RtDuet_Report[[#This Row],[&gt; 12 Hrs EDT ]]=1,"Zero",1),"Zero")</f>
        <v>Zero</v>
      </c>
      <c r="P504" s="101" t="str">
        <f>IF([2]!RtDuet_Report[[#This Row],[Duration3]]&gt;=720, 1,"Zero")</f>
        <v>Zero</v>
      </c>
      <c r="Q504" s="101">
        <v>7</v>
      </c>
      <c r="R504" s="123">
        <v>5.4861111111111117E-3</v>
      </c>
      <c r="S504" s="101" t="s">
        <v>990</v>
      </c>
      <c r="T504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50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05" spans="1:21" ht="200.5" thickBot="1" x14ac:dyDescent="0.4">
      <c r="A505" s="137" t="s">
        <v>31</v>
      </c>
      <c r="B505" s="98">
        <v>44562</v>
      </c>
      <c r="C505" s="99" t="s">
        <v>962</v>
      </c>
      <c r="D505" s="99"/>
      <c r="E505" s="106">
        <v>44589.933263888888</v>
      </c>
      <c r="F505" s="106">
        <v>44589.946840277778</v>
      </c>
      <c r="G505" s="118" t="s">
        <v>59</v>
      </c>
      <c r="H505" s="118" t="s">
        <v>991</v>
      </c>
      <c r="I505" s="118" t="s">
        <v>830</v>
      </c>
      <c r="J505" s="101" t="s">
        <v>62</v>
      </c>
      <c r="K505" s="101" t="s">
        <v>431</v>
      </c>
      <c r="L505" s="101" t="s">
        <v>78</v>
      </c>
      <c r="M505" s="101" t="s">
        <v>83</v>
      </c>
      <c r="N505" s="101" t="s">
        <v>136</v>
      </c>
      <c r="O505" s="101" t="str">
        <f>IF([2]!RtDuet_Report[[#This Row],[Duration3]]&gt;=360,IF([2]!RtDuet_Report[[#This Row],[&gt; 12 Hrs EDT ]]=1,"Zero",1),"Zero")</f>
        <v>Zero</v>
      </c>
      <c r="P505" s="101" t="str">
        <f>IF([2]!RtDuet_Report[[#This Row],[Duration3]]&gt;=720, 1,"Zero")</f>
        <v>Zero</v>
      </c>
      <c r="Q505" s="101">
        <v>19</v>
      </c>
      <c r="R505" s="123">
        <v>1.357638888888889E-2</v>
      </c>
      <c r="S505" s="101" t="s">
        <v>992</v>
      </c>
      <c r="T505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50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06" spans="1:21" ht="100.5" thickBot="1" x14ac:dyDescent="0.4">
      <c r="A506" s="137" t="s">
        <v>31</v>
      </c>
      <c r="B506" s="98">
        <v>44562</v>
      </c>
      <c r="C506" s="99" t="s">
        <v>962</v>
      </c>
      <c r="D506" s="99"/>
      <c r="E506" s="106">
        <v>44589.935046296298</v>
      </c>
      <c r="F506" s="106">
        <v>44589.940266203703</v>
      </c>
      <c r="G506" s="118" t="s">
        <v>69</v>
      </c>
      <c r="H506" s="118" t="s">
        <v>683</v>
      </c>
      <c r="I506" s="118" t="s">
        <v>381</v>
      </c>
      <c r="J506" s="101" t="s">
        <v>62</v>
      </c>
      <c r="K506" s="101" t="s">
        <v>248</v>
      </c>
      <c r="L506" s="101" t="s">
        <v>908</v>
      </c>
      <c r="M506" s="101" t="s">
        <v>64</v>
      </c>
      <c r="N506" s="101"/>
      <c r="O506" s="101" t="str">
        <f>IF([2]!RtDuet_Report[[#This Row],[Duration3]]&gt;=360,IF([2]!RtDuet_Report[[#This Row],[&gt; 12 Hrs EDT ]]=1,"Zero",1),"Zero")</f>
        <v>Zero</v>
      </c>
      <c r="P506" s="101" t="str">
        <f>IF([2]!RtDuet_Report[[#This Row],[Duration3]]&gt;=720, 1,"Zero")</f>
        <v>Zero</v>
      </c>
      <c r="Q506" s="101">
        <v>7</v>
      </c>
      <c r="R506" s="123">
        <v>5.2199074074074066E-3</v>
      </c>
      <c r="S506" s="101" t="s">
        <v>993</v>
      </c>
      <c r="T506" s="105">
        <f>IF(OR([2]!RtDuet_Report[[#This Row],[Machine Centre ]]="Vessel Unloading 1 Unplanned Loss",[2]!RtDuet_Report[[#This Row],[Machine Centre ]]="Vessel Unloading 2 Unplanned Loss"),[2]!RtDuet_Report[[#This Row],[Duration3]],0)</f>
        <v>19</v>
      </c>
      <c r="U50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07" spans="1:21" ht="175.5" thickBot="1" x14ac:dyDescent="0.4">
      <c r="A507" s="137" t="s">
        <v>31</v>
      </c>
      <c r="B507" s="98">
        <v>44562</v>
      </c>
      <c r="C507" s="99" t="s">
        <v>962</v>
      </c>
      <c r="D507" s="99"/>
      <c r="E507" s="106">
        <v>44590.003553240742</v>
      </c>
      <c r="F507" s="106">
        <v>44590.007488425923</v>
      </c>
      <c r="G507" s="118" t="s">
        <v>59</v>
      </c>
      <c r="H507" s="118" t="s">
        <v>721</v>
      </c>
      <c r="I507" s="118" t="s">
        <v>721</v>
      </c>
      <c r="J507" s="101" t="s">
        <v>34</v>
      </c>
      <c r="K507" s="101" t="s">
        <v>602</v>
      </c>
      <c r="L507" s="101" t="s">
        <v>908</v>
      </c>
      <c r="M507" s="101" t="s">
        <v>188</v>
      </c>
      <c r="N507" s="101" t="s">
        <v>603</v>
      </c>
      <c r="O507" s="101" t="str">
        <f>IF([2]!RtDuet_Report[[#This Row],[Duration3]]&gt;=360,IF([2]!RtDuet_Report[[#This Row],[&gt; 12 Hrs EDT ]]=1,"Zero",1),"Zero")</f>
        <v>Zero</v>
      </c>
      <c r="P507" s="101" t="str">
        <f>IF([2]!RtDuet_Report[[#This Row],[Duration3]]&gt;=720, 1,"Zero")</f>
        <v>Zero</v>
      </c>
      <c r="Q507" s="101">
        <v>5</v>
      </c>
      <c r="R507" s="123">
        <v>3.9351851851851857E-3</v>
      </c>
      <c r="S507" s="101" t="s">
        <v>994</v>
      </c>
      <c r="T507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50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08" spans="1:21" ht="175.5" thickBot="1" x14ac:dyDescent="0.4">
      <c r="A508" s="137" t="s">
        <v>31</v>
      </c>
      <c r="B508" s="98">
        <v>44562</v>
      </c>
      <c r="C508" s="99" t="s">
        <v>962</v>
      </c>
      <c r="D508" s="99"/>
      <c r="E508" s="106">
        <v>44590.008437500001</v>
      </c>
      <c r="F508" s="106">
        <v>44590.009814814817</v>
      </c>
      <c r="G508" s="118" t="s">
        <v>59</v>
      </c>
      <c r="H508" s="118" t="s">
        <v>995</v>
      </c>
      <c r="I508" s="118" t="s">
        <v>995</v>
      </c>
      <c r="J508" s="101" t="s">
        <v>34</v>
      </c>
      <c r="K508" s="101" t="s">
        <v>602</v>
      </c>
      <c r="L508" s="101" t="s">
        <v>908</v>
      </c>
      <c r="M508" s="101" t="s">
        <v>188</v>
      </c>
      <c r="N508" s="101" t="s">
        <v>603</v>
      </c>
      <c r="O508" s="101" t="str">
        <f>IF([2]!RtDuet_Report[[#This Row],[Duration3]]&gt;=360,IF([2]!RtDuet_Report[[#This Row],[&gt; 12 Hrs EDT ]]=1,"Zero",1),"Zero")</f>
        <v>Zero</v>
      </c>
      <c r="P508" s="101" t="str">
        <f>IF([2]!RtDuet_Report[[#This Row],[Duration3]]&gt;=720, 1,"Zero")</f>
        <v>Zero</v>
      </c>
      <c r="Q508" s="101">
        <v>1</v>
      </c>
      <c r="R508" s="123">
        <v>1.3773148148148147E-3</v>
      </c>
      <c r="S508" s="101" t="s">
        <v>994</v>
      </c>
      <c r="T508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50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09" spans="1:21" ht="175.5" thickBot="1" x14ac:dyDescent="0.4">
      <c r="A509" s="137" t="s">
        <v>31</v>
      </c>
      <c r="B509" s="98">
        <v>44562</v>
      </c>
      <c r="C509" s="99" t="s">
        <v>962</v>
      </c>
      <c r="D509" s="99"/>
      <c r="E509" s="106">
        <v>44590.010833333334</v>
      </c>
      <c r="F509" s="106">
        <v>44590.01258101852</v>
      </c>
      <c r="G509" s="118" t="s">
        <v>59</v>
      </c>
      <c r="H509" s="118" t="s">
        <v>814</v>
      </c>
      <c r="I509" s="118" t="s">
        <v>814</v>
      </c>
      <c r="J509" s="101" t="s">
        <v>34</v>
      </c>
      <c r="K509" s="101" t="s">
        <v>602</v>
      </c>
      <c r="L509" s="101" t="s">
        <v>908</v>
      </c>
      <c r="M509" s="101" t="s">
        <v>188</v>
      </c>
      <c r="N509" s="101" t="s">
        <v>603</v>
      </c>
      <c r="O509" s="101" t="str">
        <f>IF([2]!RtDuet_Report[[#This Row],[Duration3]]&gt;=360,IF([2]!RtDuet_Report[[#This Row],[&gt; 12 Hrs EDT ]]=1,"Zero",1),"Zero")</f>
        <v>Zero</v>
      </c>
      <c r="P509" s="101" t="str">
        <f>IF([2]!RtDuet_Report[[#This Row],[Duration3]]&gt;=720, 1,"Zero")</f>
        <v>Zero</v>
      </c>
      <c r="Q509" s="101">
        <v>2</v>
      </c>
      <c r="R509" s="123">
        <v>1.7476851851851852E-3</v>
      </c>
      <c r="S509" s="101" t="s">
        <v>994</v>
      </c>
      <c r="T509" s="105">
        <f>IF(OR([2]!RtDuet_Report[[#This Row],[Machine Centre ]]="Vessel Unloading 1 Unplanned Loss",[2]!RtDuet_Report[[#This Row],[Machine Centre ]]="Vessel Unloading 2 Unplanned Loss"),[2]!RtDuet_Report[[#This Row],[Duration3]],0)</f>
        <v>1</v>
      </c>
      <c r="U50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10" spans="1:21" ht="175.5" thickBot="1" x14ac:dyDescent="0.4">
      <c r="A510" s="137" t="s">
        <v>31</v>
      </c>
      <c r="B510" s="98">
        <v>44562</v>
      </c>
      <c r="C510" s="99" t="s">
        <v>962</v>
      </c>
      <c r="D510" s="99"/>
      <c r="E510" s="106">
        <v>44590.012708333335</v>
      </c>
      <c r="F510" s="106">
        <v>44590.017233796294</v>
      </c>
      <c r="G510" s="118" t="s">
        <v>59</v>
      </c>
      <c r="H510" s="118" t="s">
        <v>390</v>
      </c>
      <c r="I510" s="118" t="s">
        <v>390</v>
      </c>
      <c r="J510" s="101" t="s">
        <v>34</v>
      </c>
      <c r="K510" s="101" t="s">
        <v>602</v>
      </c>
      <c r="L510" s="101" t="s">
        <v>908</v>
      </c>
      <c r="M510" s="101" t="s">
        <v>188</v>
      </c>
      <c r="N510" s="101" t="s">
        <v>603</v>
      </c>
      <c r="O510" s="101" t="str">
        <f>IF([2]!RtDuet_Report[[#This Row],[Duration3]]&gt;=360,IF([2]!RtDuet_Report[[#This Row],[&gt; 12 Hrs EDT ]]=1,"Zero",1),"Zero")</f>
        <v>Zero</v>
      </c>
      <c r="P510" s="101" t="str">
        <f>IF([2]!RtDuet_Report[[#This Row],[Duration3]]&gt;=720, 1,"Zero")</f>
        <v>Zero</v>
      </c>
      <c r="Q510" s="101">
        <v>6</v>
      </c>
      <c r="R510" s="123">
        <v>4.5254629629629629E-3</v>
      </c>
      <c r="S510" s="101" t="s">
        <v>994</v>
      </c>
      <c r="T510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51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11" spans="1:21" ht="175.5" thickBot="1" x14ac:dyDescent="0.4">
      <c r="A511" s="137" t="s">
        <v>31</v>
      </c>
      <c r="B511" s="98">
        <v>44562</v>
      </c>
      <c r="C511" s="99" t="s">
        <v>962</v>
      </c>
      <c r="D511" s="99"/>
      <c r="E511" s="106">
        <v>44590.017314814817</v>
      </c>
      <c r="F511" s="106">
        <v>44590.026435185187</v>
      </c>
      <c r="G511" s="118" t="s">
        <v>59</v>
      </c>
      <c r="H511" s="118" t="s">
        <v>996</v>
      </c>
      <c r="I511" s="118" t="s">
        <v>996</v>
      </c>
      <c r="J511" s="101" t="s">
        <v>34</v>
      </c>
      <c r="K511" s="101" t="s">
        <v>602</v>
      </c>
      <c r="L511" s="101" t="s">
        <v>908</v>
      </c>
      <c r="M511" s="101" t="s">
        <v>188</v>
      </c>
      <c r="N511" s="101" t="s">
        <v>603</v>
      </c>
      <c r="O511" s="101" t="str">
        <f>IF([2]!RtDuet_Report[[#This Row],[Duration3]]&gt;=360,IF([2]!RtDuet_Report[[#This Row],[&gt; 12 Hrs EDT ]]=1,"Zero",1),"Zero")</f>
        <v>Zero</v>
      </c>
      <c r="P511" s="101" t="str">
        <f>IF([2]!RtDuet_Report[[#This Row],[Duration3]]&gt;=720, 1,"Zero")</f>
        <v>Zero</v>
      </c>
      <c r="Q511" s="101">
        <v>13</v>
      </c>
      <c r="R511" s="123">
        <v>9.1203703703703707E-3</v>
      </c>
      <c r="S511" s="101" t="s">
        <v>994</v>
      </c>
      <c r="T511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51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12" spans="1:21" ht="175.5" thickBot="1" x14ac:dyDescent="0.4">
      <c r="A512" s="137" t="s">
        <v>31</v>
      </c>
      <c r="B512" s="98">
        <v>44562</v>
      </c>
      <c r="C512" s="99" t="s">
        <v>962</v>
      </c>
      <c r="D512" s="99"/>
      <c r="E512" s="106">
        <v>44590.028275462966</v>
      </c>
      <c r="F512" s="106">
        <v>44590.044861111113</v>
      </c>
      <c r="G512" s="118" t="s">
        <v>59</v>
      </c>
      <c r="H512" s="118" t="s">
        <v>997</v>
      </c>
      <c r="I512" s="118" t="s">
        <v>997</v>
      </c>
      <c r="J512" s="101" t="s">
        <v>34</v>
      </c>
      <c r="K512" s="101" t="s">
        <v>602</v>
      </c>
      <c r="L512" s="101" t="s">
        <v>908</v>
      </c>
      <c r="M512" s="101" t="s">
        <v>188</v>
      </c>
      <c r="N512" s="101" t="s">
        <v>603</v>
      </c>
      <c r="O512" s="101" t="str">
        <f>IF([2]!RtDuet_Report[[#This Row],[Duration3]]&gt;=360,IF([2]!RtDuet_Report[[#This Row],[&gt; 12 Hrs EDT ]]=1,"Zero",1),"Zero")</f>
        <v>Zero</v>
      </c>
      <c r="P512" s="101" t="str">
        <f>IF([2]!RtDuet_Report[[#This Row],[Duration3]]&gt;=720, 1,"Zero")</f>
        <v>Zero</v>
      </c>
      <c r="Q512" s="101">
        <v>23</v>
      </c>
      <c r="R512" s="123">
        <v>1.6585648148148148E-2</v>
      </c>
      <c r="S512" s="101" t="s">
        <v>994</v>
      </c>
      <c r="T512" s="105">
        <f>IF(OR([2]!RtDuet_Report[[#This Row],[Machine Centre ]]="Vessel Unloading 1 Unplanned Loss",[2]!RtDuet_Report[[#This Row],[Machine Centre ]]="Vessel Unloading 2 Unplanned Loss"),[2]!RtDuet_Report[[#This Row],[Duration3]],0)</f>
        <v>13</v>
      </c>
      <c r="U51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13" spans="1:21" ht="163" thickBot="1" x14ac:dyDescent="0.4">
      <c r="A513" s="137" t="s">
        <v>31</v>
      </c>
      <c r="B513" s="98">
        <v>44562</v>
      </c>
      <c r="C513" s="99"/>
      <c r="D513" s="99"/>
      <c r="E513" s="106">
        <v>44591.612384259257</v>
      </c>
      <c r="F513" s="106">
        <v>44591.617592592593</v>
      </c>
      <c r="G513" s="118" t="s">
        <v>32</v>
      </c>
      <c r="H513" s="118" t="s">
        <v>790</v>
      </c>
      <c r="I513" s="118" t="s">
        <v>790</v>
      </c>
      <c r="J513" s="101" t="s">
        <v>34</v>
      </c>
      <c r="K513" s="101" t="s">
        <v>691</v>
      </c>
      <c r="L513" s="101" t="s">
        <v>78</v>
      </c>
      <c r="M513" s="101" t="s">
        <v>179</v>
      </c>
      <c r="N513" s="101" t="s">
        <v>536</v>
      </c>
      <c r="O513" s="101" t="str">
        <f>IF([2]!RtDuet_Report[[#This Row],[Duration3]]&gt;=360,IF([2]!RtDuet_Report[[#This Row],[&gt; 12 Hrs EDT ]]=1,"Zero",1),"Zero")</f>
        <v>Zero</v>
      </c>
      <c r="P513" s="101" t="str">
        <f>IF([2]!RtDuet_Report[[#This Row],[Duration3]]&gt;=720, 1,"Zero")</f>
        <v>Zero</v>
      </c>
      <c r="Q513" s="101">
        <v>7</v>
      </c>
      <c r="R513" s="123">
        <v>5.208333333333333E-3</v>
      </c>
      <c r="S513" s="101" t="s">
        <v>998</v>
      </c>
      <c r="T513" s="105">
        <f>IF(OR([2]!RtDuet_Report[[#This Row],[Machine Centre ]]="Vessel Unloading 1 Unplanned Loss",[2]!RtDuet_Report[[#This Row],[Machine Centre ]]="Vessel Unloading 2 Unplanned Loss"),[2]!RtDuet_Report[[#This Row],[Duration3]],0)</f>
        <v>23</v>
      </c>
      <c r="U51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14" spans="1:21" ht="163" thickBot="1" x14ac:dyDescent="0.4">
      <c r="A514" s="137" t="s">
        <v>31</v>
      </c>
      <c r="B514" s="98">
        <v>44562</v>
      </c>
      <c r="C514" s="99"/>
      <c r="D514" s="99"/>
      <c r="E514" s="106">
        <v>44591.637499999997</v>
      </c>
      <c r="F514" s="106">
        <v>44591.639236111114</v>
      </c>
      <c r="G514" s="118" t="s">
        <v>41</v>
      </c>
      <c r="H514" s="118" t="s">
        <v>444</v>
      </c>
      <c r="I514" s="118" t="s">
        <v>444</v>
      </c>
      <c r="J514" s="101" t="s">
        <v>34</v>
      </c>
      <c r="K514" s="101" t="s">
        <v>999</v>
      </c>
      <c r="L514" s="101" t="s">
        <v>78</v>
      </c>
      <c r="M514" s="101" t="s">
        <v>188</v>
      </c>
      <c r="N514" s="101" t="s">
        <v>1000</v>
      </c>
      <c r="O514" s="101" t="str">
        <f>IF([2]!RtDuet_Report[[#This Row],[Duration3]]&gt;=360,IF([2]!RtDuet_Report[[#This Row],[&gt; 12 Hrs EDT ]]=1,"Zero",1),"Zero")</f>
        <v>Zero</v>
      </c>
      <c r="P514" s="101" t="str">
        <f>IF([2]!RtDuet_Report[[#This Row],[Duration3]]&gt;=720, 1,"Zero")</f>
        <v>Zero</v>
      </c>
      <c r="Q514" s="101">
        <v>2</v>
      </c>
      <c r="R514" s="123">
        <v>1.736111111111111E-3</v>
      </c>
      <c r="S514" s="101" t="s">
        <v>1001</v>
      </c>
      <c r="T514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514" s="105">
        <f>IF(OR([2]!RtDuet_Report[[#This Row],[Machine Centre ]]="Truck Loading 1 Unplanned Loss",[2]!RtDuet_Report[[#This Row],[Machine Centre ]]="Truck Loading 2 Unplanned Loss"),[2]!RtDuet_Report[[#This Row],[Duration3]],0)</f>
        <v>7</v>
      </c>
    </row>
    <row r="515" spans="1:21" ht="188" thickBot="1" x14ac:dyDescent="0.4">
      <c r="A515" s="137" t="s">
        <v>31</v>
      </c>
      <c r="B515" s="98">
        <v>44562</v>
      </c>
      <c r="C515" s="99" t="s">
        <v>962</v>
      </c>
      <c r="D515" s="99"/>
      <c r="E515" s="106">
        <v>44591.746423611112</v>
      </c>
      <c r="F515" s="106">
        <v>44591.807129629633</v>
      </c>
      <c r="G515" s="118" t="s">
        <v>59</v>
      </c>
      <c r="H515" s="118" t="s">
        <v>1002</v>
      </c>
      <c r="I515" s="118" t="s">
        <v>987</v>
      </c>
      <c r="J515" s="101" t="s">
        <v>62</v>
      </c>
      <c r="K515" s="101" t="s">
        <v>598</v>
      </c>
      <c r="L515" s="101" t="s">
        <v>135</v>
      </c>
      <c r="M515" s="101" t="s">
        <v>83</v>
      </c>
      <c r="N515" s="101" t="s">
        <v>136</v>
      </c>
      <c r="O515" s="101" t="str">
        <f>IF([2]!RtDuet_Report[[#This Row],[Duration3]]&gt;=360,IF([2]!RtDuet_Report[[#This Row],[&gt; 12 Hrs EDT ]]=1,"Zero",1),"Zero")</f>
        <v>Zero</v>
      </c>
      <c r="P515" s="101" t="str">
        <f>IF([2]!RtDuet_Report[[#This Row],[Duration3]]&gt;=720, 1,"Zero")</f>
        <v>Zero</v>
      </c>
      <c r="Q515" s="101">
        <v>87</v>
      </c>
      <c r="R515" s="123">
        <v>6.0706018518518513E-2</v>
      </c>
      <c r="S515" s="101" t="s">
        <v>1003</v>
      </c>
      <c r="T515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515" s="105">
        <f>IF(OR([2]!RtDuet_Report[[#This Row],[Machine Centre ]]="Truck Loading 1 Unplanned Loss",[2]!RtDuet_Report[[#This Row],[Machine Centre ]]="Truck Loading 2 Unplanned Loss"),[2]!RtDuet_Report[[#This Row],[Duration3]],0)</f>
        <v>2</v>
      </c>
    </row>
    <row r="516" spans="1:21" ht="188" thickBot="1" x14ac:dyDescent="0.4">
      <c r="A516" s="137" t="s">
        <v>31</v>
      </c>
      <c r="B516" s="98">
        <v>44562</v>
      </c>
      <c r="C516" s="99" t="s">
        <v>962</v>
      </c>
      <c r="D516" s="99"/>
      <c r="E516" s="106">
        <v>44591.825856481482</v>
      </c>
      <c r="F516" s="106">
        <v>44591.869120370371</v>
      </c>
      <c r="G516" s="118" t="s">
        <v>59</v>
      </c>
      <c r="H516" s="118" t="s">
        <v>1004</v>
      </c>
      <c r="I516" s="118" t="s">
        <v>1005</v>
      </c>
      <c r="J516" s="101" t="s">
        <v>62</v>
      </c>
      <c r="K516" s="101" t="s">
        <v>598</v>
      </c>
      <c r="L516" s="101" t="s">
        <v>135</v>
      </c>
      <c r="M516" s="101" t="s">
        <v>83</v>
      </c>
      <c r="N516" s="101" t="s">
        <v>136</v>
      </c>
      <c r="O516" s="101" t="str">
        <f>IF([2]!RtDuet_Report[[#This Row],[Duration3]]&gt;=360,IF([2]!RtDuet_Report[[#This Row],[&gt; 12 Hrs EDT ]]=1,"Zero",1),"Zero")</f>
        <v>Zero</v>
      </c>
      <c r="P516" s="101" t="str">
        <f>IF([2]!RtDuet_Report[[#This Row],[Duration3]]&gt;=720, 1,"Zero")</f>
        <v>Zero</v>
      </c>
      <c r="Q516" s="101">
        <v>62</v>
      </c>
      <c r="R516" s="123">
        <v>4.3263888888888886E-2</v>
      </c>
      <c r="S516" s="101" t="s">
        <v>1006</v>
      </c>
      <c r="T516" s="105">
        <f>IF(OR([2]!RtDuet_Report[[#This Row],[Machine Centre ]]="Vessel Unloading 1 Unplanned Loss",[2]!RtDuet_Report[[#This Row],[Machine Centre ]]="Vessel Unloading 2 Unplanned Loss"),[2]!RtDuet_Report[[#This Row],[Duration3]],0)</f>
        <v>87</v>
      </c>
      <c r="U51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17" spans="1:21" ht="188" thickBot="1" x14ac:dyDescent="0.4">
      <c r="A517" s="137" t="s">
        <v>31</v>
      </c>
      <c r="B517" s="98">
        <v>44562</v>
      </c>
      <c r="C517" s="99" t="s">
        <v>1007</v>
      </c>
      <c r="D517" s="99"/>
      <c r="E517" s="106">
        <v>44592.63585648148</v>
      </c>
      <c r="F517" s="106">
        <v>44592.646307870367</v>
      </c>
      <c r="G517" s="118" t="s">
        <v>59</v>
      </c>
      <c r="H517" s="118" t="s">
        <v>93</v>
      </c>
      <c r="I517" s="118" t="s">
        <v>1008</v>
      </c>
      <c r="J517" s="101" t="s">
        <v>62</v>
      </c>
      <c r="K517" s="101" t="s">
        <v>598</v>
      </c>
      <c r="L517" s="101" t="s">
        <v>135</v>
      </c>
      <c r="M517" s="101" t="s">
        <v>83</v>
      </c>
      <c r="N517" s="101" t="s">
        <v>136</v>
      </c>
      <c r="O517" s="101" t="str">
        <f>IF([2]!RtDuet_Report[[#This Row],[Duration3]]&gt;=360,IF([2]!RtDuet_Report[[#This Row],[&gt; 12 Hrs EDT ]]=1,"Zero",1),"Zero")</f>
        <v>Zero</v>
      </c>
      <c r="P517" s="101" t="str">
        <f>IF([2]!RtDuet_Report[[#This Row],[Duration3]]&gt;=720, 1,"Zero")</f>
        <v>Zero</v>
      </c>
      <c r="Q517" s="101">
        <v>15</v>
      </c>
      <c r="R517" s="123">
        <v>1.045138888888889E-2</v>
      </c>
      <c r="S517" s="101" t="s">
        <v>1006</v>
      </c>
      <c r="T517" s="105">
        <f>IF(OR([2]!RtDuet_Report[[#This Row],[Machine Centre ]]="Vessel Unloading 1 Unplanned Loss",[2]!RtDuet_Report[[#This Row],[Machine Centre ]]="Vessel Unloading 2 Unplanned Loss"),[2]!RtDuet_Report[[#This Row],[Duration3]],0)</f>
        <v>62</v>
      </c>
      <c r="U51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18" spans="1:21" ht="188" thickBot="1" x14ac:dyDescent="0.4">
      <c r="A518" s="137" t="s">
        <v>31</v>
      </c>
      <c r="B518" s="98">
        <v>44562</v>
      </c>
      <c r="C518" s="99" t="s">
        <v>1007</v>
      </c>
      <c r="D518" s="99"/>
      <c r="E518" s="106">
        <v>44592.803518518522</v>
      </c>
      <c r="F518" s="106">
        <v>44592.809305555558</v>
      </c>
      <c r="G518" s="118" t="s">
        <v>69</v>
      </c>
      <c r="H518" s="118" t="s">
        <v>768</v>
      </c>
      <c r="I518" s="118" t="s">
        <v>1009</v>
      </c>
      <c r="J518" s="101" t="s">
        <v>62</v>
      </c>
      <c r="K518" s="101" t="s">
        <v>1010</v>
      </c>
      <c r="L518" s="101" t="s">
        <v>78</v>
      </c>
      <c r="M518" s="101" t="s">
        <v>956</v>
      </c>
      <c r="N518" s="101" t="s">
        <v>1011</v>
      </c>
      <c r="O518" s="101" t="str">
        <f>IF([2]!RtDuet_Report[[#This Row],[Duration3]]&gt;=360,IF([2]!RtDuet_Report[[#This Row],[&gt; 12 Hrs EDT ]]=1,"Zero",1),"Zero")</f>
        <v>Zero</v>
      </c>
      <c r="P518" s="101" t="str">
        <f>IF([2]!RtDuet_Report[[#This Row],[Duration3]]&gt;=720, 1,"Zero")</f>
        <v>Zero</v>
      </c>
      <c r="Q518" s="101">
        <v>8</v>
      </c>
      <c r="R518" s="123">
        <v>5.7870370370370376E-3</v>
      </c>
      <c r="S518" s="101" t="s">
        <v>1012</v>
      </c>
      <c r="T518" s="105">
        <f>IF(OR([2]!RtDuet_Report[[#This Row],[Machine Centre ]]="Vessel Unloading 1 Unplanned Loss",[2]!RtDuet_Report[[#This Row],[Machine Centre ]]="Vessel Unloading 2 Unplanned Loss"),[2]!RtDuet_Report[[#This Row],[Duration3]],0)</f>
        <v>15</v>
      </c>
      <c r="U51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19" spans="1:21" ht="188" thickBot="1" x14ac:dyDescent="0.4">
      <c r="A519" s="137" t="s">
        <v>31</v>
      </c>
      <c r="B519" s="98">
        <v>44562</v>
      </c>
      <c r="C519" s="99" t="s">
        <v>1007</v>
      </c>
      <c r="D519" s="99"/>
      <c r="E519" s="106">
        <v>44592.803680555553</v>
      </c>
      <c r="F519" s="106">
        <v>44592.827743055554</v>
      </c>
      <c r="G519" s="118" t="s">
        <v>59</v>
      </c>
      <c r="H519" s="118" t="s">
        <v>1013</v>
      </c>
      <c r="I519" s="118" t="s">
        <v>265</v>
      </c>
      <c r="J519" s="101" t="s">
        <v>62</v>
      </c>
      <c r="K519" s="101" t="s">
        <v>1014</v>
      </c>
      <c r="L519" s="101" t="s">
        <v>78</v>
      </c>
      <c r="M519" s="101" t="s">
        <v>956</v>
      </c>
      <c r="N519" s="101" t="s">
        <v>1011</v>
      </c>
      <c r="O519" s="101" t="str">
        <f>IF([2]!RtDuet_Report[[#This Row],[Duration3]]&gt;=360,IF([2]!RtDuet_Report[[#This Row],[&gt; 12 Hrs EDT ]]=1,"Zero",1),"Zero")</f>
        <v>Zero</v>
      </c>
      <c r="P519" s="101" t="str">
        <f>IF([2]!RtDuet_Report[[#This Row],[Duration3]]&gt;=720, 1,"Zero")</f>
        <v>Zero</v>
      </c>
      <c r="Q519" s="101">
        <v>34</v>
      </c>
      <c r="R519" s="123">
        <v>2.4062500000000001E-2</v>
      </c>
      <c r="S519" s="101" t="s">
        <v>1015</v>
      </c>
      <c r="T519" s="105">
        <f>IF(OR([2]!RtDuet_Report[[#This Row],[Machine Centre ]]="Vessel Unloading 1 Unplanned Loss",[2]!RtDuet_Report[[#This Row],[Machine Centre ]]="Vessel Unloading 2 Unplanned Loss"),[2]!RtDuet_Report[[#This Row],[Duration3]],0)</f>
        <v>8</v>
      </c>
      <c r="U51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20" spans="1:21" ht="188" thickBot="1" x14ac:dyDescent="0.4">
      <c r="A520" s="137" t="s">
        <v>31</v>
      </c>
      <c r="B520" s="98">
        <v>44562</v>
      </c>
      <c r="C520" s="99" t="s">
        <v>1007</v>
      </c>
      <c r="D520" s="99"/>
      <c r="E520" s="106">
        <v>44592.81113425926</v>
      </c>
      <c r="F520" s="106">
        <v>44592.814004629632</v>
      </c>
      <c r="G520" s="118" t="s">
        <v>69</v>
      </c>
      <c r="H520" s="118" t="s">
        <v>886</v>
      </c>
      <c r="I520" s="118" t="s">
        <v>413</v>
      </c>
      <c r="J520" s="101" t="s">
        <v>62</v>
      </c>
      <c r="K520" s="101" t="s">
        <v>1010</v>
      </c>
      <c r="L520" s="101" t="s">
        <v>78</v>
      </c>
      <c r="M520" s="101" t="s">
        <v>956</v>
      </c>
      <c r="N520" s="101" t="s">
        <v>1011</v>
      </c>
      <c r="O520" s="101" t="str">
        <f>IF([2]!RtDuet_Report[[#This Row],[Duration3]]&gt;=360,IF([2]!RtDuet_Report[[#This Row],[&gt; 12 Hrs EDT ]]=1,"Zero",1),"Zero")</f>
        <v>Zero</v>
      </c>
      <c r="P520" s="101" t="str">
        <f>IF([2]!RtDuet_Report[[#This Row],[Duration3]]&gt;=720, 1,"Zero")</f>
        <v>Zero</v>
      </c>
      <c r="Q520" s="101">
        <v>4</v>
      </c>
      <c r="R520" s="123">
        <v>2.8703703703703708E-3</v>
      </c>
      <c r="S520" s="101" t="s">
        <v>1015</v>
      </c>
      <c r="T520" s="105">
        <f>IF(OR([2]!RtDuet_Report[[#This Row],[Machine Centre ]]="Vessel Unloading 1 Unplanned Loss",[2]!RtDuet_Report[[#This Row],[Machine Centre ]]="Vessel Unloading 2 Unplanned Loss"),[2]!RtDuet_Report[[#This Row],[Duration3]],0)</f>
        <v>34</v>
      </c>
      <c r="U52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21" spans="1:21" ht="188" thickBot="1" x14ac:dyDescent="0.4">
      <c r="A521" s="137" t="s">
        <v>31</v>
      </c>
      <c r="B521" s="98">
        <v>44562</v>
      </c>
      <c r="C521" s="99" t="s">
        <v>1007</v>
      </c>
      <c r="D521" s="99"/>
      <c r="E521" s="106">
        <v>44592.814583333333</v>
      </c>
      <c r="F521" s="106">
        <v>44592.828113425923</v>
      </c>
      <c r="G521" s="118" t="s">
        <v>69</v>
      </c>
      <c r="H521" s="118" t="s">
        <v>1016</v>
      </c>
      <c r="I521" s="118" t="s">
        <v>1017</v>
      </c>
      <c r="J521" s="101" t="s">
        <v>62</v>
      </c>
      <c r="K521" s="101" t="s">
        <v>1010</v>
      </c>
      <c r="L521" s="101" t="s">
        <v>78</v>
      </c>
      <c r="M521" s="101" t="s">
        <v>956</v>
      </c>
      <c r="N521" s="101" t="s">
        <v>1011</v>
      </c>
      <c r="O521" s="101" t="str">
        <f>IF([2]!RtDuet_Report[[#This Row],[Duration3]]&gt;=360,IF([2]!RtDuet_Report[[#This Row],[&gt; 12 Hrs EDT ]]=1,"Zero",1),"Zero")</f>
        <v>Zero</v>
      </c>
      <c r="P521" s="101" t="str">
        <f>IF([2]!RtDuet_Report[[#This Row],[Duration3]]&gt;=720, 1,"Zero")</f>
        <v>Zero</v>
      </c>
      <c r="Q521" s="101">
        <v>19</v>
      </c>
      <c r="R521" s="123">
        <v>1.3530092592592594E-2</v>
      </c>
      <c r="S521" s="101" t="s">
        <v>1015</v>
      </c>
      <c r="T521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52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22" spans="1:21" ht="188" thickBot="1" x14ac:dyDescent="0.4">
      <c r="A522" s="137" t="s">
        <v>31</v>
      </c>
      <c r="B522" s="98">
        <v>44562</v>
      </c>
      <c r="C522" s="99" t="s">
        <v>1007</v>
      </c>
      <c r="D522" s="99"/>
      <c r="E522" s="106">
        <v>44592.828402777777</v>
      </c>
      <c r="F522" s="106">
        <v>44592.83625</v>
      </c>
      <c r="G522" s="118" t="s">
        <v>59</v>
      </c>
      <c r="H522" s="118" t="s">
        <v>410</v>
      </c>
      <c r="I522" s="118" t="s">
        <v>1018</v>
      </c>
      <c r="J522" s="101" t="s">
        <v>62</v>
      </c>
      <c r="K522" s="101" t="s">
        <v>1014</v>
      </c>
      <c r="L522" s="101" t="s">
        <v>78</v>
      </c>
      <c r="M522" s="101" t="s">
        <v>956</v>
      </c>
      <c r="N522" s="101" t="s">
        <v>1011</v>
      </c>
      <c r="O522" s="101" t="str">
        <f>IF([2]!RtDuet_Report[[#This Row],[Duration3]]&gt;=360,IF([2]!RtDuet_Report[[#This Row],[&gt; 12 Hrs EDT ]]=1,"Zero",1),"Zero")</f>
        <v>Zero</v>
      </c>
      <c r="P522" s="101" t="str">
        <f>IF([2]!RtDuet_Report[[#This Row],[Duration3]]&gt;=720, 1,"Zero")</f>
        <v>Zero</v>
      </c>
      <c r="Q522" s="101">
        <v>11</v>
      </c>
      <c r="R522" s="123">
        <v>7.8472222222222224E-3</v>
      </c>
      <c r="S522" s="101" t="s">
        <v>1015</v>
      </c>
      <c r="T522" s="105">
        <f>IF(OR([2]!RtDuet_Report[[#This Row],[Machine Centre ]]="Vessel Unloading 1 Unplanned Loss",[2]!RtDuet_Report[[#This Row],[Machine Centre ]]="Vessel Unloading 2 Unplanned Loss"),[2]!RtDuet_Report[[#This Row],[Duration3]],0)</f>
        <v>19</v>
      </c>
      <c r="U52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23" spans="1:21" ht="188" thickBot="1" x14ac:dyDescent="0.4">
      <c r="A523" s="137" t="s">
        <v>31</v>
      </c>
      <c r="B523" s="98">
        <v>44562</v>
      </c>
      <c r="C523" s="99" t="s">
        <v>1007</v>
      </c>
      <c r="D523" s="99"/>
      <c r="E523" s="106">
        <v>44592.829930555556</v>
      </c>
      <c r="F523" s="106">
        <v>44592.831412037034</v>
      </c>
      <c r="G523" s="118" t="s">
        <v>69</v>
      </c>
      <c r="H523" s="118" t="s">
        <v>1019</v>
      </c>
      <c r="I523" s="118" t="s">
        <v>1020</v>
      </c>
      <c r="J523" s="101" t="s">
        <v>62</v>
      </c>
      <c r="K523" s="101" t="s">
        <v>1010</v>
      </c>
      <c r="L523" s="101" t="s">
        <v>78</v>
      </c>
      <c r="M523" s="101" t="s">
        <v>956</v>
      </c>
      <c r="N523" s="101" t="s">
        <v>1011</v>
      </c>
      <c r="O523" s="101" t="str">
        <f>IF([2]!RtDuet_Report[[#This Row],[Duration3]]&gt;=360,IF([2]!RtDuet_Report[[#This Row],[&gt; 12 Hrs EDT ]]=1,"Zero",1),"Zero")</f>
        <v>Zero</v>
      </c>
      <c r="P523" s="101" t="str">
        <f>IF([2]!RtDuet_Report[[#This Row],[Duration3]]&gt;=720, 1,"Zero")</f>
        <v>Zero</v>
      </c>
      <c r="Q523" s="101">
        <v>2</v>
      </c>
      <c r="R523" s="123">
        <v>1.4814814814814814E-3</v>
      </c>
      <c r="S523" s="101" t="s">
        <v>1015</v>
      </c>
      <c r="T523" s="105">
        <f>IF(OR([2]!RtDuet_Report[[#This Row],[Machine Centre ]]="Vessel Unloading 1 Unplanned Loss",[2]!RtDuet_Report[[#This Row],[Machine Centre ]]="Vessel Unloading 2 Unplanned Loss"),[2]!RtDuet_Report[[#This Row],[Duration3]],0)</f>
        <v>11</v>
      </c>
      <c r="U52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24" spans="1:21" ht="188" thickBot="1" x14ac:dyDescent="0.4">
      <c r="A524" s="137" t="s">
        <v>31</v>
      </c>
      <c r="B524" s="98">
        <v>44562</v>
      </c>
      <c r="C524" s="99" t="s">
        <v>1007</v>
      </c>
      <c r="D524" s="99"/>
      <c r="E524" s="106">
        <v>44592.831620370373</v>
      </c>
      <c r="F524" s="106">
        <v>44592.833437499998</v>
      </c>
      <c r="G524" s="118" t="s">
        <v>69</v>
      </c>
      <c r="H524" s="118" t="s">
        <v>295</v>
      </c>
      <c r="I524" s="118" t="s">
        <v>311</v>
      </c>
      <c r="J524" s="101" t="s">
        <v>62</v>
      </c>
      <c r="K524" s="101" t="s">
        <v>1010</v>
      </c>
      <c r="L524" s="101" t="s">
        <v>78</v>
      </c>
      <c r="M524" s="101" t="s">
        <v>956</v>
      </c>
      <c r="N524" s="101" t="s">
        <v>1011</v>
      </c>
      <c r="O524" s="101" t="str">
        <f>IF([2]!RtDuet_Report[[#This Row],[Duration3]]&gt;=360,IF([2]!RtDuet_Report[[#This Row],[&gt; 12 Hrs EDT ]]=1,"Zero",1),"Zero")</f>
        <v>Zero</v>
      </c>
      <c r="P524" s="101" t="str">
        <f>IF([2]!RtDuet_Report[[#This Row],[Duration3]]&gt;=720, 1,"Zero")</f>
        <v>Zero</v>
      </c>
      <c r="Q524" s="101">
        <v>2</v>
      </c>
      <c r="R524" s="123">
        <v>1.8171296296296297E-3</v>
      </c>
      <c r="S524" s="101" t="s">
        <v>1015</v>
      </c>
      <c r="T524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52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25" spans="1:21" ht="188" thickBot="1" x14ac:dyDescent="0.4">
      <c r="A525" s="137" t="s">
        <v>31</v>
      </c>
      <c r="B525" s="98">
        <v>44562</v>
      </c>
      <c r="C525" s="99" t="s">
        <v>1007</v>
      </c>
      <c r="D525" s="99"/>
      <c r="E525" s="106">
        <v>44593.233912037038</v>
      </c>
      <c r="F525" s="106">
        <v>44593.242314814815</v>
      </c>
      <c r="G525" s="118" t="s">
        <v>59</v>
      </c>
      <c r="H525" s="118" t="s">
        <v>1021</v>
      </c>
      <c r="I525" s="118" t="s">
        <v>1022</v>
      </c>
      <c r="J525" s="101" t="s">
        <v>62</v>
      </c>
      <c r="K525" s="101" t="s">
        <v>598</v>
      </c>
      <c r="L525" s="101" t="s">
        <v>135</v>
      </c>
      <c r="M525" s="101" t="s">
        <v>83</v>
      </c>
      <c r="N525" s="101" t="s">
        <v>136</v>
      </c>
      <c r="O525" s="101" t="str">
        <f>IF([2]!RtDuet_Report[[#This Row],[Duration3]]&gt;=360,IF([2]!RtDuet_Report[[#This Row],[&gt; 12 Hrs EDT ]]=1,"Zero",1),"Zero")</f>
        <v>Zero</v>
      </c>
      <c r="P525" s="101" t="str">
        <f>IF([2]!RtDuet_Report[[#This Row],[Duration3]]&gt;=720, 1,"Zero")</f>
        <v>Zero</v>
      </c>
      <c r="Q525" s="101">
        <v>12</v>
      </c>
      <c r="R525" s="123">
        <v>8.4027777777777781E-3</v>
      </c>
      <c r="S525" s="101" t="s">
        <v>1006</v>
      </c>
      <c r="T525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52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26" spans="1:21" ht="200.5" thickBot="1" x14ac:dyDescent="0.4">
      <c r="A526" s="137" t="s">
        <v>31</v>
      </c>
      <c r="B526" s="98">
        <v>44593</v>
      </c>
      <c r="C526" s="99" t="s">
        <v>1007</v>
      </c>
      <c r="D526" s="99"/>
      <c r="E526" s="106">
        <v>44593.467962962961</v>
      </c>
      <c r="F526" s="106">
        <v>44593.474699074075</v>
      </c>
      <c r="G526" s="118" t="s">
        <v>69</v>
      </c>
      <c r="H526" s="118" t="s">
        <v>972</v>
      </c>
      <c r="I526" s="118" t="s">
        <v>768</v>
      </c>
      <c r="J526" s="101" t="s">
        <v>62</v>
      </c>
      <c r="K526" s="101" t="s">
        <v>1023</v>
      </c>
      <c r="L526" s="101" t="s">
        <v>36</v>
      </c>
      <c r="M526" s="101" t="s">
        <v>64</v>
      </c>
      <c r="N526" s="101" t="s">
        <v>73</v>
      </c>
      <c r="O526" s="101" t="str">
        <f>IF([2]!RtDuet_Report[[#This Row],[Duration3]]&gt;=360,IF([2]!RtDuet_Report[[#This Row],[&gt; 12 Hrs EDT ]]=1,"Zero",1),"Zero")</f>
        <v>Zero</v>
      </c>
      <c r="P526" s="101" t="str">
        <f>IF([2]!RtDuet_Report[[#This Row],[Duration3]]&gt;=720, 1,"Zero")</f>
        <v>Zero</v>
      </c>
      <c r="Q526" s="101">
        <v>9</v>
      </c>
      <c r="R526" s="123">
        <v>6.7361111111111103E-3</v>
      </c>
      <c r="S526" s="101" t="s">
        <v>1024</v>
      </c>
      <c r="T526" s="105">
        <f>IF(OR([2]!RtDuet_Report[[#This Row],[Machine Centre ]]="Vessel Unloading 1 Unplanned Loss",[2]!RtDuet_Report[[#This Row],[Machine Centre ]]="Vessel Unloading 2 Unplanned Loss"),[2]!RtDuet_Report[[#This Row],[Duration3]],0)</f>
        <v>12</v>
      </c>
      <c r="U52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27" spans="1:21" ht="200.5" thickBot="1" x14ac:dyDescent="0.4">
      <c r="A527" s="137" t="s">
        <v>31</v>
      </c>
      <c r="B527" s="98">
        <v>44593</v>
      </c>
      <c r="C527" s="99" t="s">
        <v>1007</v>
      </c>
      <c r="D527" s="99"/>
      <c r="E527" s="106">
        <v>44593.474699074075</v>
      </c>
      <c r="F527" s="106">
        <v>44593.590289351851</v>
      </c>
      <c r="G527" s="118" t="s">
        <v>69</v>
      </c>
      <c r="H527" s="118" t="s">
        <v>1025</v>
      </c>
      <c r="I527" s="118" t="s">
        <v>1025</v>
      </c>
      <c r="J527" s="101" t="s">
        <v>34</v>
      </c>
      <c r="K527" s="101" t="s">
        <v>1023</v>
      </c>
      <c r="L527" s="101" t="s">
        <v>36</v>
      </c>
      <c r="M527" s="101" t="s">
        <v>64</v>
      </c>
      <c r="N527" s="101" t="s">
        <v>73</v>
      </c>
      <c r="O527" s="101" t="str">
        <f>IF([2]!RtDuet_Report[[#This Row],[Duration3]]&gt;=360,IF([2]!RtDuet_Report[[#This Row],[&gt; 12 Hrs EDT ]]=1,"Zero",1),"Zero")</f>
        <v>Zero</v>
      </c>
      <c r="P527" s="101" t="str">
        <f>IF([2]!RtDuet_Report[[#This Row],[Duration3]]&gt;=720, 1,"Zero")</f>
        <v>Zero</v>
      </c>
      <c r="Q527" s="101">
        <v>166</v>
      </c>
      <c r="R527" s="123">
        <v>0.11559027777777779</v>
      </c>
      <c r="S527" s="101" t="s">
        <v>1024</v>
      </c>
      <c r="T527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52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28" spans="1:21" ht="188" thickBot="1" x14ac:dyDescent="0.4">
      <c r="A528" s="137" t="s">
        <v>31</v>
      </c>
      <c r="B528" s="98">
        <v>44593</v>
      </c>
      <c r="C528" s="99" t="s">
        <v>1007</v>
      </c>
      <c r="D528" s="99"/>
      <c r="E528" s="106">
        <v>44594.127835648149</v>
      </c>
      <c r="F528" s="106">
        <v>44594.135810185187</v>
      </c>
      <c r="G528" s="118" t="s">
        <v>59</v>
      </c>
      <c r="H528" s="118" t="s">
        <v>1026</v>
      </c>
      <c r="I528" s="118" t="s">
        <v>144</v>
      </c>
      <c r="J528" s="101" t="s">
        <v>62</v>
      </c>
      <c r="K528" s="101" t="s">
        <v>598</v>
      </c>
      <c r="L528" s="101" t="s">
        <v>339</v>
      </c>
      <c r="M528" s="101" t="s">
        <v>83</v>
      </c>
      <c r="N528" s="101" t="s">
        <v>136</v>
      </c>
      <c r="O528" s="101" t="str">
        <f>IF([2]!RtDuet_Report[[#This Row],[Duration3]]&gt;=360,IF([2]!RtDuet_Report[[#This Row],[&gt; 12 Hrs EDT ]]=1,"Zero",1),"Zero")</f>
        <v>Zero</v>
      </c>
      <c r="P528" s="101" t="str">
        <f>IF([2]!RtDuet_Report[[#This Row],[Duration3]]&gt;=720, 1,"Zero")</f>
        <v>Zero</v>
      </c>
      <c r="Q528" s="101">
        <v>11</v>
      </c>
      <c r="R528" s="123">
        <v>7.9745370370370369E-3</v>
      </c>
      <c r="S528" s="101" t="s">
        <v>1027</v>
      </c>
      <c r="T528" s="105">
        <f>IF(OR([2]!RtDuet_Report[[#This Row],[Machine Centre ]]="Vessel Unloading 1 Unplanned Loss",[2]!RtDuet_Report[[#This Row],[Machine Centre ]]="Vessel Unloading 2 Unplanned Loss"),[2]!RtDuet_Report[[#This Row],[Duration3]],0)</f>
        <v>166</v>
      </c>
      <c r="U52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29" spans="1:21" ht="188" thickBot="1" x14ac:dyDescent="0.4">
      <c r="A529" s="137" t="s">
        <v>31</v>
      </c>
      <c r="B529" s="98">
        <v>44593</v>
      </c>
      <c r="C529" s="99" t="s">
        <v>1007</v>
      </c>
      <c r="D529" s="99"/>
      <c r="E529" s="106">
        <v>44594.138993055552</v>
      </c>
      <c r="F529" s="106">
        <v>44594.143923611111</v>
      </c>
      <c r="G529" s="118" t="s">
        <v>59</v>
      </c>
      <c r="H529" s="118" t="s">
        <v>1028</v>
      </c>
      <c r="I529" s="118" t="s">
        <v>827</v>
      </c>
      <c r="J529" s="101" t="s">
        <v>62</v>
      </c>
      <c r="K529" s="101" t="s">
        <v>1029</v>
      </c>
      <c r="L529" s="101" t="s">
        <v>36</v>
      </c>
      <c r="M529" s="101" t="s">
        <v>64</v>
      </c>
      <c r="N529" s="101" t="s">
        <v>65</v>
      </c>
      <c r="O529" s="101" t="str">
        <f>IF([2]!RtDuet_Report[[#This Row],[Duration3]]&gt;=360,IF([2]!RtDuet_Report[[#This Row],[&gt; 12 Hrs EDT ]]=1,"Zero",1),"Zero")</f>
        <v>Zero</v>
      </c>
      <c r="P529" s="101" t="str">
        <f>IF([2]!RtDuet_Report[[#This Row],[Duration3]]&gt;=720, 1,"Zero")</f>
        <v>Zero</v>
      </c>
      <c r="Q529" s="101">
        <v>7</v>
      </c>
      <c r="R529" s="123">
        <v>4.9305555555555552E-3</v>
      </c>
      <c r="S529" s="101" t="s">
        <v>1030</v>
      </c>
      <c r="T529" s="105">
        <f>IF(OR([2]!RtDuet_Report[[#This Row],[Machine Centre ]]="Vessel Unloading 1 Unplanned Loss",[2]!RtDuet_Report[[#This Row],[Machine Centre ]]="Vessel Unloading 2 Unplanned Loss"),[2]!RtDuet_Report[[#This Row],[Duration3]],0)</f>
        <v>11</v>
      </c>
      <c r="U52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30" spans="1:21" ht="225.5" thickBot="1" x14ac:dyDescent="0.4">
      <c r="A530" s="137" t="s">
        <v>31</v>
      </c>
      <c r="B530" s="98">
        <v>44593</v>
      </c>
      <c r="C530" s="99" t="s">
        <v>1007</v>
      </c>
      <c r="D530" s="99"/>
      <c r="E530" s="106">
        <v>44594.205439814818</v>
      </c>
      <c r="F530" s="106">
        <v>44594.212106481478</v>
      </c>
      <c r="G530" s="118" t="s">
        <v>69</v>
      </c>
      <c r="H530" s="118" t="s">
        <v>1031</v>
      </c>
      <c r="I530" s="118" t="s">
        <v>1032</v>
      </c>
      <c r="J530" s="101" t="s">
        <v>62</v>
      </c>
      <c r="K530" s="101" t="s">
        <v>657</v>
      </c>
      <c r="L530" s="101" t="s">
        <v>78</v>
      </c>
      <c r="M530" s="101" t="s">
        <v>64</v>
      </c>
      <c r="N530" s="101" t="s">
        <v>73</v>
      </c>
      <c r="O530" s="101" t="str">
        <f>IF([2]!RtDuet_Report[[#This Row],[Duration3]]&gt;=360,IF([2]!RtDuet_Report[[#This Row],[&gt; 12 Hrs EDT ]]=1,"Zero",1),"Zero")</f>
        <v>Zero</v>
      </c>
      <c r="P530" s="101" t="str">
        <f>IF([2]!RtDuet_Report[[#This Row],[Duration3]]&gt;=720, 1,"Zero")</f>
        <v>Zero</v>
      </c>
      <c r="Q530" s="101">
        <v>9</v>
      </c>
      <c r="R530" s="123">
        <v>6.6666666666666671E-3</v>
      </c>
      <c r="S530" s="101" t="s">
        <v>1033</v>
      </c>
      <c r="T530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53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31" spans="1:21" ht="225.5" thickBot="1" x14ac:dyDescent="0.4">
      <c r="A531" s="137" t="s">
        <v>31</v>
      </c>
      <c r="B531" s="98">
        <v>44593</v>
      </c>
      <c r="C531" s="99" t="s">
        <v>1007</v>
      </c>
      <c r="D531" s="99"/>
      <c r="E531" s="106">
        <v>44594.232291666667</v>
      </c>
      <c r="F531" s="106">
        <v>44594.235717592594</v>
      </c>
      <c r="G531" s="118" t="s">
        <v>69</v>
      </c>
      <c r="H531" s="118" t="s">
        <v>1034</v>
      </c>
      <c r="I531" s="118" t="s">
        <v>105</v>
      </c>
      <c r="J531" s="101" t="s">
        <v>62</v>
      </c>
      <c r="K531" s="101" t="s">
        <v>657</v>
      </c>
      <c r="L531" s="101" t="s">
        <v>78</v>
      </c>
      <c r="M531" s="101" t="s">
        <v>64</v>
      </c>
      <c r="N531" s="101" t="s">
        <v>73</v>
      </c>
      <c r="O531" s="101" t="str">
        <f>IF([2]!RtDuet_Report[[#This Row],[Duration3]]&gt;=360,IF([2]!RtDuet_Report[[#This Row],[&gt; 12 Hrs EDT ]]=1,"Zero",1),"Zero")</f>
        <v>Zero</v>
      </c>
      <c r="P531" s="101" t="str">
        <f>IF([2]!RtDuet_Report[[#This Row],[Duration3]]&gt;=720, 1,"Zero")</f>
        <v>Zero</v>
      </c>
      <c r="Q531" s="101">
        <v>4</v>
      </c>
      <c r="R531" s="123">
        <v>3.425925925925926E-3</v>
      </c>
      <c r="S531" s="101" t="s">
        <v>1033</v>
      </c>
      <c r="T531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53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32" spans="1:21" ht="225.5" thickBot="1" x14ac:dyDescent="0.4">
      <c r="A532" s="137" t="s">
        <v>31</v>
      </c>
      <c r="B532" s="98">
        <v>44593</v>
      </c>
      <c r="C532" s="99" t="s">
        <v>1007</v>
      </c>
      <c r="D532" s="99"/>
      <c r="E532" s="106">
        <v>44594.236296296294</v>
      </c>
      <c r="F532" s="106">
        <v>44594.250810185185</v>
      </c>
      <c r="G532" s="118" t="s">
        <v>69</v>
      </c>
      <c r="H532" s="118" t="s">
        <v>1035</v>
      </c>
      <c r="I532" s="118" t="s">
        <v>796</v>
      </c>
      <c r="J532" s="101" t="s">
        <v>62</v>
      </c>
      <c r="K532" s="101" t="s">
        <v>657</v>
      </c>
      <c r="L532" s="101" t="s">
        <v>78</v>
      </c>
      <c r="M532" s="101" t="s">
        <v>64</v>
      </c>
      <c r="N532" s="101" t="s">
        <v>73</v>
      </c>
      <c r="O532" s="101" t="str">
        <f>IF([2]!RtDuet_Report[[#This Row],[Duration3]]&gt;=360,IF([2]!RtDuet_Report[[#This Row],[&gt; 12 Hrs EDT ]]=1,"Zero",1),"Zero")</f>
        <v>Zero</v>
      </c>
      <c r="P532" s="101" t="str">
        <f>IF([2]!RtDuet_Report[[#This Row],[Duration3]]&gt;=720, 1,"Zero")</f>
        <v>Zero</v>
      </c>
      <c r="Q532" s="101">
        <v>20</v>
      </c>
      <c r="R532" s="123">
        <v>1.4513888888888889E-2</v>
      </c>
      <c r="S532" s="101" t="s">
        <v>1033</v>
      </c>
      <c r="T532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53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33" spans="1:21" ht="175.5" thickBot="1" x14ac:dyDescent="0.4">
      <c r="A533" s="137" t="s">
        <v>31</v>
      </c>
      <c r="B533" s="98">
        <v>44593</v>
      </c>
      <c r="C533" s="99" t="s">
        <v>1007</v>
      </c>
      <c r="D533" s="99"/>
      <c r="E533" s="106">
        <v>44594.506064814814</v>
      </c>
      <c r="F533" s="106">
        <v>44594.512013888889</v>
      </c>
      <c r="G533" s="118" t="s">
        <v>59</v>
      </c>
      <c r="H533" s="118" t="s">
        <v>1036</v>
      </c>
      <c r="I533" s="118" t="s">
        <v>303</v>
      </c>
      <c r="J533" s="101" t="s">
        <v>62</v>
      </c>
      <c r="K533" s="101" t="s">
        <v>1037</v>
      </c>
      <c r="L533" s="101" t="s">
        <v>36</v>
      </c>
      <c r="M533" s="101" t="s">
        <v>188</v>
      </c>
      <c r="N533" s="101" t="s">
        <v>439</v>
      </c>
      <c r="O533" s="101" t="str">
        <f>IF([2]!RtDuet_Report[[#This Row],[Duration3]]&gt;=360,IF([2]!RtDuet_Report[[#This Row],[&gt; 12 Hrs EDT ]]=1,"Zero",1),"Zero")</f>
        <v>Zero</v>
      </c>
      <c r="P533" s="101" t="str">
        <f>IF([2]!RtDuet_Report[[#This Row],[Duration3]]&gt;=720, 1,"Zero")</f>
        <v>Zero</v>
      </c>
      <c r="Q533" s="101">
        <v>8</v>
      </c>
      <c r="R533" s="123">
        <v>5.9490740740740745E-3</v>
      </c>
      <c r="S533" s="101" t="s">
        <v>1038</v>
      </c>
      <c r="T533" s="105">
        <f>IF(OR([2]!RtDuet_Report[[#This Row],[Machine Centre ]]="Vessel Unloading 1 Unplanned Loss",[2]!RtDuet_Report[[#This Row],[Machine Centre ]]="Vessel Unloading 2 Unplanned Loss"),[2]!RtDuet_Report[[#This Row],[Duration3]],0)</f>
        <v>20</v>
      </c>
      <c r="U53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34" spans="1:21" ht="188" thickBot="1" x14ac:dyDescent="0.4">
      <c r="A534" s="137" t="s">
        <v>31</v>
      </c>
      <c r="B534" s="98">
        <v>44593</v>
      </c>
      <c r="C534" s="99" t="s">
        <v>1007</v>
      </c>
      <c r="D534" s="99"/>
      <c r="E534" s="106">
        <v>44594.670243055552</v>
      </c>
      <c r="F534" s="106">
        <v>44594.675868055558</v>
      </c>
      <c r="G534" s="118" t="s">
        <v>69</v>
      </c>
      <c r="H534" s="118" t="s">
        <v>348</v>
      </c>
      <c r="I534" s="118" t="s">
        <v>1039</v>
      </c>
      <c r="J534" s="101" t="s">
        <v>62</v>
      </c>
      <c r="K534" s="101" t="s">
        <v>166</v>
      </c>
      <c r="L534" s="101" t="s">
        <v>54</v>
      </c>
      <c r="M534" s="101" t="s">
        <v>64</v>
      </c>
      <c r="N534" s="101" t="s">
        <v>73</v>
      </c>
      <c r="O534" s="101" t="str">
        <f>IF([2]!RtDuet_Report[[#This Row],[Duration3]]&gt;=360,IF([2]!RtDuet_Report[[#This Row],[&gt; 12 Hrs EDT ]]=1,"Zero",1),"Zero")</f>
        <v>Zero</v>
      </c>
      <c r="P534" s="101" t="str">
        <f>IF([2]!RtDuet_Report[[#This Row],[Duration3]]&gt;=720, 1,"Zero")</f>
        <v>Zero</v>
      </c>
      <c r="Q534" s="101">
        <v>8</v>
      </c>
      <c r="R534" s="123">
        <v>5.6249999999999989E-3</v>
      </c>
      <c r="S534" s="101" t="s">
        <v>1040</v>
      </c>
      <c r="T534" s="105">
        <f>IF(OR([2]!RtDuet_Report[[#This Row],[Machine Centre ]]="Vessel Unloading 1 Unplanned Loss",[2]!RtDuet_Report[[#This Row],[Machine Centre ]]="Vessel Unloading 2 Unplanned Loss"),[2]!RtDuet_Report[[#This Row],[Duration3]],0)</f>
        <v>8</v>
      </c>
      <c r="U53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35" spans="1:21" ht="188" thickBot="1" x14ac:dyDescent="0.4">
      <c r="A535" s="137" t="s">
        <v>31</v>
      </c>
      <c r="B535" s="98">
        <v>44593</v>
      </c>
      <c r="C535" s="99" t="s">
        <v>1007</v>
      </c>
      <c r="D535" s="99"/>
      <c r="E535" s="106">
        <v>44594.967256944445</v>
      </c>
      <c r="F535" s="106">
        <v>44594.976967592593</v>
      </c>
      <c r="G535" s="118" t="s">
        <v>59</v>
      </c>
      <c r="H535" s="118" t="s">
        <v>1041</v>
      </c>
      <c r="I535" s="118" t="s">
        <v>150</v>
      </c>
      <c r="J535" s="101" t="s">
        <v>62</v>
      </c>
      <c r="K535" s="101" t="s">
        <v>162</v>
      </c>
      <c r="L535" s="101" t="s">
        <v>54</v>
      </c>
      <c r="M535" s="101" t="s">
        <v>64</v>
      </c>
      <c r="N535" s="101" t="s">
        <v>65</v>
      </c>
      <c r="O535" s="101" t="str">
        <f>IF([2]!RtDuet_Report[[#This Row],[Duration3]]&gt;=360,IF([2]!RtDuet_Report[[#This Row],[&gt; 12 Hrs EDT ]]=1,"Zero",1),"Zero")</f>
        <v>Zero</v>
      </c>
      <c r="P535" s="101" t="str">
        <f>IF([2]!RtDuet_Report[[#This Row],[Duration3]]&gt;=720, 1,"Zero")</f>
        <v>Zero</v>
      </c>
      <c r="Q535" s="101">
        <v>13</v>
      </c>
      <c r="R535" s="123">
        <v>9.7106481481481471E-3</v>
      </c>
      <c r="S535" s="101"/>
      <c r="T535" s="105">
        <f>IF(OR([2]!RtDuet_Report[[#This Row],[Machine Centre ]]="Vessel Unloading 1 Unplanned Loss",[2]!RtDuet_Report[[#This Row],[Machine Centre ]]="Vessel Unloading 2 Unplanned Loss"),[2]!RtDuet_Report[[#This Row],[Duration3]],0)</f>
        <v>8</v>
      </c>
      <c r="U53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36" spans="1:21" ht="225.5" thickBot="1" x14ac:dyDescent="0.4">
      <c r="A536" s="137" t="s">
        <v>31</v>
      </c>
      <c r="B536" s="98">
        <v>44593</v>
      </c>
      <c r="C536" s="99" t="s">
        <v>1007</v>
      </c>
      <c r="D536" s="99"/>
      <c r="E536" s="106">
        <v>44595.032361111109</v>
      </c>
      <c r="F536" s="106">
        <v>44595.047974537039</v>
      </c>
      <c r="G536" s="118" t="s">
        <v>59</v>
      </c>
      <c r="H536" s="118" t="s">
        <v>1042</v>
      </c>
      <c r="I536" s="118" t="s">
        <v>1043</v>
      </c>
      <c r="J536" s="101" t="s">
        <v>62</v>
      </c>
      <c r="K536" s="101" t="s">
        <v>981</v>
      </c>
      <c r="L536" s="101" t="s">
        <v>78</v>
      </c>
      <c r="M536" s="101" t="s">
        <v>64</v>
      </c>
      <c r="N536" s="101" t="s">
        <v>65</v>
      </c>
      <c r="O536" s="101" t="str">
        <f>IF([2]!RtDuet_Report[[#This Row],[Duration3]]&gt;=360,IF([2]!RtDuet_Report[[#This Row],[&gt; 12 Hrs EDT ]]=1,"Zero",1),"Zero")</f>
        <v>Zero</v>
      </c>
      <c r="P536" s="101" t="str">
        <f>IF([2]!RtDuet_Report[[#This Row],[Duration3]]&gt;=720, 1,"Zero")</f>
        <v>Zero</v>
      </c>
      <c r="Q536" s="101">
        <v>22</v>
      </c>
      <c r="R536" s="123">
        <v>1.5613425925925926E-2</v>
      </c>
      <c r="S536" s="101" t="s">
        <v>1044</v>
      </c>
      <c r="T536" s="105">
        <f>IF(OR([2]!RtDuet_Report[[#This Row],[Machine Centre ]]="Vessel Unloading 1 Unplanned Loss",[2]!RtDuet_Report[[#This Row],[Machine Centre ]]="Vessel Unloading 2 Unplanned Loss"),[2]!RtDuet_Report[[#This Row],[Duration3]],0)</f>
        <v>13</v>
      </c>
      <c r="U53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37" spans="1:21" ht="188" thickBot="1" x14ac:dyDescent="0.4">
      <c r="A537" s="137" t="s">
        <v>31</v>
      </c>
      <c r="B537" s="98">
        <v>44593</v>
      </c>
      <c r="C537" s="99" t="s">
        <v>1045</v>
      </c>
      <c r="D537" s="99"/>
      <c r="E537" s="106">
        <v>44599.921631944446</v>
      </c>
      <c r="F537" s="106">
        <v>44599.937442129631</v>
      </c>
      <c r="G537" s="118" t="s">
        <v>59</v>
      </c>
      <c r="H537" s="118" t="s">
        <v>1046</v>
      </c>
      <c r="I537" s="118" t="s">
        <v>883</v>
      </c>
      <c r="J537" s="101" t="s">
        <v>62</v>
      </c>
      <c r="K537" s="101" t="s">
        <v>239</v>
      </c>
      <c r="L537" s="101" t="s">
        <v>36</v>
      </c>
      <c r="M537" s="101" t="s">
        <v>188</v>
      </c>
      <c r="N537" s="101" t="s">
        <v>240</v>
      </c>
      <c r="O537" s="101" t="str">
        <f>IF([2]!RtDuet_Report[[#This Row],[Duration3]]&gt;=360,IF([2]!RtDuet_Report[[#This Row],[&gt; 12 Hrs EDT ]]=1,"Zero",1),"Zero")</f>
        <v>Zero</v>
      </c>
      <c r="P537" s="101" t="str">
        <f>IF([2]!RtDuet_Report[[#This Row],[Duration3]]&gt;=720, 1,"Zero")</f>
        <v>Zero</v>
      </c>
      <c r="Q537" s="101">
        <v>22</v>
      </c>
      <c r="R537" s="123">
        <v>1.5810185185185184E-2</v>
      </c>
      <c r="S537" s="101" t="s">
        <v>1047</v>
      </c>
      <c r="T537" s="105">
        <f>IF(OR([2]!RtDuet_Report[[#This Row],[Machine Centre ]]="Vessel Unloading 1 Unplanned Loss",[2]!RtDuet_Report[[#This Row],[Machine Centre ]]="Vessel Unloading 2 Unplanned Loss"),[2]!RtDuet_Report[[#This Row],[Duration3]],0)</f>
        <v>22</v>
      </c>
      <c r="U53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38" spans="1:21" ht="225.5" thickBot="1" x14ac:dyDescent="0.4">
      <c r="A538" s="137" t="s">
        <v>31</v>
      </c>
      <c r="B538" s="98">
        <v>44593</v>
      </c>
      <c r="C538" s="99" t="s">
        <v>1045</v>
      </c>
      <c r="D538" s="99"/>
      <c r="E538" s="106">
        <v>44600.158402777779</v>
      </c>
      <c r="F538" s="106">
        <v>44600.165509259263</v>
      </c>
      <c r="G538" s="118" t="s">
        <v>59</v>
      </c>
      <c r="H538" s="118" t="s">
        <v>1048</v>
      </c>
      <c r="I538" s="118" t="s">
        <v>306</v>
      </c>
      <c r="J538" s="101" t="s">
        <v>62</v>
      </c>
      <c r="K538" s="101" t="s">
        <v>981</v>
      </c>
      <c r="L538" s="101" t="s">
        <v>78</v>
      </c>
      <c r="M538" s="101" t="s">
        <v>64</v>
      </c>
      <c r="N538" s="101" t="s">
        <v>65</v>
      </c>
      <c r="O538" s="101" t="str">
        <f>IF([2]!RtDuet_Report[[#This Row],[Duration3]]&gt;=360,IF([2]!RtDuet_Report[[#This Row],[&gt; 12 Hrs EDT ]]=1,"Zero",1),"Zero")</f>
        <v>Zero</v>
      </c>
      <c r="P538" s="101" t="str">
        <f>IF([2]!RtDuet_Report[[#This Row],[Duration3]]&gt;=720, 1,"Zero")</f>
        <v>Zero</v>
      </c>
      <c r="Q538" s="101">
        <v>10</v>
      </c>
      <c r="R538" s="123">
        <v>7.106481481481481E-3</v>
      </c>
      <c r="S538" s="101" t="s">
        <v>633</v>
      </c>
      <c r="T538" s="105">
        <f>IF(OR([2]!RtDuet_Report[[#This Row],[Machine Centre ]]="Vessel Unloading 1 Unplanned Loss",[2]!RtDuet_Report[[#This Row],[Machine Centre ]]="Vessel Unloading 2 Unplanned Loss"),[2]!RtDuet_Report[[#This Row],[Duration3]],0)</f>
        <v>22</v>
      </c>
      <c r="U53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39" spans="1:21" ht="188" thickBot="1" x14ac:dyDescent="0.4">
      <c r="A539" s="137" t="s">
        <v>31</v>
      </c>
      <c r="B539" s="98">
        <v>44593</v>
      </c>
      <c r="C539" s="99" t="s">
        <v>1045</v>
      </c>
      <c r="D539" s="99"/>
      <c r="E539" s="106">
        <v>44600.558634259258</v>
      </c>
      <c r="F539" s="106">
        <v>44600.564895833333</v>
      </c>
      <c r="G539" s="118" t="s">
        <v>59</v>
      </c>
      <c r="H539" s="118" t="s">
        <v>905</v>
      </c>
      <c r="I539" s="118" t="s">
        <v>437</v>
      </c>
      <c r="J539" s="101" t="s">
        <v>62</v>
      </c>
      <c r="K539" s="101" t="s">
        <v>1049</v>
      </c>
      <c r="L539" s="101" t="s">
        <v>54</v>
      </c>
      <c r="M539" s="101" t="s">
        <v>188</v>
      </c>
      <c r="N539" s="101" t="s">
        <v>240</v>
      </c>
      <c r="O539" s="101" t="str">
        <f>IF([2]!RtDuet_Report[[#This Row],[Duration3]]&gt;=360,IF([2]!RtDuet_Report[[#This Row],[&gt; 12 Hrs EDT ]]=1,"Zero",1),"Zero")</f>
        <v>Zero</v>
      </c>
      <c r="P539" s="101" t="str">
        <f>IF([2]!RtDuet_Report[[#This Row],[Duration3]]&gt;=720, 1,"Zero")</f>
        <v>Zero</v>
      </c>
      <c r="Q539" s="101">
        <v>9</v>
      </c>
      <c r="R539" s="123">
        <v>6.2615740740740748E-3</v>
      </c>
      <c r="S539" s="101" t="s">
        <v>1050</v>
      </c>
      <c r="T539" s="105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53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40" spans="1:21" ht="88" thickBot="1" x14ac:dyDescent="0.4">
      <c r="A540" s="137" t="s">
        <v>31</v>
      </c>
      <c r="B540" s="98">
        <v>44593</v>
      </c>
      <c r="C540" s="99"/>
      <c r="D540" s="99"/>
      <c r="E540" s="106">
        <v>44600.975347222222</v>
      </c>
      <c r="F540" s="106">
        <v>44600.986342592594</v>
      </c>
      <c r="G540" s="118" t="s">
        <v>32</v>
      </c>
      <c r="H540" s="118" t="s">
        <v>433</v>
      </c>
      <c r="I540" s="118" t="s">
        <v>433</v>
      </c>
      <c r="J540" s="101" t="s">
        <v>34</v>
      </c>
      <c r="K540" s="101" t="s">
        <v>761</v>
      </c>
      <c r="L540" s="101"/>
      <c r="M540" s="101"/>
      <c r="N540" s="101"/>
      <c r="O540" s="101" t="str">
        <f>IF([2]!RtDuet_Report[[#This Row],[Duration3]]&gt;=360,IF([2]!RtDuet_Report[[#This Row],[&gt; 12 Hrs EDT ]]=1,"Zero",1),"Zero")</f>
        <v>Zero</v>
      </c>
      <c r="P540" s="101" t="str">
        <f>IF([2]!RtDuet_Report[[#This Row],[Duration3]]&gt;=720, 1,"Zero")</f>
        <v>Zero</v>
      </c>
      <c r="Q540" s="101">
        <v>15</v>
      </c>
      <c r="R540" s="123">
        <v>1.0995370370370371E-2</v>
      </c>
      <c r="S540" s="101" t="s">
        <v>1051</v>
      </c>
      <c r="T540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54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41" spans="1:21" ht="188" thickBot="1" x14ac:dyDescent="0.4">
      <c r="A541" s="137" t="s">
        <v>31</v>
      </c>
      <c r="B541" s="98">
        <v>44593</v>
      </c>
      <c r="C541" s="99" t="s">
        <v>1045</v>
      </c>
      <c r="D541" s="99"/>
      <c r="E541" s="106">
        <v>44601.292337962965</v>
      </c>
      <c r="F541" s="106">
        <v>44601.296412037038</v>
      </c>
      <c r="G541" s="118" t="s">
        <v>59</v>
      </c>
      <c r="H541" s="118" t="s">
        <v>1052</v>
      </c>
      <c r="I541" s="118" t="s">
        <v>1052</v>
      </c>
      <c r="J541" s="101" t="s">
        <v>34</v>
      </c>
      <c r="K541" s="101" t="s">
        <v>178</v>
      </c>
      <c r="L541" s="101" t="s">
        <v>78</v>
      </c>
      <c r="M541" s="101" t="s">
        <v>179</v>
      </c>
      <c r="N541" s="101" t="s">
        <v>180</v>
      </c>
      <c r="O541" s="101" t="str">
        <f>IF([2]!RtDuet_Report[[#This Row],[Duration3]]&gt;=360,IF([2]!RtDuet_Report[[#This Row],[&gt; 12 Hrs EDT ]]=1,"Zero",1),"Zero")</f>
        <v>Zero</v>
      </c>
      <c r="P541" s="101" t="str">
        <f>IF([2]!RtDuet_Report[[#This Row],[Duration3]]&gt;=720, 1,"Zero")</f>
        <v>Zero</v>
      </c>
      <c r="Q541" s="101">
        <v>5</v>
      </c>
      <c r="R541" s="123">
        <v>4.0740740740740746E-3</v>
      </c>
      <c r="S541" s="101" t="s">
        <v>181</v>
      </c>
      <c r="T541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541" s="105">
        <f>IF(OR([2]!RtDuet_Report[[#This Row],[Machine Centre ]]="Truck Loading 1 Unplanned Loss",[2]!RtDuet_Report[[#This Row],[Machine Centre ]]="Truck Loading 2 Unplanned Loss"),[2]!RtDuet_Report[[#This Row],[Duration3]],0)</f>
        <v>15</v>
      </c>
    </row>
    <row r="542" spans="1:21" ht="188" thickBot="1" x14ac:dyDescent="0.4">
      <c r="A542" s="137" t="s">
        <v>31</v>
      </c>
      <c r="B542" s="98">
        <v>44593</v>
      </c>
      <c r="C542" s="99" t="s">
        <v>1045</v>
      </c>
      <c r="D542" s="99"/>
      <c r="E542" s="106">
        <v>44601.371689814812</v>
      </c>
      <c r="F542" s="106">
        <v>44601.395520833335</v>
      </c>
      <c r="G542" s="118" t="s">
        <v>59</v>
      </c>
      <c r="H542" s="118" t="s">
        <v>1053</v>
      </c>
      <c r="I542" s="118" t="s">
        <v>420</v>
      </c>
      <c r="J542" s="101" t="s">
        <v>62</v>
      </c>
      <c r="K542" s="101" t="s">
        <v>1054</v>
      </c>
      <c r="L542" s="101" t="s">
        <v>36</v>
      </c>
      <c r="M542" s="101" t="s">
        <v>64</v>
      </c>
      <c r="N542" s="101" t="s">
        <v>65</v>
      </c>
      <c r="O542" s="101" t="str">
        <f>IF([2]!RtDuet_Report[[#This Row],[Duration3]]&gt;=360,IF([2]!RtDuet_Report[[#This Row],[&gt; 12 Hrs EDT ]]=1,"Zero",1),"Zero")</f>
        <v>Zero</v>
      </c>
      <c r="P542" s="101" t="str">
        <f>IF([2]!RtDuet_Report[[#This Row],[Duration3]]&gt;=720, 1,"Zero")</f>
        <v>Zero</v>
      </c>
      <c r="Q542" s="101">
        <v>34</v>
      </c>
      <c r="R542" s="123">
        <v>2.3831018518518519E-2</v>
      </c>
      <c r="S542" s="101" t="s">
        <v>1055</v>
      </c>
      <c r="T542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54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43" spans="1:21" ht="188" thickBot="1" x14ac:dyDescent="0.4">
      <c r="A543" s="137" t="s">
        <v>31</v>
      </c>
      <c r="B543" s="98">
        <v>44593</v>
      </c>
      <c r="C543" s="99" t="s">
        <v>1045</v>
      </c>
      <c r="D543" s="99"/>
      <c r="E543" s="106">
        <v>44601.395520833335</v>
      </c>
      <c r="F543" s="106">
        <v>44601.460543981484</v>
      </c>
      <c r="G543" s="118" t="s">
        <v>59</v>
      </c>
      <c r="H543" s="118" t="s">
        <v>1056</v>
      </c>
      <c r="I543" s="118" t="s">
        <v>1056</v>
      </c>
      <c r="J543" s="101" t="s">
        <v>34</v>
      </c>
      <c r="K543" s="101" t="s">
        <v>1054</v>
      </c>
      <c r="L543" s="101" t="s">
        <v>36</v>
      </c>
      <c r="M543" s="101" t="s">
        <v>64</v>
      </c>
      <c r="N543" s="101" t="s">
        <v>65</v>
      </c>
      <c r="O543" s="101" t="str">
        <f>IF([2]!RtDuet_Report[[#This Row],[Duration3]]&gt;=360,IF([2]!RtDuet_Report[[#This Row],[&gt; 12 Hrs EDT ]]=1,"Zero",1),"Zero")</f>
        <v>Zero</v>
      </c>
      <c r="P543" s="101" t="str">
        <f>IF([2]!RtDuet_Report[[#This Row],[Duration3]]&gt;=720, 1,"Zero")</f>
        <v>Zero</v>
      </c>
      <c r="Q543" s="101">
        <v>93</v>
      </c>
      <c r="R543" s="123">
        <v>6.5023148148148149E-2</v>
      </c>
      <c r="S543" s="101" t="s">
        <v>1055</v>
      </c>
      <c r="T543" s="105">
        <f>IF(OR([2]!RtDuet_Report[[#This Row],[Machine Centre ]]="Vessel Unloading 1 Unplanned Loss",[2]!RtDuet_Report[[#This Row],[Machine Centre ]]="Vessel Unloading 2 Unplanned Loss"),[2]!RtDuet_Report[[#This Row],[Duration3]],0)</f>
        <v>34</v>
      </c>
      <c r="U54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44" spans="1:21" ht="163" thickBot="1" x14ac:dyDescent="0.4">
      <c r="A544" s="137" t="s">
        <v>31</v>
      </c>
      <c r="B544" s="98">
        <v>44593</v>
      </c>
      <c r="C544" s="99" t="s">
        <v>1045</v>
      </c>
      <c r="D544" s="99"/>
      <c r="E544" s="106">
        <v>44602.593298611115</v>
      </c>
      <c r="F544" s="106">
        <v>44602.598796296297</v>
      </c>
      <c r="G544" s="118" t="s">
        <v>59</v>
      </c>
      <c r="H544" s="118" t="s">
        <v>1057</v>
      </c>
      <c r="I544" s="118" t="s">
        <v>1057</v>
      </c>
      <c r="J544" s="101" t="s">
        <v>34</v>
      </c>
      <c r="K544" s="101" t="s">
        <v>1058</v>
      </c>
      <c r="L544" s="101"/>
      <c r="M544" s="101" t="s">
        <v>179</v>
      </c>
      <c r="N544" s="101" t="s">
        <v>180</v>
      </c>
      <c r="O544" s="101" t="str">
        <f>IF([2]!RtDuet_Report[[#This Row],[Duration3]]&gt;=360,IF([2]!RtDuet_Report[[#This Row],[&gt; 12 Hrs EDT ]]=1,"Zero",1),"Zero")</f>
        <v>Zero</v>
      </c>
      <c r="P544" s="101" t="str">
        <f>IF([2]!RtDuet_Report[[#This Row],[Duration3]]&gt;=720, 1,"Zero")</f>
        <v>Zero</v>
      </c>
      <c r="Q544" s="101">
        <v>7</v>
      </c>
      <c r="R544" s="123">
        <v>5.4976851851851853E-3</v>
      </c>
      <c r="S544" s="101"/>
      <c r="T544" s="105">
        <f>IF(OR([2]!RtDuet_Report[[#This Row],[Machine Centre ]]="Vessel Unloading 1 Unplanned Loss",[2]!RtDuet_Report[[#This Row],[Machine Centre ]]="Vessel Unloading 2 Unplanned Loss"),[2]!RtDuet_Report[[#This Row],[Duration3]],0)</f>
        <v>93</v>
      </c>
      <c r="U54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45" spans="1:21" ht="188" thickBot="1" x14ac:dyDescent="0.4">
      <c r="A545" s="137" t="s">
        <v>31</v>
      </c>
      <c r="B545" s="98">
        <v>44593</v>
      </c>
      <c r="C545" s="99" t="s">
        <v>1045</v>
      </c>
      <c r="D545" s="99"/>
      <c r="E545" s="106">
        <v>44602.899027777778</v>
      </c>
      <c r="F545" s="106">
        <v>44602.915289351855</v>
      </c>
      <c r="G545" s="118" t="s">
        <v>69</v>
      </c>
      <c r="H545" s="118" t="s">
        <v>1059</v>
      </c>
      <c r="I545" s="118" t="s">
        <v>1059</v>
      </c>
      <c r="J545" s="101" t="s">
        <v>34</v>
      </c>
      <c r="K545" s="101" t="s">
        <v>668</v>
      </c>
      <c r="L545" s="101" t="s">
        <v>78</v>
      </c>
      <c r="M545" s="101" t="s">
        <v>179</v>
      </c>
      <c r="N545" s="101" t="s">
        <v>262</v>
      </c>
      <c r="O545" s="101" t="str">
        <f>IF([2]!RtDuet_Report[[#This Row],[Duration3]]&gt;=360,IF([2]!RtDuet_Report[[#This Row],[&gt; 12 Hrs EDT ]]=1,"Zero",1),"Zero")</f>
        <v>Zero</v>
      </c>
      <c r="P545" s="101" t="str">
        <f>IF([2]!RtDuet_Report[[#This Row],[Duration3]]&gt;=720, 1,"Zero")</f>
        <v>Zero</v>
      </c>
      <c r="Q545" s="101">
        <v>23</v>
      </c>
      <c r="R545" s="123">
        <v>1.6261574074074074E-2</v>
      </c>
      <c r="S545" s="101" t="s">
        <v>1060</v>
      </c>
      <c r="T545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54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46" spans="1:21" ht="188" thickBot="1" x14ac:dyDescent="0.4">
      <c r="A546" s="137" t="s">
        <v>31</v>
      </c>
      <c r="B546" s="98">
        <v>44593</v>
      </c>
      <c r="C546" s="99" t="s">
        <v>1045</v>
      </c>
      <c r="D546" s="99"/>
      <c r="E546" s="106">
        <v>44603.031354166669</v>
      </c>
      <c r="F546" s="106">
        <v>44603.044062499997</v>
      </c>
      <c r="G546" s="118" t="s">
        <v>59</v>
      </c>
      <c r="H546" s="118" t="s">
        <v>1061</v>
      </c>
      <c r="I546" s="118" t="s">
        <v>1061</v>
      </c>
      <c r="J546" s="101" t="s">
        <v>34</v>
      </c>
      <c r="K546" s="101" t="s">
        <v>178</v>
      </c>
      <c r="L546" s="101" t="s">
        <v>78</v>
      </c>
      <c r="M546" s="101" t="s">
        <v>179</v>
      </c>
      <c r="N546" s="101" t="s">
        <v>180</v>
      </c>
      <c r="O546" s="101" t="str">
        <f>IF([2]!RtDuet_Report[[#This Row],[Duration3]]&gt;=360,IF([2]!RtDuet_Report[[#This Row],[&gt; 12 Hrs EDT ]]=1,"Zero",1),"Zero")</f>
        <v>Zero</v>
      </c>
      <c r="P546" s="101" t="str">
        <f>IF([2]!RtDuet_Report[[#This Row],[Duration3]]&gt;=720, 1,"Zero")</f>
        <v>Zero</v>
      </c>
      <c r="Q546" s="101">
        <v>18</v>
      </c>
      <c r="R546" s="123">
        <v>1.2708333333333334E-2</v>
      </c>
      <c r="S546" s="101" t="s">
        <v>1062</v>
      </c>
      <c r="T546" s="105">
        <f>IF(OR([2]!RtDuet_Report[[#This Row],[Machine Centre ]]="Vessel Unloading 1 Unplanned Loss",[2]!RtDuet_Report[[#This Row],[Machine Centre ]]="Vessel Unloading 2 Unplanned Loss"),[2]!RtDuet_Report[[#This Row],[Duration3]],0)</f>
        <v>23</v>
      </c>
      <c r="U54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47" spans="1:21" ht="175.5" thickBot="1" x14ac:dyDescent="0.4">
      <c r="A547" s="137" t="s">
        <v>31</v>
      </c>
      <c r="B547" s="98">
        <v>44593</v>
      </c>
      <c r="C547" s="99" t="s">
        <v>1045</v>
      </c>
      <c r="D547" s="99"/>
      <c r="E547" s="106">
        <v>44603.199664351851</v>
      </c>
      <c r="F547" s="106">
        <v>44603.206504629627</v>
      </c>
      <c r="G547" s="118" t="s">
        <v>69</v>
      </c>
      <c r="H547" s="118" t="s">
        <v>1063</v>
      </c>
      <c r="I547" s="118" t="s">
        <v>1063</v>
      </c>
      <c r="J547" s="101" t="s">
        <v>34</v>
      </c>
      <c r="K547" s="101" t="s">
        <v>1064</v>
      </c>
      <c r="L547" s="101" t="s">
        <v>78</v>
      </c>
      <c r="M547" s="101" t="s">
        <v>188</v>
      </c>
      <c r="N547" s="101" t="s">
        <v>594</v>
      </c>
      <c r="O547" s="101" t="str">
        <f>IF([2]!RtDuet_Report[[#This Row],[Duration3]]&gt;=360,IF([2]!RtDuet_Report[[#This Row],[&gt; 12 Hrs EDT ]]=1,"Zero",1),"Zero")</f>
        <v>Zero</v>
      </c>
      <c r="P547" s="101" t="str">
        <f>IF([2]!RtDuet_Report[[#This Row],[Duration3]]&gt;=720, 1,"Zero")</f>
        <v>Zero</v>
      </c>
      <c r="Q547" s="101">
        <v>9</v>
      </c>
      <c r="R547" s="123">
        <v>6.8402777777777776E-3</v>
      </c>
      <c r="S547" s="101" t="s">
        <v>1065</v>
      </c>
      <c r="T547" s="105">
        <f>IF(OR([2]!RtDuet_Report[[#This Row],[Machine Centre ]]="Vessel Unloading 1 Unplanned Loss",[2]!RtDuet_Report[[#This Row],[Machine Centre ]]="Vessel Unloading 2 Unplanned Loss"),[2]!RtDuet_Report[[#This Row],[Duration3]],0)</f>
        <v>18</v>
      </c>
      <c r="U54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48" spans="1:21" ht="175.5" thickBot="1" x14ac:dyDescent="0.4">
      <c r="A548" s="137" t="s">
        <v>31</v>
      </c>
      <c r="B548" s="98">
        <v>44593</v>
      </c>
      <c r="C548" s="99" t="s">
        <v>1045</v>
      </c>
      <c r="D548" s="99"/>
      <c r="E548" s="106">
        <v>44603.207395833335</v>
      </c>
      <c r="F548" s="106">
        <v>44603.20989583333</v>
      </c>
      <c r="G548" s="118" t="s">
        <v>69</v>
      </c>
      <c r="H548" s="118" t="s">
        <v>701</v>
      </c>
      <c r="I548" s="118" t="s">
        <v>701</v>
      </c>
      <c r="J548" s="101" t="s">
        <v>34</v>
      </c>
      <c r="K548" s="101" t="s">
        <v>1064</v>
      </c>
      <c r="L548" s="101" t="s">
        <v>78</v>
      </c>
      <c r="M548" s="101" t="s">
        <v>188</v>
      </c>
      <c r="N548" s="101" t="s">
        <v>594</v>
      </c>
      <c r="O548" s="101" t="str">
        <f>IF([2]!RtDuet_Report[[#This Row],[Duration3]]&gt;=360,IF([2]!RtDuet_Report[[#This Row],[&gt; 12 Hrs EDT ]]=1,"Zero",1),"Zero")</f>
        <v>Zero</v>
      </c>
      <c r="P548" s="101" t="str">
        <f>IF([2]!RtDuet_Report[[#This Row],[Duration3]]&gt;=720, 1,"Zero")</f>
        <v>Zero</v>
      </c>
      <c r="Q548" s="101">
        <v>3</v>
      </c>
      <c r="R548" s="123">
        <v>2.5000000000000001E-3</v>
      </c>
      <c r="S548" s="101" t="s">
        <v>1065</v>
      </c>
      <c r="T548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54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49" spans="1:21" ht="200.5" thickBot="1" x14ac:dyDescent="0.4">
      <c r="A549" s="137" t="s">
        <v>31</v>
      </c>
      <c r="B549" s="98">
        <v>44593</v>
      </c>
      <c r="C549" s="99"/>
      <c r="D549" s="99"/>
      <c r="E549" s="106">
        <v>44603.675000000003</v>
      </c>
      <c r="F549" s="106">
        <v>44603.682129629633</v>
      </c>
      <c r="G549" s="118" t="s">
        <v>59</v>
      </c>
      <c r="H549" s="118" t="s">
        <v>420</v>
      </c>
      <c r="I549" s="118" t="s">
        <v>1066</v>
      </c>
      <c r="J549" s="101" t="s">
        <v>62</v>
      </c>
      <c r="K549" s="101" t="s">
        <v>1067</v>
      </c>
      <c r="L549" s="101" t="s">
        <v>78</v>
      </c>
      <c r="M549" s="101" t="s">
        <v>64</v>
      </c>
      <c r="N549" s="101" t="s">
        <v>65</v>
      </c>
      <c r="O549" s="101" t="str">
        <f>IF([2]!RtDuet_Report[[#This Row],[Duration3]]&gt;=360,IF([2]!RtDuet_Report[[#This Row],[&gt; 12 Hrs EDT ]]=1,"Zero",1),"Zero")</f>
        <v>Zero</v>
      </c>
      <c r="P549" s="101" t="str">
        <f>IF([2]!RtDuet_Report[[#This Row],[Duration3]]&gt;=720, 1,"Zero")</f>
        <v>Zero</v>
      </c>
      <c r="Q549" s="101">
        <v>10</v>
      </c>
      <c r="R549" s="123">
        <v>7.1296296296296307E-3</v>
      </c>
      <c r="S549" s="101" t="s">
        <v>1068</v>
      </c>
      <c r="T549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54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50" spans="1:21" ht="175.5" thickBot="1" x14ac:dyDescent="0.4">
      <c r="A550" s="137" t="s">
        <v>31</v>
      </c>
      <c r="B550" s="98">
        <v>44593</v>
      </c>
      <c r="C550" s="99"/>
      <c r="D550" s="99"/>
      <c r="E550" s="106">
        <v>44603.682129629633</v>
      </c>
      <c r="F550" s="106">
        <v>44603.689791666664</v>
      </c>
      <c r="G550" s="118" t="s">
        <v>59</v>
      </c>
      <c r="H550" s="118" t="s">
        <v>1069</v>
      </c>
      <c r="I550" s="118" t="s">
        <v>1069</v>
      </c>
      <c r="J550" s="101" t="s">
        <v>34</v>
      </c>
      <c r="K550" s="101" t="s">
        <v>602</v>
      </c>
      <c r="L550" s="101" t="s">
        <v>36</v>
      </c>
      <c r="M550" s="101" t="s">
        <v>188</v>
      </c>
      <c r="N550" s="101" t="s">
        <v>603</v>
      </c>
      <c r="O550" s="101" t="str">
        <f>IF([2]!RtDuet_Report[[#This Row],[Duration3]]&gt;=360,IF([2]!RtDuet_Report[[#This Row],[&gt; 12 Hrs EDT ]]=1,"Zero",1),"Zero")</f>
        <v>Zero</v>
      </c>
      <c r="P550" s="101" t="str">
        <f>IF([2]!RtDuet_Report[[#This Row],[Duration3]]&gt;=720, 1,"Zero")</f>
        <v>Zero</v>
      </c>
      <c r="Q550" s="101">
        <v>11</v>
      </c>
      <c r="R550" s="123">
        <v>7.6620370370370366E-3</v>
      </c>
      <c r="S550" s="101" t="s">
        <v>1070</v>
      </c>
      <c r="T550" s="105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55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51" spans="1:21" ht="175.5" thickBot="1" x14ac:dyDescent="0.4">
      <c r="A551" s="137" t="s">
        <v>31</v>
      </c>
      <c r="B551" s="98">
        <v>44593</v>
      </c>
      <c r="C551" s="99"/>
      <c r="D551" s="99"/>
      <c r="E551" s="106">
        <v>44603.691087962965</v>
      </c>
      <c r="F551" s="106">
        <v>44603.693090277775</v>
      </c>
      <c r="G551" s="118" t="s">
        <v>59</v>
      </c>
      <c r="H551" s="118" t="s">
        <v>246</v>
      </c>
      <c r="I551" s="118" t="s">
        <v>246</v>
      </c>
      <c r="J551" s="101" t="s">
        <v>34</v>
      </c>
      <c r="K551" s="101" t="s">
        <v>602</v>
      </c>
      <c r="L551" s="101" t="s">
        <v>36</v>
      </c>
      <c r="M551" s="101" t="s">
        <v>188</v>
      </c>
      <c r="N551" s="101" t="s">
        <v>603</v>
      </c>
      <c r="O551" s="101" t="str">
        <f>IF([2]!RtDuet_Report[[#This Row],[Duration3]]&gt;=360,IF([2]!RtDuet_Report[[#This Row],[&gt; 12 Hrs EDT ]]=1,"Zero",1),"Zero")</f>
        <v>Zero</v>
      </c>
      <c r="P551" s="101" t="str">
        <f>IF([2]!RtDuet_Report[[#This Row],[Duration3]]&gt;=720, 1,"Zero")</f>
        <v>Zero</v>
      </c>
      <c r="Q551" s="101">
        <v>2</v>
      </c>
      <c r="R551" s="123">
        <v>2.0023148148148148E-3</v>
      </c>
      <c r="S551" s="101" t="s">
        <v>1070</v>
      </c>
      <c r="T551" s="105">
        <f>IF(OR([2]!RtDuet_Report[[#This Row],[Machine Centre ]]="Vessel Unloading 1 Unplanned Loss",[2]!RtDuet_Report[[#This Row],[Machine Centre ]]="Vessel Unloading 2 Unplanned Loss"),[2]!RtDuet_Report[[#This Row],[Duration3]],0)</f>
        <v>11</v>
      </c>
      <c r="U55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52" spans="1:21" ht="175.5" thickBot="1" x14ac:dyDescent="0.4">
      <c r="A552" s="137" t="s">
        <v>31</v>
      </c>
      <c r="B552" s="98">
        <v>44593</v>
      </c>
      <c r="C552" s="99"/>
      <c r="D552" s="99"/>
      <c r="E552" s="106">
        <v>44603.693194444444</v>
      </c>
      <c r="F552" s="106">
        <v>44603.695439814815</v>
      </c>
      <c r="G552" s="118" t="s">
        <v>59</v>
      </c>
      <c r="H552" s="118" t="s">
        <v>1071</v>
      </c>
      <c r="I552" s="118" t="s">
        <v>1071</v>
      </c>
      <c r="J552" s="101" t="s">
        <v>34</v>
      </c>
      <c r="K552" s="101" t="s">
        <v>602</v>
      </c>
      <c r="L552" s="101" t="s">
        <v>36</v>
      </c>
      <c r="M552" s="101" t="s">
        <v>188</v>
      </c>
      <c r="N552" s="101" t="s">
        <v>603</v>
      </c>
      <c r="O552" s="101" t="str">
        <f>IF([2]!RtDuet_Report[[#This Row],[Duration3]]&gt;=360,IF([2]!RtDuet_Report[[#This Row],[&gt; 12 Hrs EDT ]]=1,"Zero",1),"Zero")</f>
        <v>Zero</v>
      </c>
      <c r="P552" s="101" t="str">
        <f>IF([2]!RtDuet_Report[[#This Row],[Duration3]]&gt;=720, 1,"Zero")</f>
        <v>Zero</v>
      </c>
      <c r="Q552" s="101">
        <v>3</v>
      </c>
      <c r="R552" s="123">
        <v>2.2453703703703702E-3</v>
      </c>
      <c r="S552" s="101" t="s">
        <v>1070</v>
      </c>
      <c r="T552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55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53" spans="1:21" ht="175.5" thickBot="1" x14ac:dyDescent="0.4">
      <c r="A553" s="137" t="s">
        <v>31</v>
      </c>
      <c r="B553" s="98">
        <v>44593</v>
      </c>
      <c r="C553" s="99"/>
      <c r="D553" s="99"/>
      <c r="E553" s="106">
        <v>44603.695520833331</v>
      </c>
      <c r="F553" s="106">
        <v>44603.698888888888</v>
      </c>
      <c r="G553" s="118" t="s">
        <v>59</v>
      </c>
      <c r="H553" s="118" t="s">
        <v>716</v>
      </c>
      <c r="I553" s="118" t="s">
        <v>716</v>
      </c>
      <c r="J553" s="101" t="s">
        <v>34</v>
      </c>
      <c r="K553" s="101" t="s">
        <v>602</v>
      </c>
      <c r="L553" s="101" t="s">
        <v>36</v>
      </c>
      <c r="M553" s="101" t="s">
        <v>188</v>
      </c>
      <c r="N553" s="101" t="s">
        <v>603</v>
      </c>
      <c r="O553" s="101" t="str">
        <f>IF([2]!RtDuet_Report[[#This Row],[Duration3]]&gt;=360,IF([2]!RtDuet_Report[[#This Row],[&gt; 12 Hrs EDT ]]=1,"Zero",1),"Zero")</f>
        <v>Zero</v>
      </c>
      <c r="P553" s="101" t="str">
        <f>IF([2]!RtDuet_Report[[#This Row],[Duration3]]&gt;=720, 1,"Zero")</f>
        <v>Zero</v>
      </c>
      <c r="Q553" s="101">
        <v>4</v>
      </c>
      <c r="R553" s="123">
        <v>3.3680555555555551E-3</v>
      </c>
      <c r="S553" s="101" t="s">
        <v>1070</v>
      </c>
      <c r="T553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55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54" spans="1:21" ht="175.5" thickBot="1" x14ac:dyDescent="0.4">
      <c r="A554" s="137" t="s">
        <v>31</v>
      </c>
      <c r="B554" s="98">
        <v>44593</v>
      </c>
      <c r="C554" s="99"/>
      <c r="D554" s="99"/>
      <c r="E554" s="106">
        <v>44603.699490740742</v>
      </c>
      <c r="F554" s="106">
        <v>44603.710104166668</v>
      </c>
      <c r="G554" s="118" t="s">
        <v>59</v>
      </c>
      <c r="H554" s="118" t="s">
        <v>1072</v>
      </c>
      <c r="I554" s="118" t="s">
        <v>1072</v>
      </c>
      <c r="J554" s="101" t="s">
        <v>34</v>
      </c>
      <c r="K554" s="101" t="s">
        <v>602</v>
      </c>
      <c r="L554" s="101" t="s">
        <v>36</v>
      </c>
      <c r="M554" s="101" t="s">
        <v>188</v>
      </c>
      <c r="N554" s="101" t="s">
        <v>603</v>
      </c>
      <c r="O554" s="101" t="str">
        <f>IF([2]!RtDuet_Report[[#This Row],[Duration3]]&gt;=360,IF([2]!RtDuet_Report[[#This Row],[&gt; 12 Hrs EDT ]]=1,"Zero",1),"Zero")</f>
        <v>Zero</v>
      </c>
      <c r="P554" s="101" t="str">
        <f>IF([2]!RtDuet_Report[[#This Row],[Duration3]]&gt;=720, 1,"Zero")</f>
        <v>Zero</v>
      </c>
      <c r="Q554" s="101">
        <v>15</v>
      </c>
      <c r="R554" s="123">
        <v>1.0613425925925927E-2</v>
      </c>
      <c r="S554" s="101" t="s">
        <v>1070</v>
      </c>
      <c r="T554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55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55" spans="1:21" ht="175.5" thickBot="1" x14ac:dyDescent="0.4">
      <c r="A555" s="137" t="s">
        <v>31</v>
      </c>
      <c r="B555" s="98">
        <v>44593</v>
      </c>
      <c r="C555" s="99"/>
      <c r="D555" s="99"/>
      <c r="E555" s="106">
        <v>44603.710902777777</v>
      </c>
      <c r="F555" s="106">
        <v>44603.713819444441</v>
      </c>
      <c r="G555" s="118" t="s">
        <v>59</v>
      </c>
      <c r="H555" s="118" t="s">
        <v>286</v>
      </c>
      <c r="I555" s="118" t="s">
        <v>286</v>
      </c>
      <c r="J555" s="101" t="s">
        <v>34</v>
      </c>
      <c r="K555" s="101" t="s">
        <v>602</v>
      </c>
      <c r="L555" s="101" t="s">
        <v>36</v>
      </c>
      <c r="M555" s="101" t="s">
        <v>188</v>
      </c>
      <c r="N555" s="101" t="s">
        <v>603</v>
      </c>
      <c r="O555" s="101" t="str">
        <f>IF([2]!RtDuet_Report[[#This Row],[Duration3]]&gt;=360,IF([2]!RtDuet_Report[[#This Row],[&gt; 12 Hrs EDT ]]=1,"Zero",1),"Zero")</f>
        <v>Zero</v>
      </c>
      <c r="P555" s="101" t="str">
        <f>IF([2]!RtDuet_Report[[#This Row],[Duration3]]&gt;=720, 1,"Zero")</f>
        <v>Zero</v>
      </c>
      <c r="Q555" s="101">
        <v>4</v>
      </c>
      <c r="R555" s="123">
        <v>2.9166666666666668E-3</v>
      </c>
      <c r="S555" s="101" t="s">
        <v>1070</v>
      </c>
      <c r="T555" s="105">
        <f>IF(OR([2]!RtDuet_Report[[#This Row],[Machine Centre ]]="Vessel Unloading 1 Unplanned Loss",[2]!RtDuet_Report[[#This Row],[Machine Centre ]]="Vessel Unloading 2 Unplanned Loss"),[2]!RtDuet_Report[[#This Row],[Duration3]],0)</f>
        <v>15</v>
      </c>
      <c r="U55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56" spans="1:21" ht="175.5" thickBot="1" x14ac:dyDescent="0.4">
      <c r="A556" s="137" t="s">
        <v>31</v>
      </c>
      <c r="B556" s="98">
        <v>44593</v>
      </c>
      <c r="C556" s="99"/>
      <c r="D556" s="99"/>
      <c r="E556" s="106">
        <v>44603.713912037034</v>
      </c>
      <c r="F556" s="106">
        <v>44603.716412037036</v>
      </c>
      <c r="G556" s="118" t="s">
        <v>59</v>
      </c>
      <c r="H556" s="118" t="s">
        <v>701</v>
      </c>
      <c r="I556" s="118" t="s">
        <v>701</v>
      </c>
      <c r="J556" s="101" t="s">
        <v>34</v>
      </c>
      <c r="K556" s="101" t="s">
        <v>602</v>
      </c>
      <c r="L556" s="101" t="s">
        <v>36</v>
      </c>
      <c r="M556" s="101" t="s">
        <v>188</v>
      </c>
      <c r="N556" s="101" t="s">
        <v>603</v>
      </c>
      <c r="O556" s="101" t="str">
        <f>IF([2]!RtDuet_Report[[#This Row],[Duration3]]&gt;=360,IF([2]!RtDuet_Report[[#This Row],[&gt; 12 Hrs EDT ]]=1,"Zero",1),"Zero")</f>
        <v>Zero</v>
      </c>
      <c r="P556" s="101" t="str">
        <f>IF([2]!RtDuet_Report[[#This Row],[Duration3]]&gt;=720, 1,"Zero")</f>
        <v>Zero</v>
      </c>
      <c r="Q556" s="101">
        <v>3</v>
      </c>
      <c r="R556" s="123">
        <v>2.5000000000000001E-3</v>
      </c>
      <c r="S556" s="101" t="s">
        <v>1070</v>
      </c>
      <c r="T556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55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57" spans="1:21" ht="188" thickBot="1" x14ac:dyDescent="0.4">
      <c r="A557" s="137" t="s">
        <v>31</v>
      </c>
      <c r="B557" s="98">
        <v>44593</v>
      </c>
      <c r="C557" s="99" t="s">
        <v>1073</v>
      </c>
      <c r="D557" s="99"/>
      <c r="E557" s="106">
        <v>44604.517870370371</v>
      </c>
      <c r="F557" s="106">
        <v>44604.591226851851</v>
      </c>
      <c r="G557" s="118" t="s">
        <v>69</v>
      </c>
      <c r="H557" s="118" t="s">
        <v>1074</v>
      </c>
      <c r="I557" s="118" t="s">
        <v>1075</v>
      </c>
      <c r="J557" s="101" t="s">
        <v>62</v>
      </c>
      <c r="K557" s="101" t="s">
        <v>915</v>
      </c>
      <c r="L557" s="101" t="s">
        <v>36</v>
      </c>
      <c r="M557" s="101" t="s">
        <v>64</v>
      </c>
      <c r="N557" s="101" t="s">
        <v>73</v>
      </c>
      <c r="O557" s="101" t="str">
        <f>IF([2]!RtDuet_Report[[#This Row],[Duration3]]&gt;=360,IF([2]!RtDuet_Report[[#This Row],[&gt; 12 Hrs EDT ]]=1,"Zero",1),"Zero")</f>
        <v>Zero</v>
      </c>
      <c r="P557" s="101" t="str">
        <f>IF([2]!RtDuet_Report[[#This Row],[Duration3]]&gt;=720, 1,"Zero")</f>
        <v>Zero</v>
      </c>
      <c r="Q557" s="101">
        <v>105</v>
      </c>
      <c r="R557" s="123">
        <v>7.3356481481481481E-2</v>
      </c>
      <c r="S557" s="101" t="s">
        <v>1076</v>
      </c>
      <c r="T557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55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58" spans="1:21" ht="188" thickBot="1" x14ac:dyDescent="0.4">
      <c r="A558" s="137" t="s">
        <v>31</v>
      </c>
      <c r="B558" s="98">
        <v>44593</v>
      </c>
      <c r="C558" s="99" t="s">
        <v>1073</v>
      </c>
      <c r="D558" s="99"/>
      <c r="E558" s="106">
        <v>44606.923935185187</v>
      </c>
      <c r="F558" s="106">
        <v>44606.934525462966</v>
      </c>
      <c r="G558" s="118" t="s">
        <v>69</v>
      </c>
      <c r="H558" s="118" t="s">
        <v>323</v>
      </c>
      <c r="I558" s="118" t="s">
        <v>1077</v>
      </c>
      <c r="J558" s="101" t="s">
        <v>62</v>
      </c>
      <c r="K558" s="101" t="s">
        <v>257</v>
      </c>
      <c r="L558" s="101" t="s">
        <v>36</v>
      </c>
      <c r="M558" s="101" t="s">
        <v>64</v>
      </c>
      <c r="N558" s="101" t="s">
        <v>73</v>
      </c>
      <c r="O558" s="101" t="str">
        <f>IF([2]!RtDuet_Report[[#This Row],[Duration3]]&gt;=360,IF([2]!RtDuet_Report[[#This Row],[&gt; 12 Hrs EDT ]]=1,"Zero",1),"Zero")</f>
        <v>Zero</v>
      </c>
      <c r="P558" s="101" t="str">
        <f>IF([2]!RtDuet_Report[[#This Row],[Duration3]]&gt;=720, 1,"Zero")</f>
        <v>Zero</v>
      </c>
      <c r="Q558" s="101">
        <v>15</v>
      </c>
      <c r="R558" s="123">
        <v>1.0590277777777777E-2</v>
      </c>
      <c r="S558" s="101" t="s">
        <v>1078</v>
      </c>
      <c r="T558" s="105">
        <f>IF(OR([2]!RtDuet_Report[[#This Row],[Machine Centre ]]="Vessel Unloading 1 Unplanned Loss",[2]!RtDuet_Report[[#This Row],[Machine Centre ]]="Vessel Unloading 2 Unplanned Loss"),[2]!RtDuet_Report[[#This Row],[Duration3]],0)</f>
        <v>105</v>
      </c>
      <c r="U55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59" spans="1:21" ht="188" thickBot="1" x14ac:dyDescent="0.4">
      <c r="A559" s="137" t="s">
        <v>31</v>
      </c>
      <c r="B559" s="98">
        <v>44593</v>
      </c>
      <c r="C559" s="99" t="s">
        <v>1073</v>
      </c>
      <c r="D559" s="99"/>
      <c r="E559" s="106">
        <v>44606.94462962963</v>
      </c>
      <c r="F559" s="106">
        <v>44606.946284722224</v>
      </c>
      <c r="G559" s="118" t="s">
        <v>69</v>
      </c>
      <c r="H559" s="118" t="s">
        <v>308</v>
      </c>
      <c r="I559" s="118" t="s">
        <v>656</v>
      </c>
      <c r="J559" s="101" t="s">
        <v>62</v>
      </c>
      <c r="K559" s="101" t="s">
        <v>257</v>
      </c>
      <c r="L559" s="101" t="s">
        <v>36</v>
      </c>
      <c r="M559" s="101" t="s">
        <v>64</v>
      </c>
      <c r="N559" s="101" t="s">
        <v>73</v>
      </c>
      <c r="O559" s="101" t="str">
        <f>IF([2]!RtDuet_Report[[#This Row],[Duration3]]&gt;=360,IF([2]!RtDuet_Report[[#This Row],[&gt; 12 Hrs EDT ]]=1,"Zero",1),"Zero")</f>
        <v>Zero</v>
      </c>
      <c r="P559" s="101" t="str">
        <f>IF([2]!RtDuet_Report[[#This Row],[Duration3]]&gt;=720, 1,"Zero")</f>
        <v>Zero</v>
      </c>
      <c r="Q559" s="101">
        <v>2</v>
      </c>
      <c r="R559" s="123">
        <v>1.6550925925925926E-3</v>
      </c>
      <c r="S559" s="101" t="s">
        <v>1078</v>
      </c>
      <c r="T559" s="105">
        <f>IF(OR([2]!RtDuet_Report[[#This Row],[Machine Centre ]]="Vessel Unloading 1 Unplanned Loss",[2]!RtDuet_Report[[#This Row],[Machine Centre ]]="Vessel Unloading 2 Unplanned Loss"),[2]!RtDuet_Report[[#This Row],[Duration3]],0)</f>
        <v>15</v>
      </c>
      <c r="U55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60" spans="1:21" ht="188" thickBot="1" x14ac:dyDescent="0.4">
      <c r="A560" s="137" t="s">
        <v>31</v>
      </c>
      <c r="B560" s="98">
        <v>44593</v>
      </c>
      <c r="C560" s="99" t="s">
        <v>1073</v>
      </c>
      <c r="D560" s="99"/>
      <c r="E560" s="106">
        <v>44606.946284722224</v>
      </c>
      <c r="F560" s="106">
        <v>44607.094560185185</v>
      </c>
      <c r="G560" s="118" t="s">
        <v>69</v>
      </c>
      <c r="H560" s="118" t="s">
        <v>1079</v>
      </c>
      <c r="I560" s="118" t="s">
        <v>1079</v>
      </c>
      <c r="J560" s="101" t="s">
        <v>34</v>
      </c>
      <c r="K560" s="101" t="s">
        <v>257</v>
      </c>
      <c r="L560" s="101" t="s">
        <v>36</v>
      </c>
      <c r="M560" s="101" t="s">
        <v>64</v>
      </c>
      <c r="N560" s="101" t="s">
        <v>73</v>
      </c>
      <c r="O560" s="101" t="str">
        <f>IF([2]!RtDuet_Report[[#This Row],[Duration3]]&gt;=360,IF([2]!RtDuet_Report[[#This Row],[&gt; 12 Hrs EDT ]]=1,"Zero",1),"Zero")</f>
        <v>Zero</v>
      </c>
      <c r="P560" s="101" t="str">
        <f>IF([2]!RtDuet_Report[[#This Row],[Duration3]]&gt;=720, 1,"Zero")</f>
        <v>Zero</v>
      </c>
      <c r="Q560" s="101">
        <v>213</v>
      </c>
      <c r="R560" s="123">
        <v>0.14827546296296296</v>
      </c>
      <c r="S560" s="101" t="s">
        <v>1078</v>
      </c>
      <c r="T560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56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61" spans="1:21" ht="188" thickBot="1" x14ac:dyDescent="0.4">
      <c r="A561" s="137" t="s">
        <v>31</v>
      </c>
      <c r="B561" s="98">
        <v>44593</v>
      </c>
      <c r="C561" s="99" t="s">
        <v>1073</v>
      </c>
      <c r="D561" s="99"/>
      <c r="E561" s="106">
        <v>44607.294386574074</v>
      </c>
      <c r="F561" s="106">
        <v>44607.306701388887</v>
      </c>
      <c r="G561" s="118" t="s">
        <v>69</v>
      </c>
      <c r="H561" s="118" t="s">
        <v>1080</v>
      </c>
      <c r="I561" s="118" t="s">
        <v>675</v>
      </c>
      <c r="J561" s="101" t="s">
        <v>62</v>
      </c>
      <c r="K561" s="101" t="s">
        <v>257</v>
      </c>
      <c r="L561" s="101" t="s">
        <v>36</v>
      </c>
      <c r="M561" s="101" t="s">
        <v>64</v>
      </c>
      <c r="N561" s="101" t="s">
        <v>73</v>
      </c>
      <c r="O561" s="101" t="str">
        <f>IF([2]!RtDuet_Report[[#This Row],[Duration3]]&gt;=360,IF([2]!RtDuet_Report[[#This Row],[&gt; 12 Hrs EDT ]]=1,"Zero",1),"Zero")</f>
        <v>Zero</v>
      </c>
      <c r="P561" s="101" t="str">
        <f>IF([2]!RtDuet_Report[[#This Row],[Duration3]]&gt;=720, 1,"Zero")</f>
        <v>Zero</v>
      </c>
      <c r="Q561" s="101">
        <v>17</v>
      </c>
      <c r="R561" s="123">
        <v>1.2314814814814815E-2</v>
      </c>
      <c r="S561" s="101" t="s">
        <v>1081</v>
      </c>
      <c r="T561" s="105">
        <f>IF(OR([2]!RtDuet_Report[[#This Row],[Machine Centre ]]="Vessel Unloading 1 Unplanned Loss",[2]!RtDuet_Report[[#This Row],[Machine Centre ]]="Vessel Unloading 2 Unplanned Loss"),[2]!RtDuet_Report[[#This Row],[Duration3]],0)</f>
        <v>213</v>
      </c>
      <c r="U56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62" spans="1:21" ht="188" thickBot="1" x14ac:dyDescent="0.4">
      <c r="A562" s="137" t="s">
        <v>31</v>
      </c>
      <c r="B562" s="98">
        <v>44593</v>
      </c>
      <c r="C562" s="99" t="s">
        <v>1073</v>
      </c>
      <c r="D562" s="99"/>
      <c r="E562" s="106">
        <v>44607.378796296296</v>
      </c>
      <c r="F562" s="106">
        <v>44607.380266203705</v>
      </c>
      <c r="G562" s="118" t="s">
        <v>69</v>
      </c>
      <c r="H562" s="118" t="s">
        <v>437</v>
      </c>
      <c r="I562" s="118" t="s">
        <v>690</v>
      </c>
      <c r="J562" s="101" t="s">
        <v>62</v>
      </c>
      <c r="K562" s="101" t="s">
        <v>257</v>
      </c>
      <c r="L562" s="101" t="s">
        <v>36</v>
      </c>
      <c r="M562" s="101" t="s">
        <v>64</v>
      </c>
      <c r="N562" s="101" t="s">
        <v>73</v>
      </c>
      <c r="O562" s="101" t="str">
        <f>IF([2]!RtDuet_Report[[#This Row],[Duration3]]&gt;=360,IF([2]!RtDuet_Report[[#This Row],[&gt; 12 Hrs EDT ]]=1,"Zero",1),"Zero")</f>
        <v>Zero</v>
      </c>
      <c r="P562" s="101" t="str">
        <f>IF([2]!RtDuet_Report[[#This Row],[Duration3]]&gt;=720, 1,"Zero")</f>
        <v>Zero</v>
      </c>
      <c r="Q562" s="101">
        <v>2</v>
      </c>
      <c r="R562" s="123">
        <v>1.4699074074074074E-3</v>
      </c>
      <c r="S562" s="101" t="s">
        <v>1082</v>
      </c>
      <c r="T562" s="105">
        <f>IF(OR([2]!RtDuet_Report[[#This Row],[Machine Centre ]]="Vessel Unloading 1 Unplanned Loss",[2]!RtDuet_Report[[#This Row],[Machine Centre ]]="Vessel Unloading 2 Unplanned Loss"),[2]!RtDuet_Report[[#This Row],[Duration3]],0)</f>
        <v>17</v>
      </c>
      <c r="U56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63" spans="1:21" ht="188" thickBot="1" x14ac:dyDescent="0.4">
      <c r="A563" s="137" t="s">
        <v>31</v>
      </c>
      <c r="B563" s="98">
        <v>44593</v>
      </c>
      <c r="C563" s="99" t="s">
        <v>1073</v>
      </c>
      <c r="D563" s="99"/>
      <c r="E563" s="106">
        <v>44607.666666666664</v>
      </c>
      <c r="F563" s="106">
        <v>44608.673113425924</v>
      </c>
      <c r="G563" s="118" t="s">
        <v>69</v>
      </c>
      <c r="H563" s="118" t="s">
        <v>1083</v>
      </c>
      <c r="I563" s="118" t="s">
        <v>1083</v>
      </c>
      <c r="J563" s="101" t="s">
        <v>34</v>
      </c>
      <c r="K563" s="101" t="s">
        <v>257</v>
      </c>
      <c r="L563" s="101" t="s">
        <v>36</v>
      </c>
      <c r="M563" s="101" t="s">
        <v>64</v>
      </c>
      <c r="N563" s="101" t="s">
        <v>73</v>
      </c>
      <c r="O563" s="101" t="str">
        <f>IF([2]!RtDuet_Report[[#This Row],[Duration3]]&gt;=360,IF([2]!RtDuet_Report[[#This Row],[&gt; 12 Hrs EDT ]]=1,"Zero",1),"Zero")</f>
        <v>Zero</v>
      </c>
      <c r="P563" s="101" t="str">
        <f>IF([2]!RtDuet_Report[[#This Row],[Duration3]]&gt;=720, 1,"Zero")</f>
        <v>Zero</v>
      </c>
      <c r="Q563" s="101">
        <v>1449</v>
      </c>
      <c r="R563" s="123">
        <v>1.0064467592592592</v>
      </c>
      <c r="S563" s="101" t="s">
        <v>1084</v>
      </c>
      <c r="T563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56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64" spans="1:21" ht="225.5" thickBot="1" x14ac:dyDescent="0.4">
      <c r="A564" s="137" t="s">
        <v>31</v>
      </c>
      <c r="B564" s="98">
        <v>44593</v>
      </c>
      <c r="C564" s="99" t="s">
        <v>1073</v>
      </c>
      <c r="D564" s="99"/>
      <c r="E564" s="106">
        <v>44608.357557870368</v>
      </c>
      <c r="F564" s="106">
        <v>44608.369166666664</v>
      </c>
      <c r="G564" s="118" t="s">
        <v>59</v>
      </c>
      <c r="H564" s="118" t="s">
        <v>1085</v>
      </c>
      <c r="I564" s="118" t="s">
        <v>412</v>
      </c>
      <c r="J564" s="101" t="s">
        <v>62</v>
      </c>
      <c r="K564" s="101" t="s">
        <v>981</v>
      </c>
      <c r="L564" s="101" t="s">
        <v>78</v>
      </c>
      <c r="M564" s="101" t="s">
        <v>64</v>
      </c>
      <c r="N564" s="101" t="s">
        <v>65</v>
      </c>
      <c r="O564" s="101" t="str">
        <f>IF([2]!RtDuet_Report[[#This Row],[Duration3]]&gt;=360,IF([2]!RtDuet_Report[[#This Row],[&gt; 12 Hrs EDT ]]=1,"Zero",1),"Zero")</f>
        <v>Zero</v>
      </c>
      <c r="P564" s="101">
        <f>IF([2]!RtDuet_Report[[#This Row],[Duration3]]&gt;=720, 1,"Zero")</f>
        <v>1</v>
      </c>
      <c r="Q564" s="101">
        <v>16</v>
      </c>
      <c r="R564" s="123">
        <v>1.1608796296296296E-2</v>
      </c>
      <c r="S564" s="101" t="s">
        <v>1086</v>
      </c>
      <c r="T564" s="105">
        <f>IF(OR([2]!RtDuet_Report[[#This Row],[Machine Centre ]]="Vessel Unloading 1 Unplanned Loss",[2]!RtDuet_Report[[#This Row],[Machine Centre ]]="Vessel Unloading 2 Unplanned Loss"),[2]!RtDuet_Report[[#This Row],[Duration3]],0)</f>
        <v>1449</v>
      </c>
      <c r="U56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65" spans="1:21" ht="175.5" thickBot="1" x14ac:dyDescent="0.4">
      <c r="A565" s="137" t="s">
        <v>31</v>
      </c>
      <c r="B565" s="98">
        <v>44593</v>
      </c>
      <c r="C565" s="99"/>
      <c r="D565" s="99"/>
      <c r="E565" s="106">
        <v>44609.95853009259</v>
      </c>
      <c r="F565" s="106">
        <v>44609.958877314813</v>
      </c>
      <c r="G565" s="118" t="s">
        <v>32</v>
      </c>
      <c r="H565" s="118" t="s">
        <v>517</v>
      </c>
      <c r="I565" s="118" t="s">
        <v>517</v>
      </c>
      <c r="J565" s="101" t="s">
        <v>34</v>
      </c>
      <c r="K565" s="101" t="s">
        <v>1087</v>
      </c>
      <c r="L565" s="101" t="s">
        <v>78</v>
      </c>
      <c r="M565" s="101" t="s">
        <v>55</v>
      </c>
      <c r="N565" s="101" t="s">
        <v>777</v>
      </c>
      <c r="O565" s="101" t="str">
        <f>IF([2]!RtDuet_Report[[#This Row],[Duration3]]&gt;=360,IF([2]!RtDuet_Report[[#This Row],[&gt; 12 Hrs EDT ]]=1,"Zero",1),"Zero")</f>
        <v>Zero</v>
      </c>
      <c r="P565" s="101" t="str">
        <f>IF([2]!RtDuet_Report[[#This Row],[Duration3]]&gt;=720, 1,"Zero")</f>
        <v>Zero</v>
      </c>
      <c r="Q565" s="101">
        <v>0</v>
      </c>
      <c r="R565" s="123">
        <v>3.4722222222222224E-4</v>
      </c>
      <c r="S565" s="101" t="s">
        <v>1088</v>
      </c>
      <c r="T565" s="105">
        <f>IF(OR([2]!RtDuet_Report[[#This Row],[Machine Centre ]]="Vessel Unloading 1 Unplanned Loss",[2]!RtDuet_Report[[#This Row],[Machine Centre ]]="Vessel Unloading 2 Unplanned Loss"),[2]!RtDuet_Report[[#This Row],[Duration3]],0)</f>
        <v>16</v>
      </c>
      <c r="U56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66" spans="1:21" ht="163" thickBot="1" x14ac:dyDescent="0.4">
      <c r="A566" s="137" t="s">
        <v>31</v>
      </c>
      <c r="B566" s="98">
        <v>44593</v>
      </c>
      <c r="C566" s="99"/>
      <c r="D566" s="99"/>
      <c r="E566" s="106">
        <v>44617.66269675926</v>
      </c>
      <c r="F566" s="106">
        <v>44617.666516203702</v>
      </c>
      <c r="G566" s="118" t="s">
        <v>32</v>
      </c>
      <c r="H566" s="118" t="s">
        <v>50</v>
      </c>
      <c r="I566" s="118" t="s">
        <v>50</v>
      </c>
      <c r="J566" s="101" t="s">
        <v>34</v>
      </c>
      <c r="K566" s="101" t="s">
        <v>691</v>
      </c>
      <c r="L566" s="101" t="s">
        <v>78</v>
      </c>
      <c r="M566" s="101" t="s">
        <v>179</v>
      </c>
      <c r="N566" s="101" t="s">
        <v>536</v>
      </c>
      <c r="O566" s="101" t="str">
        <f>IF([2]!RtDuet_Report[[#This Row],[Duration3]]&gt;=360,IF([2]!RtDuet_Report[[#This Row],[&gt; 12 Hrs EDT ]]=1,"Zero",1),"Zero")</f>
        <v>Zero</v>
      </c>
      <c r="P566" s="101" t="str">
        <f>IF([2]!RtDuet_Report[[#This Row],[Duration3]]&gt;=720, 1,"Zero")</f>
        <v>Zero</v>
      </c>
      <c r="Q566" s="101">
        <v>5</v>
      </c>
      <c r="R566" s="123">
        <v>3.8194444444444443E-3</v>
      </c>
      <c r="S566" s="101" t="s">
        <v>1089</v>
      </c>
      <c r="T566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56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67" spans="1:21" ht="163" thickBot="1" x14ac:dyDescent="0.4">
      <c r="A567" s="137" t="s">
        <v>31</v>
      </c>
      <c r="B567" s="98">
        <v>44593</v>
      </c>
      <c r="C567" s="99"/>
      <c r="D567" s="99"/>
      <c r="E567" s="106">
        <v>44617.90216435185</v>
      </c>
      <c r="F567" s="106">
        <v>44617.904942129629</v>
      </c>
      <c r="G567" s="118" t="s">
        <v>32</v>
      </c>
      <c r="H567" s="118" t="s">
        <v>519</v>
      </c>
      <c r="I567" s="118" t="s">
        <v>519</v>
      </c>
      <c r="J567" s="101" t="s">
        <v>34</v>
      </c>
      <c r="K567" s="101" t="s">
        <v>691</v>
      </c>
      <c r="L567" s="101" t="s">
        <v>78</v>
      </c>
      <c r="M567" s="101" t="s">
        <v>179</v>
      </c>
      <c r="N567" s="101" t="s">
        <v>536</v>
      </c>
      <c r="O567" s="101" t="str">
        <f>IF([2]!RtDuet_Report[[#This Row],[Duration3]]&gt;=360,IF([2]!RtDuet_Report[[#This Row],[&gt; 12 Hrs EDT ]]=1,"Zero",1),"Zero")</f>
        <v>Zero</v>
      </c>
      <c r="P567" s="101" t="str">
        <f>IF([2]!RtDuet_Report[[#This Row],[Duration3]]&gt;=720, 1,"Zero")</f>
        <v>Zero</v>
      </c>
      <c r="Q567" s="101">
        <v>4</v>
      </c>
      <c r="R567" s="123">
        <v>2.7777777777777779E-3</v>
      </c>
      <c r="S567" s="101" t="s">
        <v>1089</v>
      </c>
      <c r="T567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567" s="105">
        <f>IF(OR([2]!RtDuet_Report[[#This Row],[Machine Centre ]]="Truck Loading 1 Unplanned Loss",[2]!RtDuet_Report[[#This Row],[Machine Centre ]]="Truck Loading 2 Unplanned Loss"),[2]!RtDuet_Report[[#This Row],[Duration3]],0)</f>
        <v>5</v>
      </c>
    </row>
    <row r="568" spans="1:21" ht="175.5" thickBot="1" x14ac:dyDescent="0.4">
      <c r="A568" s="137" t="s">
        <v>31</v>
      </c>
      <c r="B568" s="98">
        <v>44593</v>
      </c>
      <c r="C568" s="99"/>
      <c r="D568" s="99"/>
      <c r="E568" s="106">
        <v>44619.639432870368</v>
      </c>
      <c r="F568" s="106">
        <v>44619.644525462965</v>
      </c>
      <c r="G568" s="118" t="s">
        <v>41</v>
      </c>
      <c r="H568" s="118" t="s">
        <v>1090</v>
      </c>
      <c r="I568" s="118" t="s">
        <v>1090</v>
      </c>
      <c r="J568" s="101" t="s">
        <v>34</v>
      </c>
      <c r="K568" s="101" t="s">
        <v>1091</v>
      </c>
      <c r="L568" s="101" t="s">
        <v>78</v>
      </c>
      <c r="M568" s="101" t="s">
        <v>55</v>
      </c>
      <c r="N568" s="101" t="s">
        <v>951</v>
      </c>
      <c r="O568" s="101" t="str">
        <f>IF([2]!RtDuet_Report[[#This Row],[Duration3]]&gt;=360,IF([2]!RtDuet_Report[[#This Row],[&gt; 12 Hrs EDT ]]=1,"Zero",1),"Zero")</f>
        <v>Zero</v>
      </c>
      <c r="P568" s="101" t="str">
        <f>IF([2]!RtDuet_Report[[#This Row],[Duration3]]&gt;=720, 1,"Zero")</f>
        <v>Zero</v>
      </c>
      <c r="Q568" s="101">
        <v>7</v>
      </c>
      <c r="R568" s="123">
        <v>5.0925925925925921E-3</v>
      </c>
      <c r="S568" s="101" t="s">
        <v>1092</v>
      </c>
      <c r="T56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568" s="105">
        <f>IF(OR([2]!RtDuet_Report[[#This Row],[Machine Centre ]]="Truck Loading 1 Unplanned Loss",[2]!RtDuet_Report[[#This Row],[Machine Centre ]]="Truck Loading 2 Unplanned Loss"),[2]!RtDuet_Report[[#This Row],[Duration3]],0)</f>
        <v>4</v>
      </c>
    </row>
    <row r="569" spans="1:21" ht="200.5" thickBot="1" x14ac:dyDescent="0.4">
      <c r="A569" s="137" t="s">
        <v>31</v>
      </c>
      <c r="B569" s="98">
        <v>44593</v>
      </c>
      <c r="C569" s="99" t="s">
        <v>1093</v>
      </c>
      <c r="D569" s="99"/>
      <c r="E569" s="106">
        <v>44619.67291666667</v>
      </c>
      <c r="F569" s="106">
        <v>44619.690995370373</v>
      </c>
      <c r="G569" s="118" t="s">
        <v>59</v>
      </c>
      <c r="H569" s="118" t="s">
        <v>1094</v>
      </c>
      <c r="I569" s="118" t="s">
        <v>347</v>
      </c>
      <c r="J569" s="101" t="s">
        <v>62</v>
      </c>
      <c r="K569" s="101" t="s">
        <v>134</v>
      </c>
      <c r="L569" s="101" t="s">
        <v>339</v>
      </c>
      <c r="M569" s="101" t="s">
        <v>83</v>
      </c>
      <c r="N569" s="101" t="s">
        <v>136</v>
      </c>
      <c r="O569" s="101" t="str">
        <f>IF([2]!RtDuet_Report[[#This Row],[Duration3]]&gt;=360,IF([2]!RtDuet_Report[[#This Row],[&gt; 12 Hrs EDT ]]=1,"Zero",1),"Zero")</f>
        <v>Zero</v>
      </c>
      <c r="P569" s="101" t="str">
        <f>IF([2]!RtDuet_Report[[#This Row],[Duration3]]&gt;=720, 1,"Zero")</f>
        <v>Zero</v>
      </c>
      <c r="Q569" s="101">
        <v>26</v>
      </c>
      <c r="R569" s="123">
        <v>1.8078703703703704E-2</v>
      </c>
      <c r="S569" s="101" t="s">
        <v>1095</v>
      </c>
      <c r="T569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569" s="105">
        <f>IF(OR([2]!RtDuet_Report[[#This Row],[Machine Centre ]]="Truck Loading 1 Unplanned Loss",[2]!RtDuet_Report[[#This Row],[Machine Centre ]]="Truck Loading 2 Unplanned Loss"),[2]!RtDuet_Report[[#This Row],[Duration3]],0)</f>
        <v>7</v>
      </c>
    </row>
    <row r="570" spans="1:21" ht="163" thickBot="1" x14ac:dyDescent="0.4">
      <c r="A570" s="137" t="s">
        <v>31</v>
      </c>
      <c r="B570" s="98">
        <v>44593</v>
      </c>
      <c r="C570" s="99"/>
      <c r="D570" s="99"/>
      <c r="E570" s="106">
        <v>44620.067326388889</v>
      </c>
      <c r="F570" s="106">
        <v>44620.078668981485</v>
      </c>
      <c r="G570" s="118" t="s">
        <v>41</v>
      </c>
      <c r="H570" s="118" t="s">
        <v>1096</v>
      </c>
      <c r="I570" s="118" t="s">
        <v>1096</v>
      </c>
      <c r="J570" s="101" t="s">
        <v>34</v>
      </c>
      <c r="K570" s="101" t="s">
        <v>723</v>
      </c>
      <c r="L570" s="101" t="s">
        <v>78</v>
      </c>
      <c r="M570" s="101" t="s">
        <v>179</v>
      </c>
      <c r="N570" s="101" t="s">
        <v>724</v>
      </c>
      <c r="O570" s="101" t="str">
        <f>IF([2]!RtDuet_Report[[#This Row],[Duration3]]&gt;=360,IF([2]!RtDuet_Report[[#This Row],[&gt; 12 Hrs EDT ]]=1,"Zero",1),"Zero")</f>
        <v>Zero</v>
      </c>
      <c r="P570" s="101" t="str">
        <f>IF([2]!RtDuet_Report[[#This Row],[Duration3]]&gt;=720, 1,"Zero")</f>
        <v>Zero</v>
      </c>
      <c r="Q570" s="101">
        <v>16</v>
      </c>
      <c r="R570" s="123">
        <v>1.1342592592592592E-2</v>
      </c>
      <c r="S570" s="101" t="s">
        <v>1097</v>
      </c>
      <c r="T570" s="105">
        <f>IF(OR([2]!RtDuet_Report[[#This Row],[Machine Centre ]]="Vessel Unloading 1 Unplanned Loss",[2]!RtDuet_Report[[#This Row],[Machine Centre ]]="Vessel Unloading 2 Unplanned Loss"),[2]!RtDuet_Report[[#This Row],[Duration3]],0)</f>
        <v>26</v>
      </c>
      <c r="U57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71" spans="1:21" ht="150.5" thickBot="1" x14ac:dyDescent="0.4">
      <c r="A571" s="137" t="s">
        <v>31</v>
      </c>
      <c r="B571" s="98">
        <v>44593</v>
      </c>
      <c r="C571" s="99" t="s">
        <v>1093</v>
      </c>
      <c r="D571" s="99"/>
      <c r="E571" s="106">
        <v>44620.116180555553</v>
      </c>
      <c r="F571" s="106">
        <v>44620.141238425924</v>
      </c>
      <c r="G571" s="118" t="s">
        <v>59</v>
      </c>
      <c r="H571" s="118" t="s">
        <v>1098</v>
      </c>
      <c r="I571" s="118" t="s">
        <v>1099</v>
      </c>
      <c r="J571" s="101" t="s">
        <v>62</v>
      </c>
      <c r="K571" s="101" t="s">
        <v>1100</v>
      </c>
      <c r="L571" s="101"/>
      <c r="M571" s="101"/>
      <c r="N571" s="101"/>
      <c r="O571" s="101" t="str">
        <f>IF([2]!RtDuet_Report[[#This Row],[Duration3]]&gt;=360,IF([2]!RtDuet_Report[[#This Row],[&gt; 12 Hrs EDT ]]=1,"Zero",1),"Zero")</f>
        <v>Zero</v>
      </c>
      <c r="P571" s="101" t="str">
        <f>IF([2]!RtDuet_Report[[#This Row],[Duration3]]&gt;=720, 1,"Zero")</f>
        <v>Zero</v>
      </c>
      <c r="Q571" s="101">
        <v>36</v>
      </c>
      <c r="R571" s="123">
        <v>2.5057870370370373E-2</v>
      </c>
      <c r="S571" s="101" t="s">
        <v>1101</v>
      </c>
      <c r="T571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571" s="105">
        <f>IF(OR([2]!RtDuet_Report[[#This Row],[Machine Centre ]]="Truck Loading 1 Unplanned Loss",[2]!RtDuet_Report[[#This Row],[Machine Centre ]]="Truck Loading 2 Unplanned Loss"),[2]!RtDuet_Report[[#This Row],[Duration3]],0)</f>
        <v>16</v>
      </c>
    </row>
    <row r="572" spans="1:21" ht="163" thickBot="1" x14ac:dyDescent="0.4">
      <c r="A572" s="137" t="s">
        <v>31</v>
      </c>
      <c r="B572" s="98">
        <v>44593</v>
      </c>
      <c r="C572" s="99"/>
      <c r="D572" s="99"/>
      <c r="E572" s="106">
        <v>44620.122534722221</v>
      </c>
      <c r="F572" s="106">
        <v>44620.125891203701</v>
      </c>
      <c r="G572" s="118" t="s">
        <v>32</v>
      </c>
      <c r="H572" s="118" t="s">
        <v>219</v>
      </c>
      <c r="I572" s="118" t="s">
        <v>219</v>
      </c>
      <c r="J572" s="101" t="s">
        <v>34</v>
      </c>
      <c r="K572" s="101" t="s">
        <v>691</v>
      </c>
      <c r="L572" s="101" t="s">
        <v>78</v>
      </c>
      <c r="M572" s="101" t="s">
        <v>179</v>
      </c>
      <c r="N572" s="101" t="s">
        <v>536</v>
      </c>
      <c r="O572" s="101" t="str">
        <f>IF([2]!RtDuet_Report[[#This Row],[Duration3]]&gt;=360,IF([2]!RtDuet_Report[[#This Row],[&gt; 12 Hrs EDT ]]=1,"Zero",1),"Zero")</f>
        <v>Zero</v>
      </c>
      <c r="P572" s="101" t="str">
        <f>IF([2]!RtDuet_Report[[#This Row],[Duration3]]&gt;=720, 1,"Zero")</f>
        <v>Zero</v>
      </c>
      <c r="Q572" s="101">
        <v>4</v>
      </c>
      <c r="R572" s="123">
        <v>3.3564814814814811E-3</v>
      </c>
      <c r="S572" s="101" t="s">
        <v>953</v>
      </c>
      <c r="T572" s="105">
        <f>IF(OR([2]!RtDuet_Report[[#This Row],[Machine Centre ]]="Vessel Unloading 1 Unplanned Loss",[2]!RtDuet_Report[[#This Row],[Machine Centre ]]="Vessel Unloading 2 Unplanned Loss"),[2]!RtDuet_Report[[#This Row],[Duration3]],0)</f>
        <v>36</v>
      </c>
      <c r="U57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73" spans="1:21" ht="200.5" thickBot="1" x14ac:dyDescent="0.4">
      <c r="A573" s="137" t="s">
        <v>31</v>
      </c>
      <c r="B573" s="98">
        <v>44593</v>
      </c>
      <c r="C573" s="99" t="s">
        <v>1093</v>
      </c>
      <c r="D573" s="99"/>
      <c r="E573" s="106">
        <v>44620.313379629632</v>
      </c>
      <c r="F573" s="106">
        <v>44620.32335648148</v>
      </c>
      <c r="G573" s="118" t="s">
        <v>59</v>
      </c>
      <c r="H573" s="118" t="s">
        <v>1102</v>
      </c>
      <c r="I573" s="118" t="s">
        <v>214</v>
      </c>
      <c r="J573" s="101" t="s">
        <v>62</v>
      </c>
      <c r="K573" s="101" t="s">
        <v>134</v>
      </c>
      <c r="L573" s="101" t="s">
        <v>339</v>
      </c>
      <c r="M573" s="101" t="s">
        <v>83</v>
      </c>
      <c r="N573" s="101" t="s">
        <v>136</v>
      </c>
      <c r="O573" s="101" t="str">
        <f>IF([2]!RtDuet_Report[[#This Row],[Duration3]]&gt;=360,IF([2]!RtDuet_Report[[#This Row],[&gt; 12 Hrs EDT ]]=1,"Zero",1),"Zero")</f>
        <v>Zero</v>
      </c>
      <c r="P573" s="101" t="str">
        <f>IF([2]!RtDuet_Report[[#This Row],[Duration3]]&gt;=720, 1,"Zero")</f>
        <v>Zero</v>
      </c>
      <c r="Q573" s="101">
        <v>14</v>
      </c>
      <c r="R573" s="123">
        <v>9.9768518518518531E-3</v>
      </c>
      <c r="S573" s="101" t="s">
        <v>599</v>
      </c>
      <c r="T573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573" s="105">
        <f>IF(OR([2]!RtDuet_Report[[#This Row],[Machine Centre ]]="Truck Loading 1 Unplanned Loss",[2]!RtDuet_Report[[#This Row],[Machine Centre ]]="Truck Loading 2 Unplanned Loss"),[2]!RtDuet_Report[[#This Row],[Duration3]],0)</f>
        <v>4</v>
      </c>
    </row>
    <row r="574" spans="1:21" ht="200.5" thickBot="1" x14ac:dyDescent="0.4">
      <c r="A574" s="137" t="s">
        <v>31</v>
      </c>
      <c r="B574" s="98">
        <v>44593</v>
      </c>
      <c r="C574" s="99" t="s">
        <v>1093</v>
      </c>
      <c r="D574" s="99"/>
      <c r="E574" s="106">
        <v>44620.323969907404</v>
      </c>
      <c r="F574" s="106">
        <v>44620.333344907405</v>
      </c>
      <c r="G574" s="118" t="s">
        <v>59</v>
      </c>
      <c r="H574" s="118" t="s">
        <v>1103</v>
      </c>
      <c r="I574" s="118" t="s">
        <v>285</v>
      </c>
      <c r="J574" s="101" t="s">
        <v>62</v>
      </c>
      <c r="K574" s="101" t="s">
        <v>134</v>
      </c>
      <c r="L574" s="101" t="s">
        <v>339</v>
      </c>
      <c r="M574" s="101" t="s">
        <v>83</v>
      </c>
      <c r="N574" s="101" t="s">
        <v>136</v>
      </c>
      <c r="O574" s="101" t="str">
        <f>IF([2]!RtDuet_Report[[#This Row],[Duration3]]&gt;=360,IF([2]!RtDuet_Report[[#This Row],[&gt; 12 Hrs EDT ]]=1,"Zero",1),"Zero")</f>
        <v>Zero</v>
      </c>
      <c r="P574" s="101" t="str">
        <f>IF([2]!RtDuet_Report[[#This Row],[Duration3]]&gt;=720, 1,"Zero")</f>
        <v>Zero</v>
      </c>
      <c r="Q574" s="101">
        <v>13</v>
      </c>
      <c r="R574" s="123">
        <v>9.3749999999999997E-3</v>
      </c>
      <c r="S574" s="101" t="s">
        <v>599</v>
      </c>
      <c r="T574" s="105">
        <f>IF(OR([2]!RtDuet_Report[[#This Row],[Machine Centre ]]="Vessel Unloading 1 Unplanned Loss",[2]!RtDuet_Report[[#This Row],[Machine Centre ]]="Vessel Unloading 2 Unplanned Loss"),[2]!RtDuet_Report[[#This Row],[Duration3]],0)</f>
        <v>14</v>
      </c>
      <c r="U57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75" spans="1:21" ht="200.5" thickBot="1" x14ac:dyDescent="0.4">
      <c r="A575" s="137" t="s">
        <v>31</v>
      </c>
      <c r="B575" s="98">
        <v>44593</v>
      </c>
      <c r="C575" s="99" t="s">
        <v>1093</v>
      </c>
      <c r="D575" s="99"/>
      <c r="E575" s="106">
        <v>44620.359849537039</v>
      </c>
      <c r="F575" s="106">
        <v>44620.382048611114</v>
      </c>
      <c r="G575" s="118" t="s">
        <v>59</v>
      </c>
      <c r="H575" s="118" t="s">
        <v>1104</v>
      </c>
      <c r="I575" s="118" t="s">
        <v>1105</v>
      </c>
      <c r="J575" s="101" t="s">
        <v>62</v>
      </c>
      <c r="K575" s="101" t="s">
        <v>1067</v>
      </c>
      <c r="L575" s="101" t="s">
        <v>78</v>
      </c>
      <c r="M575" s="101" t="s">
        <v>64</v>
      </c>
      <c r="N575" s="101" t="s">
        <v>65</v>
      </c>
      <c r="O575" s="101" t="str">
        <f>IF([2]!RtDuet_Report[[#This Row],[Duration3]]&gt;=360,IF([2]!RtDuet_Report[[#This Row],[&gt; 12 Hrs EDT ]]=1,"Zero",1),"Zero")</f>
        <v>Zero</v>
      </c>
      <c r="P575" s="101" t="str">
        <f>IF([2]!RtDuet_Report[[#This Row],[Duration3]]&gt;=720, 1,"Zero")</f>
        <v>Zero</v>
      </c>
      <c r="Q575" s="101">
        <v>31</v>
      </c>
      <c r="R575" s="123">
        <v>2.2199074074074076E-2</v>
      </c>
      <c r="S575" s="101" t="s">
        <v>1106</v>
      </c>
      <c r="T575" s="105">
        <f>IF(OR([2]!RtDuet_Report[[#This Row],[Machine Centre ]]="Vessel Unloading 1 Unplanned Loss",[2]!RtDuet_Report[[#This Row],[Machine Centre ]]="Vessel Unloading 2 Unplanned Loss"),[2]!RtDuet_Report[[#This Row],[Duration3]],0)</f>
        <v>13</v>
      </c>
      <c r="U57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76" spans="1:21" ht="200.5" thickBot="1" x14ac:dyDescent="0.4">
      <c r="A576" s="137" t="s">
        <v>31</v>
      </c>
      <c r="B576" s="98">
        <v>44593</v>
      </c>
      <c r="C576" s="99" t="s">
        <v>1093</v>
      </c>
      <c r="D576" s="99"/>
      <c r="E576" s="106">
        <v>44620.870636574073</v>
      </c>
      <c r="F576" s="106">
        <v>44620.880648148152</v>
      </c>
      <c r="G576" s="118" t="s">
        <v>59</v>
      </c>
      <c r="H576" s="118" t="s">
        <v>1107</v>
      </c>
      <c r="I576" s="118" t="s">
        <v>973</v>
      </c>
      <c r="J576" s="101" t="s">
        <v>62</v>
      </c>
      <c r="K576" s="101" t="s">
        <v>134</v>
      </c>
      <c r="L576" s="101" t="s">
        <v>339</v>
      </c>
      <c r="M576" s="101" t="s">
        <v>83</v>
      </c>
      <c r="N576" s="101" t="s">
        <v>136</v>
      </c>
      <c r="O576" s="101" t="str">
        <f>IF([2]!RtDuet_Report[[#This Row],[Duration3]]&gt;=360,IF([2]!RtDuet_Report[[#This Row],[&gt; 12 Hrs EDT ]]=1,"Zero",1),"Zero")</f>
        <v>Zero</v>
      </c>
      <c r="P576" s="101" t="str">
        <f>IF([2]!RtDuet_Report[[#This Row],[Duration3]]&gt;=720, 1,"Zero")</f>
        <v>Zero</v>
      </c>
      <c r="Q576" s="101">
        <v>14</v>
      </c>
      <c r="R576" s="123">
        <v>1.0011574074074074E-2</v>
      </c>
      <c r="S576" s="101" t="s">
        <v>1108</v>
      </c>
      <c r="T576" s="105">
        <f>IF(OR([2]!RtDuet_Report[[#This Row],[Machine Centre ]]="Vessel Unloading 1 Unplanned Loss",[2]!RtDuet_Report[[#This Row],[Machine Centre ]]="Vessel Unloading 2 Unplanned Loss"),[2]!RtDuet_Report[[#This Row],[Duration3]],0)</f>
        <v>31</v>
      </c>
      <c r="U57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77" spans="1:21" ht="225.5" thickBot="1" x14ac:dyDescent="0.4">
      <c r="A577" s="137" t="s">
        <v>31</v>
      </c>
      <c r="B577" s="98">
        <v>44621</v>
      </c>
      <c r="C577" s="99" t="s">
        <v>1093</v>
      </c>
      <c r="D577" s="99"/>
      <c r="E577" s="106">
        <v>44621.414826388886</v>
      </c>
      <c r="F577" s="106">
        <v>44621.421111111114</v>
      </c>
      <c r="G577" s="118" t="s">
        <v>59</v>
      </c>
      <c r="H577" s="118" t="s">
        <v>191</v>
      </c>
      <c r="I577" s="118" t="s">
        <v>159</v>
      </c>
      <c r="J577" s="101" t="s">
        <v>62</v>
      </c>
      <c r="K577" s="101" t="s">
        <v>733</v>
      </c>
      <c r="L577" s="101" t="s">
        <v>78</v>
      </c>
      <c r="M577" s="101" t="s">
        <v>64</v>
      </c>
      <c r="N577" s="101" t="s">
        <v>65</v>
      </c>
      <c r="O577" s="101" t="str">
        <f>IF([2]!RtDuet_Report[[#This Row],[Duration3]]&gt;=360,IF([2]!RtDuet_Report[[#This Row],[&gt; 12 Hrs EDT ]]=1,"Zero",1),"Zero")</f>
        <v>Zero</v>
      </c>
      <c r="P577" s="101" t="str">
        <f>IF([2]!RtDuet_Report[[#This Row],[Duration3]]&gt;=720, 1,"Zero")</f>
        <v>Zero</v>
      </c>
      <c r="Q577" s="101">
        <v>9</v>
      </c>
      <c r="R577" s="123">
        <v>6.2847222222222228E-3</v>
      </c>
      <c r="S577" s="118" t="s">
        <v>1109</v>
      </c>
      <c r="T577" s="105">
        <f>IF(OR([2]!RtDuet_Report[[#This Row],[Machine Centre ]]="Vessel Unloading 1 Unplanned Loss",[2]!RtDuet_Report[[#This Row],[Machine Centre ]]="Vessel Unloading 2 Unplanned Loss"),[2]!RtDuet_Report[[#This Row],[Duration3]],0)</f>
        <v>14</v>
      </c>
      <c r="U57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78" spans="1:21" ht="200.5" thickBot="1" x14ac:dyDescent="0.4">
      <c r="A578" s="137" t="s">
        <v>31</v>
      </c>
      <c r="B578" s="98">
        <v>44621</v>
      </c>
      <c r="C578" s="99" t="s">
        <v>1093</v>
      </c>
      <c r="D578" s="99"/>
      <c r="E578" s="106">
        <v>44621.427662037036</v>
      </c>
      <c r="F578" s="106">
        <v>44621.432326388887</v>
      </c>
      <c r="G578" s="118" t="s">
        <v>59</v>
      </c>
      <c r="H578" s="118" t="s">
        <v>523</v>
      </c>
      <c r="I578" s="118" t="s">
        <v>665</v>
      </c>
      <c r="J578" s="101" t="s">
        <v>62</v>
      </c>
      <c r="K578" s="101" t="s">
        <v>134</v>
      </c>
      <c r="L578" s="101" t="s">
        <v>339</v>
      </c>
      <c r="M578" s="101" t="s">
        <v>83</v>
      </c>
      <c r="N578" s="101" t="s">
        <v>136</v>
      </c>
      <c r="O578" s="101" t="str">
        <f>IF([2]!RtDuet_Report[[#This Row],[Duration3]]&gt;=360,IF([2]!RtDuet_Report[[#This Row],[&gt; 12 Hrs EDT ]]=1,"Zero",1),"Zero")</f>
        <v>Zero</v>
      </c>
      <c r="P578" s="101" t="str">
        <f>IF([2]!RtDuet_Report[[#This Row],[Duration3]]&gt;=720, 1,"Zero")</f>
        <v>Zero</v>
      </c>
      <c r="Q578" s="101">
        <v>6</v>
      </c>
      <c r="R578" s="123">
        <v>4.6643518518518518E-3</v>
      </c>
      <c r="S578" s="118" t="s">
        <v>1110</v>
      </c>
      <c r="T578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57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79" spans="1:21" ht="225.5" thickBot="1" x14ac:dyDescent="0.4">
      <c r="A579" s="137" t="s">
        <v>31</v>
      </c>
      <c r="B579" s="98">
        <v>44621</v>
      </c>
      <c r="C579" s="99" t="s">
        <v>1093</v>
      </c>
      <c r="D579" s="99"/>
      <c r="E579" s="106">
        <v>44621.598877314813</v>
      </c>
      <c r="F579" s="106">
        <v>44621.605243055557</v>
      </c>
      <c r="G579" s="118" t="s">
        <v>69</v>
      </c>
      <c r="H579" s="118" t="s">
        <v>1111</v>
      </c>
      <c r="I579" s="118" t="s">
        <v>1057</v>
      </c>
      <c r="J579" s="101" t="s">
        <v>62</v>
      </c>
      <c r="K579" s="101" t="s">
        <v>657</v>
      </c>
      <c r="L579" s="101" t="s">
        <v>78</v>
      </c>
      <c r="M579" s="101" t="s">
        <v>64</v>
      </c>
      <c r="N579" s="101" t="s">
        <v>73</v>
      </c>
      <c r="O579" s="101" t="str">
        <f>IF([2]!RtDuet_Report[[#This Row],[Duration3]]&gt;=360,IF([2]!RtDuet_Report[[#This Row],[&gt; 12 Hrs EDT ]]=1,"Zero",1),"Zero")</f>
        <v>Zero</v>
      </c>
      <c r="P579" s="101" t="str">
        <f>IF([2]!RtDuet_Report[[#This Row],[Duration3]]&gt;=720, 1,"Zero")</f>
        <v>Zero</v>
      </c>
      <c r="Q579" s="101">
        <v>9</v>
      </c>
      <c r="R579" s="123">
        <v>6.3657407407407404E-3</v>
      </c>
      <c r="S579" s="118" t="s">
        <v>1109</v>
      </c>
      <c r="T579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57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80" spans="1:21" ht="175.5" thickBot="1" x14ac:dyDescent="0.4">
      <c r="A580" s="137" t="s">
        <v>31</v>
      </c>
      <c r="B580" s="98">
        <v>44621</v>
      </c>
      <c r="C580" s="99"/>
      <c r="D580" s="99"/>
      <c r="E580" s="106">
        <v>44623.281446759262</v>
      </c>
      <c r="F580" s="106">
        <v>44623.286539351851</v>
      </c>
      <c r="G580" s="118" t="s">
        <v>41</v>
      </c>
      <c r="H580" s="118" t="s">
        <v>1090</v>
      </c>
      <c r="I580" s="118" t="s">
        <v>1090</v>
      </c>
      <c r="J580" s="101" t="s">
        <v>62</v>
      </c>
      <c r="K580" s="101" t="s">
        <v>1112</v>
      </c>
      <c r="L580" s="101" t="s">
        <v>78</v>
      </c>
      <c r="M580" s="101" t="s">
        <v>55</v>
      </c>
      <c r="N580" s="101" t="s">
        <v>476</v>
      </c>
      <c r="O580" s="101" t="str">
        <f>IF([2]!RtDuet_Report[[#This Row],[Duration3]]&gt;=360,IF([2]!RtDuet_Report[[#This Row],[&gt; 12 Hrs EDT ]]=1,"Zero",1),"Zero")</f>
        <v>Zero</v>
      </c>
      <c r="P580" s="101" t="str">
        <f>IF([2]!RtDuet_Report[[#This Row],[Duration3]]&gt;=720, 1,"Zero")</f>
        <v>Zero</v>
      </c>
      <c r="Q580" s="101">
        <v>7</v>
      </c>
      <c r="R580" s="123">
        <v>5.0925925925925921E-3</v>
      </c>
      <c r="S580" s="118" t="s">
        <v>1113</v>
      </c>
      <c r="T580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58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81" spans="1:21" ht="163" thickBot="1" x14ac:dyDescent="0.4">
      <c r="A581" s="137" t="s">
        <v>31</v>
      </c>
      <c r="B581" s="98">
        <v>44621</v>
      </c>
      <c r="C581" s="99"/>
      <c r="D581" s="99"/>
      <c r="E581" s="106">
        <v>44627.407025462962</v>
      </c>
      <c r="F581" s="106">
        <v>44627.410960648151</v>
      </c>
      <c r="G581" s="118" t="s">
        <v>32</v>
      </c>
      <c r="H581" s="118" t="s">
        <v>721</v>
      </c>
      <c r="I581" s="118" t="s">
        <v>721</v>
      </c>
      <c r="J581" s="101" t="s">
        <v>34</v>
      </c>
      <c r="K581" s="101" t="s">
        <v>691</v>
      </c>
      <c r="L581" s="101" t="s">
        <v>78</v>
      </c>
      <c r="M581" s="101" t="s">
        <v>179</v>
      </c>
      <c r="N581" s="101" t="s">
        <v>536</v>
      </c>
      <c r="O581" s="101" t="str">
        <f>IF([2]!RtDuet_Report[[#This Row],[Duration3]]&gt;=360,IF([2]!RtDuet_Report[[#This Row],[&gt; 12 Hrs EDT ]]=1,"Zero",1),"Zero")</f>
        <v>Zero</v>
      </c>
      <c r="P581" s="101" t="str">
        <f>IF([2]!RtDuet_Report[[#This Row],[Duration3]]&gt;=720, 1,"Zero")</f>
        <v>Zero</v>
      </c>
      <c r="Q581" s="101">
        <v>5</v>
      </c>
      <c r="R581" s="123">
        <v>3.9351851851851857E-3</v>
      </c>
      <c r="S581" s="118" t="s">
        <v>1114</v>
      </c>
      <c r="T581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581" s="105">
        <f>IF(OR([2]!RtDuet_Report[[#This Row],[Machine Centre ]]="Truck Loading 1 Unplanned Loss",[2]!RtDuet_Report[[#This Row],[Machine Centre ]]="Truck Loading 2 Unplanned Loss"),[2]!RtDuet_Report[[#This Row],[Duration3]],0)</f>
        <v>7</v>
      </c>
    </row>
    <row r="582" spans="1:21" ht="88" thickBot="1" x14ac:dyDescent="0.4">
      <c r="A582" s="137" t="s">
        <v>31</v>
      </c>
      <c r="B582" s="98">
        <v>44621</v>
      </c>
      <c r="C582" s="99"/>
      <c r="D582" s="99"/>
      <c r="E582" s="106">
        <v>44641.232592592591</v>
      </c>
      <c r="F582" s="106">
        <v>44641.233981481484</v>
      </c>
      <c r="G582" s="118" t="s">
        <v>32</v>
      </c>
      <c r="H582" s="118" t="s">
        <v>111</v>
      </c>
      <c r="I582" s="118" t="s">
        <v>111</v>
      </c>
      <c r="J582" s="101" t="s">
        <v>34</v>
      </c>
      <c r="K582" s="101" t="s">
        <v>761</v>
      </c>
      <c r="L582" s="101" t="s">
        <v>54</v>
      </c>
      <c r="M582" s="101" t="s">
        <v>188</v>
      </c>
      <c r="N582" s="101" t="s">
        <v>1115</v>
      </c>
      <c r="O582" s="101" t="str">
        <f>IF([2]!RtDuet_Report[[#This Row],[Duration3]]&gt;=360,IF([2]!RtDuet_Report[[#This Row],[&gt; 12 Hrs EDT ]]=1,"Zero",1),"Zero")</f>
        <v>Zero</v>
      </c>
      <c r="P582" s="101" t="str">
        <f>IF([2]!RtDuet_Report[[#This Row],[Duration3]]&gt;=720, 1,"Zero")</f>
        <v>Zero</v>
      </c>
      <c r="Q582" s="101">
        <v>2</v>
      </c>
      <c r="R582" s="123">
        <v>1.3888888888888889E-3</v>
      </c>
      <c r="S582" s="118" t="s">
        <v>1116</v>
      </c>
      <c r="T582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582" s="105">
        <f>IF(OR([2]!RtDuet_Report[[#This Row],[Machine Centre ]]="Truck Loading 1 Unplanned Loss",[2]!RtDuet_Report[[#This Row],[Machine Centre ]]="Truck Loading 2 Unplanned Loss"),[2]!RtDuet_Report[[#This Row],[Duration3]],0)</f>
        <v>5</v>
      </c>
    </row>
    <row r="583" spans="1:21" ht="88" thickBot="1" x14ac:dyDescent="0.4">
      <c r="A583" s="137" t="s">
        <v>31</v>
      </c>
      <c r="B583" s="98">
        <v>44621</v>
      </c>
      <c r="C583" s="99"/>
      <c r="D583" s="99"/>
      <c r="E583" s="106">
        <v>44641.237800925926</v>
      </c>
      <c r="F583" s="106">
        <v>44641.239189814813</v>
      </c>
      <c r="G583" s="118" t="s">
        <v>32</v>
      </c>
      <c r="H583" s="118" t="s">
        <v>111</v>
      </c>
      <c r="I583" s="118" t="s">
        <v>111</v>
      </c>
      <c r="J583" s="101" t="s">
        <v>34</v>
      </c>
      <c r="K583" s="101" t="s">
        <v>761</v>
      </c>
      <c r="L583" s="101" t="s">
        <v>54</v>
      </c>
      <c r="M583" s="101" t="s">
        <v>188</v>
      </c>
      <c r="N583" s="101" t="s">
        <v>1115</v>
      </c>
      <c r="O583" s="101" t="str">
        <f>IF([2]!RtDuet_Report[[#This Row],[Duration3]]&gt;=360,IF([2]!RtDuet_Report[[#This Row],[&gt; 12 Hrs EDT ]]=1,"Zero",1),"Zero")</f>
        <v>Zero</v>
      </c>
      <c r="P583" s="101" t="str">
        <f>IF([2]!RtDuet_Report[[#This Row],[Duration3]]&gt;=720, 1,"Zero")</f>
        <v>Zero</v>
      </c>
      <c r="Q583" s="101">
        <v>2</v>
      </c>
      <c r="R583" s="123">
        <v>1.3888888888888889E-3</v>
      </c>
      <c r="S583" s="118" t="s">
        <v>1117</v>
      </c>
      <c r="T583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583" s="105">
        <f>IF(OR([2]!RtDuet_Report[[#This Row],[Machine Centre ]]="Truck Loading 1 Unplanned Loss",[2]!RtDuet_Report[[#This Row],[Machine Centre ]]="Truck Loading 2 Unplanned Loss"),[2]!RtDuet_Report[[#This Row],[Duration3]],0)</f>
        <v>2</v>
      </c>
    </row>
    <row r="584" spans="1:21" ht="163" thickBot="1" x14ac:dyDescent="0.4">
      <c r="A584" s="137" t="s">
        <v>31</v>
      </c>
      <c r="B584" s="98">
        <v>44621</v>
      </c>
      <c r="C584" s="99"/>
      <c r="D584" s="99"/>
      <c r="E584" s="106">
        <v>44641.243587962963</v>
      </c>
      <c r="F584" s="106">
        <v>44641.251111111109</v>
      </c>
      <c r="G584" s="118" t="s">
        <v>32</v>
      </c>
      <c r="H584" s="118" t="s">
        <v>822</v>
      </c>
      <c r="I584" s="118" t="s">
        <v>822</v>
      </c>
      <c r="J584" s="101" t="s">
        <v>34</v>
      </c>
      <c r="K584" s="101" t="s">
        <v>1118</v>
      </c>
      <c r="L584" s="101" t="s">
        <v>54</v>
      </c>
      <c r="M584" s="101" t="s">
        <v>55</v>
      </c>
      <c r="N584" s="101" t="s">
        <v>476</v>
      </c>
      <c r="O584" s="101" t="str">
        <f>IF([2]!RtDuet_Report[[#This Row],[Duration3]]&gt;=360,IF([2]!RtDuet_Report[[#This Row],[&gt; 12 Hrs EDT ]]=1,"Zero",1),"Zero")</f>
        <v>Zero</v>
      </c>
      <c r="P584" s="101" t="str">
        <f>IF([2]!RtDuet_Report[[#This Row],[Duration3]]&gt;=720, 1,"Zero")</f>
        <v>Zero</v>
      </c>
      <c r="Q584" s="101">
        <v>10</v>
      </c>
      <c r="R584" s="123">
        <v>7.5231481481481477E-3</v>
      </c>
      <c r="S584" s="118" t="s">
        <v>1119</v>
      </c>
      <c r="T584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584" s="105">
        <f>IF(OR([2]!RtDuet_Report[[#This Row],[Machine Centre ]]="Truck Loading 1 Unplanned Loss",[2]!RtDuet_Report[[#This Row],[Machine Centre ]]="Truck Loading 2 Unplanned Loss"),[2]!RtDuet_Report[[#This Row],[Duration3]],0)</f>
        <v>2</v>
      </c>
    </row>
    <row r="585" spans="1:21" ht="163" thickBot="1" x14ac:dyDescent="0.4">
      <c r="A585" s="137" t="s">
        <v>31</v>
      </c>
      <c r="B585" s="98">
        <v>44621</v>
      </c>
      <c r="C585" s="99"/>
      <c r="D585" s="99"/>
      <c r="E585" s="106">
        <v>44641.246712962966</v>
      </c>
      <c r="F585" s="106">
        <v>44641.249490740738</v>
      </c>
      <c r="G585" s="118" t="s">
        <v>41</v>
      </c>
      <c r="H585" s="118" t="s">
        <v>519</v>
      </c>
      <c r="I585" s="118" t="s">
        <v>519</v>
      </c>
      <c r="J585" s="101" t="s">
        <v>34</v>
      </c>
      <c r="K585" s="101" t="s">
        <v>1120</v>
      </c>
      <c r="L585" s="101" t="s">
        <v>54</v>
      </c>
      <c r="M585" s="101" t="s">
        <v>179</v>
      </c>
      <c r="N585" s="101" t="s">
        <v>1121</v>
      </c>
      <c r="O585" s="101" t="str">
        <f>IF([2]!RtDuet_Report[[#This Row],[Duration3]]&gt;=360,IF([2]!RtDuet_Report[[#This Row],[&gt; 12 Hrs EDT ]]=1,"Zero",1),"Zero")</f>
        <v>Zero</v>
      </c>
      <c r="P585" s="101" t="str">
        <f>IF([2]!RtDuet_Report[[#This Row],[Duration3]]&gt;=720, 1,"Zero")</f>
        <v>Zero</v>
      </c>
      <c r="Q585" s="101">
        <v>4</v>
      </c>
      <c r="R585" s="123">
        <v>2.7777777777777779E-3</v>
      </c>
      <c r="S585" s="118" t="s">
        <v>1122</v>
      </c>
      <c r="T585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585" s="105">
        <f>IF(OR([2]!RtDuet_Report[[#This Row],[Machine Centre ]]="Truck Loading 1 Unplanned Loss",[2]!RtDuet_Report[[#This Row],[Machine Centre ]]="Truck Loading 2 Unplanned Loss"),[2]!RtDuet_Report[[#This Row],[Duration3]],0)</f>
        <v>10</v>
      </c>
    </row>
    <row r="586" spans="1:21" ht="163" thickBot="1" x14ac:dyDescent="0.4">
      <c r="A586" s="137" t="s">
        <v>31</v>
      </c>
      <c r="B586" s="98">
        <v>44621</v>
      </c>
      <c r="C586" s="99"/>
      <c r="D586" s="99"/>
      <c r="E586" s="106">
        <v>44641.249722222223</v>
      </c>
      <c r="F586" s="106">
        <v>44641.25273148148</v>
      </c>
      <c r="G586" s="118" t="s">
        <v>41</v>
      </c>
      <c r="H586" s="118" t="s">
        <v>700</v>
      </c>
      <c r="I586" s="118" t="s">
        <v>700</v>
      </c>
      <c r="J586" s="101" t="s">
        <v>34</v>
      </c>
      <c r="K586" s="101" t="s">
        <v>1120</v>
      </c>
      <c r="L586" s="101" t="s">
        <v>54</v>
      </c>
      <c r="M586" s="101" t="s">
        <v>179</v>
      </c>
      <c r="N586" s="101" t="s">
        <v>1121</v>
      </c>
      <c r="O586" s="101" t="str">
        <f>IF([2]!RtDuet_Report[[#This Row],[Duration3]]&gt;=360,IF([2]!RtDuet_Report[[#This Row],[&gt; 12 Hrs EDT ]]=1,"Zero",1),"Zero")</f>
        <v>Zero</v>
      </c>
      <c r="P586" s="101" t="str">
        <f>IF([2]!RtDuet_Report[[#This Row],[Duration3]]&gt;=720, 1,"Zero")</f>
        <v>Zero</v>
      </c>
      <c r="Q586" s="101">
        <v>4</v>
      </c>
      <c r="R586" s="123">
        <v>3.0092592592592588E-3</v>
      </c>
      <c r="S586" s="118" t="s">
        <v>1122</v>
      </c>
      <c r="T586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586" s="105">
        <f>IF(OR([2]!RtDuet_Report[[#This Row],[Machine Centre ]]="Truck Loading 1 Unplanned Loss",[2]!RtDuet_Report[[#This Row],[Machine Centre ]]="Truck Loading 2 Unplanned Loss"),[2]!RtDuet_Report[[#This Row],[Duration3]],0)</f>
        <v>4</v>
      </c>
    </row>
    <row r="587" spans="1:21" ht="163" thickBot="1" x14ac:dyDescent="0.4">
      <c r="A587" s="137" t="s">
        <v>31</v>
      </c>
      <c r="B587" s="98">
        <v>44621</v>
      </c>
      <c r="C587" s="99"/>
      <c r="D587" s="99"/>
      <c r="E587" s="106">
        <v>44641.410821759258</v>
      </c>
      <c r="F587" s="106">
        <v>44641.412222222221</v>
      </c>
      <c r="G587" s="118" t="s">
        <v>41</v>
      </c>
      <c r="H587" s="118" t="s">
        <v>656</v>
      </c>
      <c r="I587" s="118" t="s">
        <v>656</v>
      </c>
      <c r="J587" s="101" t="s">
        <v>34</v>
      </c>
      <c r="K587" s="101" t="s">
        <v>1120</v>
      </c>
      <c r="L587" s="101" t="s">
        <v>54</v>
      </c>
      <c r="M587" s="101" t="s">
        <v>179</v>
      </c>
      <c r="N587" s="101" t="s">
        <v>1121</v>
      </c>
      <c r="O587" s="101" t="str">
        <f>IF([2]!RtDuet_Report[[#This Row],[Duration3]]&gt;=360,IF([2]!RtDuet_Report[[#This Row],[&gt; 12 Hrs EDT ]]=1,"Zero",1),"Zero")</f>
        <v>Zero</v>
      </c>
      <c r="P587" s="101" t="str">
        <f>IF([2]!RtDuet_Report[[#This Row],[Duration3]]&gt;=720, 1,"Zero")</f>
        <v>Zero</v>
      </c>
      <c r="Q587" s="101">
        <v>2</v>
      </c>
      <c r="R587" s="123">
        <v>1.4004629629629629E-3</v>
      </c>
      <c r="S587" s="118" t="s">
        <v>1123</v>
      </c>
      <c r="T587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587" s="105">
        <f>IF(OR([2]!RtDuet_Report[[#This Row],[Machine Centre ]]="Truck Loading 1 Unplanned Loss",[2]!RtDuet_Report[[#This Row],[Machine Centre ]]="Truck Loading 2 Unplanned Loss"),[2]!RtDuet_Report[[#This Row],[Duration3]],0)</f>
        <v>4</v>
      </c>
    </row>
    <row r="588" spans="1:21" ht="163" thickBot="1" x14ac:dyDescent="0.4">
      <c r="A588" s="137" t="s">
        <v>31</v>
      </c>
      <c r="B588" s="98">
        <v>44621</v>
      </c>
      <c r="C588" s="99"/>
      <c r="D588" s="99"/>
      <c r="E588" s="106">
        <v>44641.415000000001</v>
      </c>
      <c r="F588" s="106">
        <v>44641.424143518518</v>
      </c>
      <c r="G588" s="118" t="s">
        <v>41</v>
      </c>
      <c r="H588" s="118" t="s">
        <v>409</v>
      </c>
      <c r="I588" s="118" t="s">
        <v>409</v>
      </c>
      <c r="J588" s="101" t="s">
        <v>34</v>
      </c>
      <c r="K588" s="101" t="s">
        <v>1120</v>
      </c>
      <c r="L588" s="101" t="s">
        <v>54</v>
      </c>
      <c r="M588" s="101" t="s">
        <v>179</v>
      </c>
      <c r="N588" s="101" t="s">
        <v>1121</v>
      </c>
      <c r="O588" s="101" t="str">
        <f>IF([2]!RtDuet_Report[[#This Row],[Duration3]]&gt;=360,IF([2]!RtDuet_Report[[#This Row],[&gt; 12 Hrs EDT ]]=1,"Zero",1),"Zero")</f>
        <v>Zero</v>
      </c>
      <c r="P588" s="101" t="str">
        <f>IF([2]!RtDuet_Report[[#This Row],[Duration3]]&gt;=720, 1,"Zero")</f>
        <v>Zero</v>
      </c>
      <c r="Q588" s="101">
        <v>13</v>
      </c>
      <c r="R588" s="123">
        <v>9.1435185185185178E-3</v>
      </c>
      <c r="S588" s="118" t="s">
        <v>1123</v>
      </c>
      <c r="T58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588" s="105">
        <f>IF(OR([2]!RtDuet_Report[[#This Row],[Machine Centre ]]="Truck Loading 1 Unplanned Loss",[2]!RtDuet_Report[[#This Row],[Machine Centre ]]="Truck Loading 2 Unplanned Loss"),[2]!RtDuet_Report[[#This Row],[Duration3]],0)</f>
        <v>2</v>
      </c>
    </row>
    <row r="589" spans="1:21" ht="163" thickBot="1" x14ac:dyDescent="0.4">
      <c r="A589" s="137" t="s">
        <v>31</v>
      </c>
      <c r="B589" s="98">
        <v>44621</v>
      </c>
      <c r="C589" s="99"/>
      <c r="D589" s="99"/>
      <c r="E589" s="106">
        <v>44641.424490740741</v>
      </c>
      <c r="F589" s="106">
        <v>44641.428425925929</v>
      </c>
      <c r="G589" s="118" t="s">
        <v>41</v>
      </c>
      <c r="H589" s="118" t="s">
        <v>721</v>
      </c>
      <c r="I589" s="118" t="s">
        <v>721</v>
      </c>
      <c r="J589" s="101" t="s">
        <v>34</v>
      </c>
      <c r="K589" s="101" t="s">
        <v>1120</v>
      </c>
      <c r="L589" s="101" t="s">
        <v>54</v>
      </c>
      <c r="M589" s="101" t="s">
        <v>179</v>
      </c>
      <c r="N589" s="101" t="s">
        <v>1121</v>
      </c>
      <c r="O589" s="101" t="str">
        <f>IF([2]!RtDuet_Report[[#This Row],[Duration3]]&gt;=360,IF([2]!RtDuet_Report[[#This Row],[&gt; 12 Hrs EDT ]]=1,"Zero",1),"Zero")</f>
        <v>Zero</v>
      </c>
      <c r="P589" s="101" t="str">
        <f>IF([2]!RtDuet_Report[[#This Row],[Duration3]]&gt;=720, 1,"Zero")</f>
        <v>Zero</v>
      </c>
      <c r="Q589" s="101">
        <v>5</v>
      </c>
      <c r="R589" s="123">
        <v>3.9351851851851857E-3</v>
      </c>
      <c r="S589" s="118" t="s">
        <v>1123</v>
      </c>
      <c r="T589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589" s="105">
        <f>IF(OR([2]!RtDuet_Report[[#This Row],[Machine Centre ]]="Truck Loading 1 Unplanned Loss",[2]!RtDuet_Report[[#This Row],[Machine Centre ]]="Truck Loading 2 Unplanned Loss"),[2]!RtDuet_Report[[#This Row],[Duration3]],0)</f>
        <v>13</v>
      </c>
    </row>
    <row r="590" spans="1:21" ht="163" thickBot="1" x14ac:dyDescent="0.4">
      <c r="A590" s="137" t="s">
        <v>31</v>
      </c>
      <c r="B590" s="98">
        <v>44621</v>
      </c>
      <c r="C590" s="99"/>
      <c r="D590" s="99"/>
      <c r="E590" s="106">
        <v>44641.42900462963</v>
      </c>
      <c r="F590" s="106">
        <v>44641.445671296293</v>
      </c>
      <c r="G590" s="118" t="s">
        <v>41</v>
      </c>
      <c r="H590" s="118" t="s">
        <v>1124</v>
      </c>
      <c r="I590" s="118" t="s">
        <v>1124</v>
      </c>
      <c r="J590" s="101" t="s">
        <v>34</v>
      </c>
      <c r="K590" s="101" t="s">
        <v>1120</v>
      </c>
      <c r="L590" s="101" t="s">
        <v>54</v>
      </c>
      <c r="M590" s="101" t="s">
        <v>179</v>
      </c>
      <c r="N590" s="101" t="s">
        <v>1121</v>
      </c>
      <c r="O590" s="101" t="str">
        <f>IF([2]!RtDuet_Report[[#This Row],[Duration3]]&gt;=360,IF([2]!RtDuet_Report[[#This Row],[&gt; 12 Hrs EDT ]]=1,"Zero",1),"Zero")</f>
        <v>Zero</v>
      </c>
      <c r="P590" s="101" t="str">
        <f>IF([2]!RtDuet_Report[[#This Row],[Duration3]]&gt;=720, 1,"Zero")</f>
        <v>Zero</v>
      </c>
      <c r="Q590" s="101">
        <v>24</v>
      </c>
      <c r="R590" s="123">
        <v>1.6666666666666666E-2</v>
      </c>
      <c r="S590" s="118" t="s">
        <v>1123</v>
      </c>
      <c r="T590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590" s="105">
        <f>IF(OR([2]!RtDuet_Report[[#This Row],[Machine Centre ]]="Truck Loading 1 Unplanned Loss",[2]!RtDuet_Report[[#This Row],[Machine Centre ]]="Truck Loading 2 Unplanned Loss"),[2]!RtDuet_Report[[#This Row],[Duration3]],0)</f>
        <v>5</v>
      </c>
    </row>
    <row r="591" spans="1:21" ht="163" thickBot="1" x14ac:dyDescent="0.4">
      <c r="A591" s="137" t="s">
        <v>31</v>
      </c>
      <c r="B591" s="98">
        <v>44621</v>
      </c>
      <c r="C591" s="99"/>
      <c r="D591" s="99"/>
      <c r="E591" s="106">
        <v>44645.133171296293</v>
      </c>
      <c r="F591" s="106">
        <v>44645.138726851852</v>
      </c>
      <c r="G591" s="118" t="s">
        <v>32</v>
      </c>
      <c r="H591" s="118" t="s">
        <v>1125</v>
      </c>
      <c r="I591" s="118" t="s">
        <v>1125</v>
      </c>
      <c r="J591" s="101" t="s">
        <v>34</v>
      </c>
      <c r="K591" s="101" t="s">
        <v>691</v>
      </c>
      <c r="L591" s="101" t="s">
        <v>78</v>
      </c>
      <c r="M591" s="101" t="s">
        <v>179</v>
      </c>
      <c r="N591" s="101" t="s">
        <v>536</v>
      </c>
      <c r="O591" s="101" t="str">
        <f>IF([2]!RtDuet_Report[[#This Row],[Duration3]]&gt;=360,IF([2]!RtDuet_Report[[#This Row],[&gt; 12 Hrs EDT ]]=1,"Zero",1),"Zero")</f>
        <v>Zero</v>
      </c>
      <c r="P591" s="101" t="str">
        <f>IF([2]!RtDuet_Report[[#This Row],[Duration3]]&gt;=720, 1,"Zero")</f>
        <v>Zero</v>
      </c>
      <c r="Q591" s="101">
        <v>8</v>
      </c>
      <c r="R591" s="123">
        <v>5.5555555555555558E-3</v>
      </c>
      <c r="S591" s="118" t="s">
        <v>1126</v>
      </c>
      <c r="T591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591" s="105">
        <f>IF(OR([2]!RtDuet_Report[[#This Row],[Machine Centre ]]="Truck Loading 1 Unplanned Loss",[2]!RtDuet_Report[[#This Row],[Machine Centre ]]="Truck Loading 2 Unplanned Loss"),[2]!RtDuet_Report[[#This Row],[Duration3]],0)</f>
        <v>24</v>
      </c>
    </row>
    <row r="592" spans="1:21" ht="188" thickBot="1" x14ac:dyDescent="0.4">
      <c r="A592" s="137" t="s">
        <v>31</v>
      </c>
      <c r="B592" s="98">
        <v>44621</v>
      </c>
      <c r="C592" s="99" t="s">
        <v>1127</v>
      </c>
      <c r="D592" s="99"/>
      <c r="E592" s="106">
        <v>44651.604166666664</v>
      </c>
      <c r="F592" s="106">
        <v>44651.62363425926</v>
      </c>
      <c r="G592" s="118" t="s">
        <v>69</v>
      </c>
      <c r="H592" s="118" t="s">
        <v>1128</v>
      </c>
      <c r="I592" s="118" t="s">
        <v>1129</v>
      </c>
      <c r="J592" s="101" t="s">
        <v>62</v>
      </c>
      <c r="K592" s="101" t="s">
        <v>1130</v>
      </c>
      <c r="L592" s="101" t="s">
        <v>54</v>
      </c>
      <c r="M592" s="101" t="s">
        <v>64</v>
      </c>
      <c r="N592" s="101" t="s">
        <v>73</v>
      </c>
      <c r="O592" s="101" t="str">
        <f>IF([2]!RtDuet_Report[[#This Row],[Duration3]]&gt;=360,IF([2]!RtDuet_Report[[#This Row],[&gt; 12 Hrs EDT ]]=1,"Zero",1),"Zero")</f>
        <v>Zero</v>
      </c>
      <c r="P592" s="101" t="str">
        <f>IF([2]!RtDuet_Report[[#This Row],[Duration3]]&gt;=720, 1,"Zero")</f>
        <v>Zero</v>
      </c>
      <c r="Q592" s="101">
        <v>28</v>
      </c>
      <c r="R592" s="123">
        <v>1.9467592592592595E-2</v>
      </c>
      <c r="S592" s="118" t="s">
        <v>1131</v>
      </c>
      <c r="T592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592" s="105">
        <f>IF(OR([2]!RtDuet_Report[[#This Row],[Machine Centre ]]="Truck Loading 1 Unplanned Loss",[2]!RtDuet_Report[[#This Row],[Machine Centre ]]="Truck Loading 2 Unplanned Loss"),[2]!RtDuet_Report[[#This Row],[Duration3]],0)</f>
        <v>8</v>
      </c>
    </row>
    <row r="593" spans="1:21" ht="188" thickBot="1" x14ac:dyDescent="0.4">
      <c r="A593" s="137" t="s">
        <v>31</v>
      </c>
      <c r="B593" s="98">
        <v>44621</v>
      </c>
      <c r="C593" s="99" t="s">
        <v>1127</v>
      </c>
      <c r="D593" s="99"/>
      <c r="E593" s="106">
        <v>44651.883090277777</v>
      </c>
      <c r="F593" s="106">
        <v>44651.889282407406</v>
      </c>
      <c r="G593" s="118" t="s">
        <v>59</v>
      </c>
      <c r="H593" s="118" t="s">
        <v>1132</v>
      </c>
      <c r="I593" s="118" t="s">
        <v>1132</v>
      </c>
      <c r="J593" s="101" t="s">
        <v>34</v>
      </c>
      <c r="K593" s="101" t="s">
        <v>1133</v>
      </c>
      <c r="L593" s="101" t="s">
        <v>36</v>
      </c>
      <c r="M593" s="101" t="s">
        <v>179</v>
      </c>
      <c r="N593" s="101" t="s">
        <v>180</v>
      </c>
      <c r="O593" s="101" t="str">
        <f>IF([2]!RtDuet_Report[[#This Row],[Duration3]]&gt;=360,IF([2]!RtDuet_Report[[#This Row],[&gt; 12 Hrs EDT ]]=1,"Zero",1),"Zero")</f>
        <v>Zero</v>
      </c>
      <c r="P593" s="101" t="str">
        <f>IF([2]!RtDuet_Report[[#This Row],[Duration3]]&gt;=720, 1,"Zero")</f>
        <v>Zero</v>
      </c>
      <c r="Q593" s="101">
        <v>8</v>
      </c>
      <c r="R593" s="123">
        <v>6.1921296296296299E-3</v>
      </c>
      <c r="S593" s="118" t="s">
        <v>1134</v>
      </c>
      <c r="T593" s="105">
        <f>IF(OR([2]!RtDuet_Report[[#This Row],[Machine Centre ]]="Vessel Unloading 1 Unplanned Loss",[2]!RtDuet_Report[[#This Row],[Machine Centre ]]="Vessel Unloading 2 Unplanned Loss"),[2]!RtDuet_Report[[#This Row],[Duration3]],0)</f>
        <v>28</v>
      </c>
      <c r="U59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94" spans="1:21" ht="188" thickBot="1" x14ac:dyDescent="0.4">
      <c r="A594" s="137" t="s">
        <v>31</v>
      </c>
      <c r="B594" s="98">
        <v>44621</v>
      </c>
      <c r="C594" s="99" t="s">
        <v>1127</v>
      </c>
      <c r="D594" s="99"/>
      <c r="E594" s="106">
        <v>44652.023368055554</v>
      </c>
      <c r="F594" s="106">
        <v>44652.028368055559</v>
      </c>
      <c r="G594" s="118" t="s">
        <v>59</v>
      </c>
      <c r="H594" s="118" t="s">
        <v>100</v>
      </c>
      <c r="I594" s="118" t="s">
        <v>100</v>
      </c>
      <c r="J594" s="101" t="s">
        <v>34</v>
      </c>
      <c r="K594" s="101" t="s">
        <v>1133</v>
      </c>
      <c r="L594" s="101" t="s">
        <v>36</v>
      </c>
      <c r="M594" s="101" t="s">
        <v>179</v>
      </c>
      <c r="N594" s="101" t="s">
        <v>180</v>
      </c>
      <c r="O594" s="101" t="str">
        <f>IF([2]!RtDuet_Report[[#This Row],[Duration3]]&gt;=360,IF([2]!RtDuet_Report[[#This Row],[&gt; 12 Hrs EDT ]]=1,"Zero",1),"Zero")</f>
        <v>Zero</v>
      </c>
      <c r="P594" s="101" t="str">
        <f>IF([2]!RtDuet_Report[[#This Row],[Duration3]]&gt;=720, 1,"Zero")</f>
        <v>Zero</v>
      </c>
      <c r="Q594" s="101">
        <v>7</v>
      </c>
      <c r="R594" s="123">
        <v>5.0000000000000001E-3</v>
      </c>
      <c r="S594" s="118" t="s">
        <v>1134</v>
      </c>
      <c r="T594" s="105">
        <f>IF(OR([2]!RtDuet_Report[[#This Row],[Machine Centre ]]="Vessel Unloading 1 Unplanned Loss",[2]!RtDuet_Report[[#This Row],[Machine Centre ]]="Vessel Unloading 2 Unplanned Loss"),[2]!RtDuet_Report[[#This Row],[Duration3]],0)</f>
        <v>8</v>
      </c>
      <c r="U59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95" spans="1:21" ht="175.5" thickBot="1" x14ac:dyDescent="0.4">
      <c r="A595" s="137" t="s">
        <v>31</v>
      </c>
      <c r="B595" s="98">
        <v>44621</v>
      </c>
      <c r="C595" s="99" t="s">
        <v>1127</v>
      </c>
      <c r="D595" s="99"/>
      <c r="E595" s="106">
        <v>44652.054270833331</v>
      </c>
      <c r="F595" s="106">
        <v>44652.061851851853</v>
      </c>
      <c r="G595" s="118" t="s">
        <v>69</v>
      </c>
      <c r="H595" s="118" t="s">
        <v>1135</v>
      </c>
      <c r="I595" s="118" t="s">
        <v>1136</v>
      </c>
      <c r="J595" s="101" t="s">
        <v>62</v>
      </c>
      <c r="K595" s="101" t="s">
        <v>1137</v>
      </c>
      <c r="L595" s="101" t="s">
        <v>54</v>
      </c>
      <c r="M595" s="101" t="s">
        <v>188</v>
      </c>
      <c r="N595" s="101" t="s">
        <v>629</v>
      </c>
      <c r="O595" s="101" t="str">
        <f>IF([2]!RtDuet_Report[[#This Row],[Duration3]]&gt;=360,IF([2]!RtDuet_Report[[#This Row],[&gt; 12 Hrs EDT ]]=1,"Zero",1),"Zero")</f>
        <v>Zero</v>
      </c>
      <c r="P595" s="101" t="str">
        <f>IF([2]!RtDuet_Report[[#This Row],[Duration3]]&gt;=720, 1,"Zero")</f>
        <v>Zero</v>
      </c>
      <c r="Q595" s="101">
        <v>10</v>
      </c>
      <c r="R595" s="123">
        <v>7.5810185185185182E-3</v>
      </c>
      <c r="S595" s="118" t="s">
        <v>1138</v>
      </c>
      <c r="T595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59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96" spans="1:21" ht="188" thickBot="1" x14ac:dyDescent="0.4">
      <c r="A596" s="137" t="s">
        <v>31</v>
      </c>
      <c r="B596" s="98">
        <v>44621</v>
      </c>
      <c r="C596" s="99" t="s">
        <v>1127</v>
      </c>
      <c r="D596" s="99"/>
      <c r="E596" s="106">
        <v>44652.332662037035</v>
      </c>
      <c r="F596" s="106">
        <v>44652.350787037038</v>
      </c>
      <c r="G596" s="118" t="s">
        <v>59</v>
      </c>
      <c r="H596" s="118" t="s">
        <v>1139</v>
      </c>
      <c r="I596" s="118" t="s">
        <v>271</v>
      </c>
      <c r="J596" s="101" t="s">
        <v>62</v>
      </c>
      <c r="K596" s="101" t="s">
        <v>239</v>
      </c>
      <c r="L596" s="101" t="s">
        <v>36</v>
      </c>
      <c r="M596" s="101" t="s">
        <v>188</v>
      </c>
      <c r="N596" s="101" t="s">
        <v>240</v>
      </c>
      <c r="O596" s="101" t="str">
        <f>IF([2]!RtDuet_Report[[#This Row],[Duration3]]&gt;=360,IF([2]!RtDuet_Report[[#This Row],[&gt; 12 Hrs EDT ]]=1,"Zero",1),"Zero")</f>
        <v>Zero</v>
      </c>
      <c r="P596" s="101" t="str">
        <f>IF([2]!RtDuet_Report[[#This Row],[Duration3]]&gt;=720, 1,"Zero")</f>
        <v>Zero</v>
      </c>
      <c r="Q596" s="101">
        <v>26</v>
      </c>
      <c r="R596" s="123">
        <v>1.8124999999999999E-2</v>
      </c>
      <c r="S596" s="118" t="s">
        <v>1140</v>
      </c>
      <c r="T596" s="105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59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97" spans="1:21" ht="188" thickBot="1" x14ac:dyDescent="0.4">
      <c r="A597" s="137" t="s">
        <v>31</v>
      </c>
      <c r="B597" s="98">
        <v>44652</v>
      </c>
      <c r="C597" s="99" t="s">
        <v>1127</v>
      </c>
      <c r="D597" s="99"/>
      <c r="E597" s="106">
        <v>44652.332662037035</v>
      </c>
      <c r="F597" s="106">
        <v>44652.350787037038</v>
      </c>
      <c r="G597" s="118" t="s">
        <v>59</v>
      </c>
      <c r="H597" s="118" t="s">
        <v>1139</v>
      </c>
      <c r="I597" s="118" t="s">
        <v>271</v>
      </c>
      <c r="J597" s="101" t="s">
        <v>62</v>
      </c>
      <c r="K597" s="101" t="s">
        <v>239</v>
      </c>
      <c r="L597" s="101" t="s">
        <v>908</v>
      </c>
      <c r="M597" s="101" t="s">
        <v>188</v>
      </c>
      <c r="N597" s="101" t="s">
        <v>240</v>
      </c>
      <c r="O597" s="101" t="str">
        <f>IF([2]!RtDuet_Report[[#This Row],[Duration3]]&gt;=360,IF([2]!RtDuet_Report[[#This Row],[&gt; 12 Hrs EDT ]]=1,"Zero",1),"Zero")</f>
        <v>Zero</v>
      </c>
      <c r="P597" s="101" t="str">
        <f>IF([2]!RtDuet_Report[[#This Row],[Duration3]]&gt;=720, 1,"Zero")</f>
        <v>Zero</v>
      </c>
      <c r="Q597" s="101">
        <v>26</v>
      </c>
      <c r="R597" s="123">
        <v>1.8124999999999999E-2</v>
      </c>
      <c r="S597" s="118" t="s">
        <v>1140</v>
      </c>
      <c r="T597" s="105">
        <f>IF(OR([2]!RtDuet_Report[[#This Row],[Machine Centre ]]="Vessel Unloading 1 Unplanned Loss",[2]!RtDuet_Report[[#This Row],[Machine Centre ]]="Vessel Unloading 2 Unplanned Loss"),[2]!RtDuet_Report[[#This Row],[Duration3]],0)</f>
        <v>26</v>
      </c>
      <c r="U59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98" spans="1:21" ht="100.5" thickBot="1" x14ac:dyDescent="0.4">
      <c r="A598" s="137" t="s">
        <v>31</v>
      </c>
      <c r="B598" s="98">
        <v>44652</v>
      </c>
      <c r="C598" s="99" t="s">
        <v>1127</v>
      </c>
      <c r="D598" s="99"/>
      <c r="E598" s="106">
        <v>44652.531423611108</v>
      </c>
      <c r="F598" s="106">
        <v>44652.536898148152</v>
      </c>
      <c r="G598" s="118" t="s">
        <v>69</v>
      </c>
      <c r="H598" s="118" t="s">
        <v>1141</v>
      </c>
      <c r="I598" s="118" t="s">
        <v>1142</v>
      </c>
      <c r="J598" s="101" t="s">
        <v>62</v>
      </c>
      <c r="K598" s="101" t="s">
        <v>248</v>
      </c>
      <c r="L598" s="101"/>
      <c r="M598" s="101"/>
      <c r="N598" s="101"/>
      <c r="O598" s="101" t="str">
        <f>IF([2]!RtDuet_Report[[#This Row],[Duration3]]&gt;=360,IF([2]!RtDuet_Report[[#This Row],[&gt; 12 Hrs EDT ]]=1,"Zero",1),"Zero")</f>
        <v>Zero</v>
      </c>
      <c r="P598" s="101" t="str">
        <f>IF([2]!RtDuet_Report[[#This Row],[Duration3]]&gt;=720, 1,"Zero")</f>
        <v>Zero</v>
      </c>
      <c r="Q598" s="101">
        <v>7</v>
      </c>
      <c r="R598" s="123">
        <v>5.4745370370370373E-3</v>
      </c>
      <c r="S598" s="118" t="s">
        <v>1143</v>
      </c>
      <c r="T598" s="105">
        <f>IF(OR([2]!RtDuet_Report[[#This Row],[Machine Centre ]]="Vessel Unloading 1 Unplanned Loss",[2]!RtDuet_Report[[#This Row],[Machine Centre ]]="Vessel Unloading 2 Unplanned Loss"),[2]!RtDuet_Report[[#This Row],[Duration3]],0)</f>
        <v>26</v>
      </c>
      <c r="U59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599" spans="1:21" ht="175.5" thickBot="1" x14ac:dyDescent="0.4">
      <c r="A599" s="137" t="s">
        <v>31</v>
      </c>
      <c r="B599" s="98">
        <v>44652</v>
      </c>
      <c r="C599" s="99" t="s">
        <v>1127</v>
      </c>
      <c r="D599" s="99"/>
      <c r="E599" s="106">
        <v>44652.538055555553</v>
      </c>
      <c r="F599" s="106">
        <v>44652.557256944441</v>
      </c>
      <c r="G599" s="118" t="s">
        <v>69</v>
      </c>
      <c r="H599" s="118" t="s">
        <v>1144</v>
      </c>
      <c r="I599" s="118" t="s">
        <v>137</v>
      </c>
      <c r="J599" s="101" t="s">
        <v>62</v>
      </c>
      <c r="K599" s="101" t="s">
        <v>1137</v>
      </c>
      <c r="L599" s="101" t="s">
        <v>54</v>
      </c>
      <c r="M599" s="101" t="s">
        <v>188</v>
      </c>
      <c r="N599" s="101" t="s">
        <v>629</v>
      </c>
      <c r="O599" s="101" t="str">
        <f>IF([2]!RtDuet_Report[[#This Row],[Duration3]]&gt;=360,IF([2]!RtDuet_Report[[#This Row],[&gt; 12 Hrs EDT ]]=1,"Zero",1),"Zero")</f>
        <v>Zero</v>
      </c>
      <c r="P599" s="101" t="str">
        <f>IF([2]!RtDuet_Report[[#This Row],[Duration3]]&gt;=720, 1,"Zero")</f>
        <v>Zero</v>
      </c>
      <c r="Q599" s="101">
        <v>27</v>
      </c>
      <c r="R599" s="123">
        <v>1.9201388888888889E-2</v>
      </c>
      <c r="S599" s="118" t="s">
        <v>1138</v>
      </c>
      <c r="T599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59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00" spans="1:21" ht="175.5" thickBot="1" x14ac:dyDescent="0.4">
      <c r="A600" s="137" t="s">
        <v>31</v>
      </c>
      <c r="B600" s="98">
        <v>44652</v>
      </c>
      <c r="C600" s="99" t="s">
        <v>1127</v>
      </c>
      <c r="D600" s="99"/>
      <c r="E600" s="106">
        <v>44652.559571759259</v>
      </c>
      <c r="F600" s="106">
        <v>44652.589039351849</v>
      </c>
      <c r="G600" s="118" t="s">
        <v>69</v>
      </c>
      <c r="H600" s="118" t="s">
        <v>841</v>
      </c>
      <c r="I600" s="118" t="s">
        <v>1145</v>
      </c>
      <c r="J600" s="101" t="s">
        <v>62</v>
      </c>
      <c r="K600" s="101" t="s">
        <v>1137</v>
      </c>
      <c r="L600" s="101" t="s">
        <v>54</v>
      </c>
      <c r="M600" s="101" t="s">
        <v>188</v>
      </c>
      <c r="N600" s="101" t="s">
        <v>629</v>
      </c>
      <c r="O600" s="101" t="str">
        <f>IF([2]!RtDuet_Report[[#This Row],[Duration3]]&gt;=360,IF([2]!RtDuet_Report[[#This Row],[&gt; 12 Hrs EDT ]]=1,"Zero",1),"Zero")</f>
        <v>Zero</v>
      </c>
      <c r="P600" s="101" t="str">
        <f>IF([2]!RtDuet_Report[[#This Row],[Duration3]]&gt;=720, 1,"Zero")</f>
        <v>Zero</v>
      </c>
      <c r="Q600" s="101">
        <v>42</v>
      </c>
      <c r="R600" s="123">
        <v>2.946759259259259E-2</v>
      </c>
      <c r="S600" s="118" t="s">
        <v>1138</v>
      </c>
      <c r="T600" s="105">
        <f>IF(OR([2]!RtDuet_Report[[#This Row],[Machine Centre ]]="Vessel Unloading 1 Unplanned Loss",[2]!RtDuet_Report[[#This Row],[Machine Centre ]]="Vessel Unloading 2 Unplanned Loss"),[2]!RtDuet_Report[[#This Row],[Duration3]],0)</f>
        <v>27</v>
      </c>
      <c r="U60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01" spans="1:21" ht="175.5" thickBot="1" x14ac:dyDescent="0.4">
      <c r="A601" s="137" t="s">
        <v>31</v>
      </c>
      <c r="B601" s="98">
        <v>44652</v>
      </c>
      <c r="C601" s="99" t="s">
        <v>1127</v>
      </c>
      <c r="D601" s="99"/>
      <c r="E601" s="106">
        <v>44652.589039351849</v>
      </c>
      <c r="F601" s="106">
        <v>44652.612233796295</v>
      </c>
      <c r="G601" s="118" t="s">
        <v>69</v>
      </c>
      <c r="H601" s="118" t="s">
        <v>1146</v>
      </c>
      <c r="I601" s="118" t="s">
        <v>1146</v>
      </c>
      <c r="J601" s="101" t="s">
        <v>34</v>
      </c>
      <c r="K601" s="101" t="s">
        <v>1137</v>
      </c>
      <c r="L601" s="101" t="s">
        <v>54</v>
      </c>
      <c r="M601" s="101" t="s">
        <v>188</v>
      </c>
      <c r="N601" s="101" t="s">
        <v>629</v>
      </c>
      <c r="O601" s="101" t="str">
        <f>IF([2]!RtDuet_Report[[#This Row],[Duration3]]&gt;=360,IF([2]!RtDuet_Report[[#This Row],[&gt; 12 Hrs EDT ]]=1,"Zero",1),"Zero")</f>
        <v>Zero</v>
      </c>
      <c r="P601" s="101" t="str">
        <f>IF([2]!RtDuet_Report[[#This Row],[Duration3]]&gt;=720, 1,"Zero")</f>
        <v>Zero</v>
      </c>
      <c r="Q601" s="101">
        <v>33</v>
      </c>
      <c r="R601" s="123">
        <v>2.3194444444444445E-2</v>
      </c>
      <c r="S601" s="118" t="s">
        <v>1138</v>
      </c>
      <c r="T601" s="105">
        <f>IF(OR([2]!RtDuet_Report[[#This Row],[Machine Centre ]]="Vessel Unloading 1 Unplanned Loss",[2]!RtDuet_Report[[#This Row],[Machine Centre ]]="Vessel Unloading 2 Unplanned Loss"),[2]!RtDuet_Report[[#This Row],[Duration3]],0)</f>
        <v>42</v>
      </c>
      <c r="U60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02" spans="1:21" ht="175.5" thickBot="1" x14ac:dyDescent="0.4">
      <c r="A602" s="137" t="s">
        <v>31</v>
      </c>
      <c r="B602" s="98">
        <v>44652</v>
      </c>
      <c r="C602" s="99" t="s">
        <v>1127</v>
      </c>
      <c r="D602" s="99"/>
      <c r="E602" s="106">
        <v>44652.612280092595</v>
      </c>
      <c r="F602" s="106">
        <v>44652.624537037038</v>
      </c>
      <c r="G602" s="118" t="s">
        <v>69</v>
      </c>
      <c r="H602" s="118" t="s">
        <v>1147</v>
      </c>
      <c r="I602" s="118" t="s">
        <v>323</v>
      </c>
      <c r="J602" s="101" t="s">
        <v>62</v>
      </c>
      <c r="K602" s="101" t="s">
        <v>1137</v>
      </c>
      <c r="L602" s="101" t="s">
        <v>54</v>
      </c>
      <c r="M602" s="101" t="s">
        <v>188</v>
      </c>
      <c r="N602" s="101" t="s">
        <v>629</v>
      </c>
      <c r="O602" s="101" t="str">
        <f>IF([2]!RtDuet_Report[[#This Row],[Duration3]]&gt;=360,IF([2]!RtDuet_Report[[#This Row],[&gt; 12 Hrs EDT ]]=1,"Zero",1),"Zero")</f>
        <v>Zero</v>
      </c>
      <c r="P602" s="101" t="str">
        <f>IF([2]!RtDuet_Report[[#This Row],[Duration3]]&gt;=720, 1,"Zero")</f>
        <v>Zero</v>
      </c>
      <c r="Q602" s="101">
        <v>17</v>
      </c>
      <c r="R602" s="123">
        <v>1.2256944444444444E-2</v>
      </c>
      <c r="S602" s="118" t="s">
        <v>1138</v>
      </c>
      <c r="T602" s="105">
        <f>IF(OR([2]!RtDuet_Report[[#This Row],[Machine Centre ]]="Vessel Unloading 1 Unplanned Loss",[2]!RtDuet_Report[[#This Row],[Machine Centre ]]="Vessel Unloading 2 Unplanned Loss"),[2]!RtDuet_Report[[#This Row],[Duration3]],0)</f>
        <v>33</v>
      </c>
      <c r="U60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03" spans="1:21" ht="188" thickBot="1" x14ac:dyDescent="0.4">
      <c r="A603" s="137" t="s">
        <v>31</v>
      </c>
      <c r="B603" s="98">
        <v>44652</v>
      </c>
      <c r="C603" s="99" t="s">
        <v>1127</v>
      </c>
      <c r="D603" s="99"/>
      <c r="E603" s="106">
        <v>44652.717210648145</v>
      </c>
      <c r="F603" s="106">
        <v>44652.719629629632</v>
      </c>
      <c r="G603" s="118" t="s">
        <v>59</v>
      </c>
      <c r="H603" s="118" t="s">
        <v>154</v>
      </c>
      <c r="I603" s="118" t="s">
        <v>154</v>
      </c>
      <c r="J603" s="101" t="s">
        <v>34</v>
      </c>
      <c r="K603" s="101" t="s">
        <v>1148</v>
      </c>
      <c r="L603" s="101" t="s">
        <v>54</v>
      </c>
      <c r="M603" s="101" t="s">
        <v>179</v>
      </c>
      <c r="N603" s="101" t="s">
        <v>180</v>
      </c>
      <c r="O603" s="101" t="str">
        <f>IF([2]!RtDuet_Report[[#This Row],[Duration3]]&gt;=360,IF([2]!RtDuet_Report[[#This Row],[&gt; 12 Hrs EDT ]]=1,"Zero",1),"Zero")</f>
        <v>Zero</v>
      </c>
      <c r="P603" s="101" t="str">
        <f>IF([2]!RtDuet_Report[[#This Row],[Duration3]]&gt;=720, 1,"Zero")</f>
        <v>Zero</v>
      </c>
      <c r="Q603" s="101">
        <v>3</v>
      </c>
      <c r="R603" s="123">
        <v>2.4189814814814816E-3</v>
      </c>
      <c r="S603" s="118" t="s">
        <v>1149</v>
      </c>
      <c r="T603" s="105">
        <f>IF(OR([2]!RtDuet_Report[[#This Row],[Machine Centre ]]="Vessel Unloading 1 Unplanned Loss",[2]!RtDuet_Report[[#This Row],[Machine Centre ]]="Vessel Unloading 2 Unplanned Loss"),[2]!RtDuet_Report[[#This Row],[Duration3]],0)</f>
        <v>17</v>
      </c>
      <c r="U60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04" spans="1:21" ht="188" thickBot="1" x14ac:dyDescent="0.4">
      <c r="A604" s="137" t="s">
        <v>31</v>
      </c>
      <c r="B604" s="98">
        <v>44652</v>
      </c>
      <c r="C604" s="99" t="s">
        <v>1127</v>
      </c>
      <c r="D604" s="99"/>
      <c r="E604" s="106">
        <v>44652.719652777778</v>
      </c>
      <c r="F604" s="106">
        <v>44652.724548611113</v>
      </c>
      <c r="G604" s="118" t="s">
        <v>59</v>
      </c>
      <c r="H604" s="118" t="s">
        <v>274</v>
      </c>
      <c r="I604" s="118" t="s">
        <v>306</v>
      </c>
      <c r="J604" s="101" t="s">
        <v>62</v>
      </c>
      <c r="K604" s="101" t="s">
        <v>1148</v>
      </c>
      <c r="L604" s="101" t="s">
        <v>54</v>
      </c>
      <c r="M604" s="101" t="s">
        <v>179</v>
      </c>
      <c r="N604" s="101" t="s">
        <v>180</v>
      </c>
      <c r="O604" s="101" t="str">
        <f>IF([2]!RtDuet_Report[[#This Row],[Duration3]]&gt;=360,IF([2]!RtDuet_Report[[#This Row],[&gt; 12 Hrs EDT ]]=1,"Zero",1),"Zero")</f>
        <v>Zero</v>
      </c>
      <c r="P604" s="101" t="str">
        <f>IF([2]!RtDuet_Report[[#This Row],[Duration3]]&gt;=720, 1,"Zero")</f>
        <v>Zero</v>
      </c>
      <c r="Q604" s="101">
        <v>7</v>
      </c>
      <c r="R604" s="123">
        <v>4.8958333333333328E-3</v>
      </c>
      <c r="S604" s="118" t="s">
        <v>1149</v>
      </c>
      <c r="T604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60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05" spans="1:21" ht="188" thickBot="1" x14ac:dyDescent="0.4">
      <c r="A605" s="137" t="s">
        <v>31</v>
      </c>
      <c r="B605" s="98">
        <v>44652</v>
      </c>
      <c r="C605" s="99" t="s">
        <v>1127</v>
      </c>
      <c r="D605" s="99"/>
      <c r="E605" s="106">
        <v>44652.790682870371</v>
      </c>
      <c r="F605" s="106">
        <v>44652.813321759262</v>
      </c>
      <c r="G605" s="118" t="s">
        <v>59</v>
      </c>
      <c r="H605" s="118" t="s">
        <v>1150</v>
      </c>
      <c r="I605" s="118" t="s">
        <v>1150</v>
      </c>
      <c r="J605" s="101" t="s">
        <v>34</v>
      </c>
      <c r="K605" s="101" t="s">
        <v>1148</v>
      </c>
      <c r="L605" s="101" t="s">
        <v>54</v>
      </c>
      <c r="M605" s="101" t="s">
        <v>179</v>
      </c>
      <c r="N605" s="101" t="s">
        <v>180</v>
      </c>
      <c r="O605" s="101" t="str">
        <f>IF([2]!RtDuet_Report[[#This Row],[Duration3]]&gt;=360,IF([2]!RtDuet_Report[[#This Row],[&gt; 12 Hrs EDT ]]=1,"Zero",1),"Zero")</f>
        <v>Zero</v>
      </c>
      <c r="P605" s="101" t="str">
        <f>IF([2]!RtDuet_Report[[#This Row],[Duration3]]&gt;=720, 1,"Zero")</f>
        <v>Zero</v>
      </c>
      <c r="Q605" s="101">
        <v>32</v>
      </c>
      <c r="R605" s="123">
        <v>2.2638888888888889E-2</v>
      </c>
      <c r="S605" s="118" t="s">
        <v>1149</v>
      </c>
      <c r="T605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60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06" spans="1:21" ht="188" thickBot="1" x14ac:dyDescent="0.4">
      <c r="A606" s="137" t="s">
        <v>31</v>
      </c>
      <c r="B606" s="98">
        <v>44652</v>
      </c>
      <c r="C606" s="99" t="s">
        <v>1127</v>
      </c>
      <c r="D606" s="99"/>
      <c r="E606" s="106">
        <v>44652.813344907408</v>
      </c>
      <c r="F606" s="106">
        <v>44652.818761574075</v>
      </c>
      <c r="G606" s="118" t="s">
        <v>59</v>
      </c>
      <c r="H606" s="118" t="s">
        <v>917</v>
      </c>
      <c r="I606" s="118" t="s">
        <v>823</v>
      </c>
      <c r="J606" s="101" t="s">
        <v>62</v>
      </c>
      <c r="K606" s="101" t="s">
        <v>1148</v>
      </c>
      <c r="L606" s="101" t="s">
        <v>54</v>
      </c>
      <c r="M606" s="101" t="s">
        <v>179</v>
      </c>
      <c r="N606" s="101" t="s">
        <v>180</v>
      </c>
      <c r="O606" s="101" t="str">
        <f>IF([2]!RtDuet_Report[[#This Row],[Duration3]]&gt;=360,IF([2]!RtDuet_Report[[#This Row],[&gt; 12 Hrs EDT ]]=1,"Zero",1),"Zero")</f>
        <v>Zero</v>
      </c>
      <c r="P606" s="101" t="str">
        <f>IF([2]!RtDuet_Report[[#This Row],[Duration3]]&gt;=720, 1,"Zero")</f>
        <v>Zero</v>
      </c>
      <c r="Q606" s="101">
        <v>7</v>
      </c>
      <c r="R606" s="123">
        <v>5.4166666666666669E-3</v>
      </c>
      <c r="S606" s="118" t="s">
        <v>1149</v>
      </c>
      <c r="T606" s="105">
        <f>IF(OR([2]!RtDuet_Report[[#This Row],[Machine Centre ]]="Vessel Unloading 1 Unplanned Loss",[2]!RtDuet_Report[[#This Row],[Machine Centre ]]="Vessel Unloading 2 Unplanned Loss"),[2]!RtDuet_Report[[#This Row],[Duration3]],0)</f>
        <v>32</v>
      </c>
      <c r="U60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07" spans="1:21" ht="188" thickBot="1" x14ac:dyDescent="0.4">
      <c r="A607" s="137" t="s">
        <v>31</v>
      </c>
      <c r="B607" s="98">
        <v>44652</v>
      </c>
      <c r="C607" s="99" t="s">
        <v>1127</v>
      </c>
      <c r="D607" s="99"/>
      <c r="E607" s="106">
        <v>44652.846331018518</v>
      </c>
      <c r="F607" s="106">
        <v>44652.855682870373</v>
      </c>
      <c r="G607" s="118" t="s">
        <v>69</v>
      </c>
      <c r="H607" s="118" t="s">
        <v>1151</v>
      </c>
      <c r="I607" s="118" t="s">
        <v>265</v>
      </c>
      <c r="J607" s="101" t="s">
        <v>62</v>
      </c>
      <c r="K607" s="101" t="s">
        <v>404</v>
      </c>
      <c r="L607" s="101" t="s">
        <v>78</v>
      </c>
      <c r="M607" s="101" t="s">
        <v>64</v>
      </c>
      <c r="N607" s="101" t="s">
        <v>73</v>
      </c>
      <c r="O607" s="101" t="str">
        <f>IF([2]!RtDuet_Report[[#This Row],[Duration3]]&gt;=360,IF([2]!RtDuet_Report[[#This Row],[&gt; 12 Hrs EDT ]]=1,"Zero",1),"Zero")</f>
        <v>Zero</v>
      </c>
      <c r="P607" s="101" t="str">
        <f>IF([2]!RtDuet_Report[[#This Row],[Duration3]]&gt;=720, 1,"Zero")</f>
        <v>Zero</v>
      </c>
      <c r="Q607" s="101">
        <v>13</v>
      </c>
      <c r="R607" s="123">
        <v>9.3518518518518525E-3</v>
      </c>
      <c r="S607" s="118" t="s">
        <v>1152</v>
      </c>
      <c r="T607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60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08" spans="1:21" ht="188" thickBot="1" x14ac:dyDescent="0.4">
      <c r="A608" s="137" t="s">
        <v>31</v>
      </c>
      <c r="B608" s="98">
        <v>44652</v>
      </c>
      <c r="C608" s="99" t="s">
        <v>1127</v>
      </c>
      <c r="D608" s="99"/>
      <c r="E608" s="106">
        <v>44652.901643518519</v>
      </c>
      <c r="F608" s="106">
        <v>44652.91065972222</v>
      </c>
      <c r="G608" s="118" t="s">
        <v>69</v>
      </c>
      <c r="H608" s="118" t="s">
        <v>1153</v>
      </c>
      <c r="I608" s="118" t="s">
        <v>1154</v>
      </c>
      <c r="J608" s="101" t="s">
        <v>62</v>
      </c>
      <c r="K608" s="101" t="s">
        <v>404</v>
      </c>
      <c r="L608" s="101" t="s">
        <v>78</v>
      </c>
      <c r="M608" s="101" t="s">
        <v>64</v>
      </c>
      <c r="N608" s="101" t="s">
        <v>73</v>
      </c>
      <c r="O608" s="101" t="str">
        <f>IF([2]!RtDuet_Report[[#This Row],[Duration3]]&gt;=360,IF([2]!RtDuet_Report[[#This Row],[&gt; 12 Hrs EDT ]]=1,"Zero",1),"Zero")</f>
        <v>Zero</v>
      </c>
      <c r="P608" s="101" t="str">
        <f>IF([2]!RtDuet_Report[[#This Row],[Duration3]]&gt;=720, 1,"Zero")</f>
        <v>Zero</v>
      </c>
      <c r="Q608" s="101">
        <v>12</v>
      </c>
      <c r="R608" s="123">
        <v>9.0162037037037034E-3</v>
      </c>
      <c r="S608" s="118" t="s">
        <v>1152</v>
      </c>
      <c r="T608" s="105">
        <f>IF(OR([2]!RtDuet_Report[[#This Row],[Machine Centre ]]="Vessel Unloading 1 Unplanned Loss",[2]!RtDuet_Report[[#This Row],[Machine Centre ]]="Vessel Unloading 2 Unplanned Loss"),[2]!RtDuet_Report[[#This Row],[Duration3]],0)</f>
        <v>13</v>
      </c>
      <c r="U60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09" spans="1:21" ht="188" thickBot="1" x14ac:dyDescent="0.4">
      <c r="A609" s="137" t="s">
        <v>31</v>
      </c>
      <c r="B609" s="98">
        <v>44652</v>
      </c>
      <c r="C609" s="99" t="s">
        <v>1127</v>
      </c>
      <c r="D609" s="99"/>
      <c r="E609" s="106">
        <v>44652.914236111108</v>
      </c>
      <c r="F609" s="106">
        <v>44652.921620370369</v>
      </c>
      <c r="G609" s="118" t="s">
        <v>69</v>
      </c>
      <c r="H609" s="118" t="s">
        <v>1155</v>
      </c>
      <c r="I609" s="118" t="s">
        <v>1156</v>
      </c>
      <c r="J609" s="101" t="s">
        <v>62</v>
      </c>
      <c r="K609" s="101" t="s">
        <v>404</v>
      </c>
      <c r="L609" s="101" t="s">
        <v>78</v>
      </c>
      <c r="M609" s="101" t="s">
        <v>64</v>
      </c>
      <c r="N609" s="101" t="s">
        <v>73</v>
      </c>
      <c r="O609" s="101" t="str">
        <f>IF([2]!RtDuet_Report[[#This Row],[Duration3]]&gt;=360,IF([2]!RtDuet_Report[[#This Row],[&gt; 12 Hrs EDT ]]=1,"Zero",1),"Zero")</f>
        <v>Zero</v>
      </c>
      <c r="P609" s="101" t="str">
        <f>IF([2]!RtDuet_Report[[#This Row],[Duration3]]&gt;=720, 1,"Zero")</f>
        <v>Zero</v>
      </c>
      <c r="Q609" s="101">
        <v>10</v>
      </c>
      <c r="R609" s="123">
        <v>7.3842592592592597E-3</v>
      </c>
      <c r="S609" s="118" t="s">
        <v>1152</v>
      </c>
      <c r="T609" s="105">
        <f>IF(OR([2]!RtDuet_Report[[#This Row],[Machine Centre ]]="Vessel Unloading 1 Unplanned Loss",[2]!RtDuet_Report[[#This Row],[Machine Centre ]]="Vessel Unloading 2 Unplanned Loss"),[2]!RtDuet_Report[[#This Row],[Duration3]],0)</f>
        <v>12</v>
      </c>
      <c r="U60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10" spans="1:21" ht="188" thickBot="1" x14ac:dyDescent="0.4">
      <c r="A610" s="137" t="s">
        <v>31</v>
      </c>
      <c r="B610" s="98">
        <v>44652</v>
      </c>
      <c r="C610" s="99" t="s">
        <v>1127</v>
      </c>
      <c r="D610" s="99"/>
      <c r="E610" s="106">
        <v>44652.968530092592</v>
      </c>
      <c r="F610" s="106">
        <v>44652.97488425926</v>
      </c>
      <c r="G610" s="118" t="s">
        <v>59</v>
      </c>
      <c r="H610" s="118" t="s">
        <v>875</v>
      </c>
      <c r="I610" s="118" t="s">
        <v>875</v>
      </c>
      <c r="J610" s="101" t="s">
        <v>34</v>
      </c>
      <c r="K610" s="101" t="s">
        <v>1148</v>
      </c>
      <c r="L610" s="101" t="s">
        <v>54</v>
      </c>
      <c r="M610" s="101" t="s">
        <v>179</v>
      </c>
      <c r="N610" s="101" t="s">
        <v>180</v>
      </c>
      <c r="O610" s="101" t="str">
        <f>IF([2]!RtDuet_Report[[#This Row],[Duration3]]&gt;=360,IF([2]!RtDuet_Report[[#This Row],[&gt; 12 Hrs EDT ]]=1,"Zero",1),"Zero")</f>
        <v>Zero</v>
      </c>
      <c r="P610" s="101" t="str">
        <f>IF([2]!RtDuet_Report[[#This Row],[Duration3]]&gt;=720, 1,"Zero")</f>
        <v>Zero</v>
      </c>
      <c r="Q610" s="101">
        <v>9</v>
      </c>
      <c r="R610" s="123">
        <v>6.3541666666666668E-3</v>
      </c>
      <c r="S610" s="118" t="s">
        <v>1149</v>
      </c>
      <c r="T610" s="105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61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11" spans="1:21" ht="188" thickBot="1" x14ac:dyDescent="0.4">
      <c r="A611" s="137" t="s">
        <v>31</v>
      </c>
      <c r="B611" s="98">
        <v>44652</v>
      </c>
      <c r="C611" s="99" t="s">
        <v>1127</v>
      </c>
      <c r="D611" s="99"/>
      <c r="E611" s="106">
        <v>44652.979618055557</v>
      </c>
      <c r="F611" s="106">
        <v>44652.982395833336</v>
      </c>
      <c r="G611" s="118" t="s">
        <v>59</v>
      </c>
      <c r="H611" s="118" t="s">
        <v>519</v>
      </c>
      <c r="I611" s="118" t="s">
        <v>519</v>
      </c>
      <c r="J611" s="101" t="s">
        <v>34</v>
      </c>
      <c r="K611" s="101" t="s">
        <v>1133</v>
      </c>
      <c r="L611" s="101" t="s">
        <v>908</v>
      </c>
      <c r="M611" s="101" t="s">
        <v>179</v>
      </c>
      <c r="N611" s="101" t="s">
        <v>180</v>
      </c>
      <c r="O611" s="101" t="str">
        <f>IF([2]!RtDuet_Report[[#This Row],[Duration3]]&gt;=360,IF([2]!RtDuet_Report[[#This Row],[&gt; 12 Hrs EDT ]]=1,"Zero",1),"Zero")</f>
        <v>Zero</v>
      </c>
      <c r="P611" s="101" t="str">
        <f>IF([2]!RtDuet_Report[[#This Row],[Duration3]]&gt;=720, 1,"Zero")</f>
        <v>Zero</v>
      </c>
      <c r="Q611" s="101">
        <v>4</v>
      </c>
      <c r="R611" s="123">
        <v>2.7777777777777779E-3</v>
      </c>
      <c r="S611" s="118" t="s">
        <v>1134</v>
      </c>
      <c r="T611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61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12" spans="1:21" ht="188" thickBot="1" x14ac:dyDescent="0.4">
      <c r="A612" s="137" t="s">
        <v>31</v>
      </c>
      <c r="B612" s="98">
        <v>44652</v>
      </c>
      <c r="C612" s="99" t="s">
        <v>1127</v>
      </c>
      <c r="D612" s="99"/>
      <c r="E612" s="106">
        <v>44653.304826388892</v>
      </c>
      <c r="F612" s="106">
        <v>44653.311921296299</v>
      </c>
      <c r="G612" s="118" t="s">
        <v>59</v>
      </c>
      <c r="H612" s="118" t="s">
        <v>1157</v>
      </c>
      <c r="I612" s="118" t="s">
        <v>1157</v>
      </c>
      <c r="J612" s="101" t="s">
        <v>34</v>
      </c>
      <c r="K612" s="101" t="s">
        <v>1133</v>
      </c>
      <c r="L612" s="101" t="s">
        <v>908</v>
      </c>
      <c r="M612" s="101" t="s">
        <v>179</v>
      </c>
      <c r="N612" s="101" t="s">
        <v>180</v>
      </c>
      <c r="O612" s="101" t="str">
        <f>IF([2]!RtDuet_Report[[#This Row],[Duration3]]&gt;=360,IF([2]!RtDuet_Report[[#This Row],[&gt; 12 Hrs EDT ]]=1,"Zero",1),"Zero")</f>
        <v>Zero</v>
      </c>
      <c r="P612" s="101" t="str">
        <f>IF([2]!RtDuet_Report[[#This Row],[Duration3]]&gt;=720, 1,"Zero")</f>
        <v>Zero</v>
      </c>
      <c r="Q612" s="101">
        <v>10</v>
      </c>
      <c r="R612" s="123">
        <v>7.0949074074074074E-3</v>
      </c>
      <c r="S612" s="118" t="s">
        <v>1134</v>
      </c>
      <c r="T612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61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13" spans="1:21" ht="188" thickBot="1" x14ac:dyDescent="0.4">
      <c r="A613" s="137" t="s">
        <v>31</v>
      </c>
      <c r="B613" s="98">
        <v>44652</v>
      </c>
      <c r="C613" s="99" t="s">
        <v>1127</v>
      </c>
      <c r="D613" s="99"/>
      <c r="E613" s="106">
        <v>44653.315509259257</v>
      </c>
      <c r="F613" s="106">
        <v>44653.317349537036</v>
      </c>
      <c r="G613" s="118" t="s">
        <v>59</v>
      </c>
      <c r="H613" s="118" t="s">
        <v>973</v>
      </c>
      <c r="I613" s="118" t="s">
        <v>973</v>
      </c>
      <c r="J613" s="101" t="s">
        <v>34</v>
      </c>
      <c r="K613" s="101" t="s">
        <v>1133</v>
      </c>
      <c r="L613" s="101" t="s">
        <v>908</v>
      </c>
      <c r="M613" s="101" t="s">
        <v>179</v>
      </c>
      <c r="N613" s="101" t="s">
        <v>180</v>
      </c>
      <c r="O613" s="101" t="str">
        <f>IF([2]!RtDuet_Report[[#This Row],[Duration3]]&gt;=360,IF([2]!RtDuet_Report[[#This Row],[&gt; 12 Hrs EDT ]]=1,"Zero",1),"Zero")</f>
        <v>Zero</v>
      </c>
      <c r="P613" s="101" t="str">
        <f>IF([2]!RtDuet_Report[[#This Row],[Duration3]]&gt;=720, 1,"Zero")</f>
        <v>Zero</v>
      </c>
      <c r="Q613" s="101">
        <v>2</v>
      </c>
      <c r="R613" s="123">
        <v>1.8402777777777777E-3</v>
      </c>
      <c r="S613" s="118" t="s">
        <v>1134</v>
      </c>
      <c r="T613" s="105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61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14" spans="1:21" ht="188" thickBot="1" x14ac:dyDescent="0.4">
      <c r="A614" s="137" t="s">
        <v>31</v>
      </c>
      <c r="B614" s="98">
        <v>44652</v>
      </c>
      <c r="C614" s="99" t="s">
        <v>1127</v>
      </c>
      <c r="D614" s="99"/>
      <c r="E614" s="106">
        <v>44653.320775462962</v>
      </c>
      <c r="F614" s="106">
        <v>44653.326574074075</v>
      </c>
      <c r="G614" s="118" t="s">
        <v>59</v>
      </c>
      <c r="H614" s="118" t="s">
        <v>670</v>
      </c>
      <c r="I614" s="118" t="s">
        <v>298</v>
      </c>
      <c r="J614" s="101" t="s">
        <v>62</v>
      </c>
      <c r="K614" s="101" t="s">
        <v>1133</v>
      </c>
      <c r="L614" s="101" t="s">
        <v>908</v>
      </c>
      <c r="M614" s="101" t="s">
        <v>179</v>
      </c>
      <c r="N614" s="101" t="s">
        <v>180</v>
      </c>
      <c r="O614" s="101" t="str">
        <f>IF([2]!RtDuet_Report[[#This Row],[Duration3]]&gt;=360,IF([2]!RtDuet_Report[[#This Row],[&gt; 12 Hrs EDT ]]=1,"Zero",1),"Zero")</f>
        <v>Zero</v>
      </c>
      <c r="P614" s="101" t="str">
        <f>IF([2]!RtDuet_Report[[#This Row],[Duration3]]&gt;=720, 1,"Zero")</f>
        <v>Zero</v>
      </c>
      <c r="Q614" s="101">
        <v>8</v>
      </c>
      <c r="R614" s="123">
        <v>5.7986111111111112E-3</v>
      </c>
      <c r="S614" s="118" t="s">
        <v>1134</v>
      </c>
      <c r="T614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61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15" spans="1:21" ht="188" thickBot="1" x14ac:dyDescent="0.4">
      <c r="A615" s="137" t="s">
        <v>31</v>
      </c>
      <c r="B615" s="98">
        <v>44652</v>
      </c>
      <c r="C615" s="99" t="s">
        <v>1127</v>
      </c>
      <c r="D615" s="99"/>
      <c r="E615" s="106">
        <v>44653.331562500003</v>
      </c>
      <c r="F615" s="106">
        <v>44653.338067129633</v>
      </c>
      <c r="G615" s="118" t="s">
        <v>59</v>
      </c>
      <c r="H615" s="118" t="s">
        <v>1136</v>
      </c>
      <c r="I615" s="118" t="s">
        <v>1136</v>
      </c>
      <c r="J615" s="101" t="s">
        <v>34</v>
      </c>
      <c r="K615" s="101" t="s">
        <v>1133</v>
      </c>
      <c r="L615" s="101" t="s">
        <v>908</v>
      </c>
      <c r="M615" s="101" t="s">
        <v>179</v>
      </c>
      <c r="N615" s="101" t="s">
        <v>180</v>
      </c>
      <c r="O615" s="101" t="str">
        <f>IF([2]!RtDuet_Report[[#This Row],[Duration3]]&gt;=360,IF([2]!RtDuet_Report[[#This Row],[&gt; 12 Hrs EDT ]]=1,"Zero",1),"Zero")</f>
        <v>Zero</v>
      </c>
      <c r="P615" s="101" t="str">
        <f>IF([2]!RtDuet_Report[[#This Row],[Duration3]]&gt;=720, 1,"Zero")</f>
        <v>Zero</v>
      </c>
      <c r="Q615" s="101">
        <v>9</v>
      </c>
      <c r="R615" s="123">
        <v>6.5046296296296302E-3</v>
      </c>
      <c r="S615" s="118" t="s">
        <v>1134</v>
      </c>
      <c r="T615" s="105">
        <f>IF(OR([2]!RtDuet_Report[[#This Row],[Machine Centre ]]="Vessel Unloading 1 Unplanned Loss",[2]!RtDuet_Report[[#This Row],[Machine Centre ]]="Vessel Unloading 2 Unplanned Loss"),[2]!RtDuet_Report[[#This Row],[Duration3]],0)</f>
        <v>8</v>
      </c>
      <c r="U61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16" spans="1:21" ht="200.5" thickBot="1" x14ac:dyDescent="0.4">
      <c r="A616" s="137" t="s">
        <v>31</v>
      </c>
      <c r="B616" s="98">
        <v>44652</v>
      </c>
      <c r="C616" s="99" t="s">
        <v>1127</v>
      </c>
      <c r="D616" s="99"/>
      <c r="E616" s="106">
        <v>44653.760405092595</v>
      </c>
      <c r="F616" s="106">
        <v>44653.766851851855</v>
      </c>
      <c r="G616" s="118" t="s">
        <v>59</v>
      </c>
      <c r="H616" s="118" t="s">
        <v>1158</v>
      </c>
      <c r="I616" s="118" t="s">
        <v>823</v>
      </c>
      <c r="J616" s="101" t="s">
        <v>62</v>
      </c>
      <c r="K616" s="101" t="s">
        <v>134</v>
      </c>
      <c r="L616" s="101" t="s">
        <v>339</v>
      </c>
      <c r="M616" s="101" t="s">
        <v>83</v>
      </c>
      <c r="N616" s="101" t="s">
        <v>136</v>
      </c>
      <c r="O616" s="101" t="str">
        <f>IF([2]!RtDuet_Report[[#This Row],[Duration3]]&gt;=360,IF([2]!RtDuet_Report[[#This Row],[&gt; 12 Hrs EDT ]]=1,"Zero",1),"Zero")</f>
        <v>Zero</v>
      </c>
      <c r="P616" s="101" t="str">
        <f>IF([2]!RtDuet_Report[[#This Row],[Duration3]]&gt;=720, 1,"Zero")</f>
        <v>Zero</v>
      </c>
      <c r="Q616" s="101">
        <v>9</v>
      </c>
      <c r="R616" s="123">
        <v>6.4467592592592597E-3</v>
      </c>
      <c r="S616" s="118" t="s">
        <v>1159</v>
      </c>
      <c r="T616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61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17" spans="1:21" ht="188" thickBot="1" x14ac:dyDescent="0.4">
      <c r="A617" s="137" t="s">
        <v>31</v>
      </c>
      <c r="B617" s="98">
        <v>44652</v>
      </c>
      <c r="C617" s="99" t="s">
        <v>1127</v>
      </c>
      <c r="D617" s="99"/>
      <c r="E617" s="106">
        <v>44654.000208333331</v>
      </c>
      <c r="F617" s="106">
        <v>44654.003055555557</v>
      </c>
      <c r="G617" s="118" t="s">
        <v>69</v>
      </c>
      <c r="H617" s="118" t="s">
        <v>412</v>
      </c>
      <c r="I617" s="118" t="s">
        <v>356</v>
      </c>
      <c r="J617" s="101" t="s">
        <v>62</v>
      </c>
      <c r="K617" s="101" t="s">
        <v>404</v>
      </c>
      <c r="L617" s="101" t="s">
        <v>78</v>
      </c>
      <c r="M617" s="101" t="s">
        <v>64</v>
      </c>
      <c r="N617" s="101" t="s">
        <v>73</v>
      </c>
      <c r="O617" s="101" t="str">
        <f>IF([2]!RtDuet_Report[[#This Row],[Duration3]]&gt;=360,IF([2]!RtDuet_Report[[#This Row],[&gt; 12 Hrs EDT ]]=1,"Zero",1),"Zero")</f>
        <v>Zero</v>
      </c>
      <c r="P617" s="101" t="str">
        <f>IF([2]!RtDuet_Report[[#This Row],[Duration3]]&gt;=720, 1,"Zero")</f>
        <v>Zero</v>
      </c>
      <c r="Q617" s="101">
        <v>4</v>
      </c>
      <c r="R617" s="123">
        <v>2.8472222222222219E-3</v>
      </c>
      <c r="S617" s="118" t="s">
        <v>1152</v>
      </c>
      <c r="T617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61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18" spans="1:21" ht="188" thickBot="1" x14ac:dyDescent="0.4">
      <c r="A618" s="137" t="s">
        <v>31</v>
      </c>
      <c r="B618" s="98">
        <v>44652</v>
      </c>
      <c r="C618" s="99" t="s">
        <v>1127</v>
      </c>
      <c r="D618" s="99"/>
      <c r="E618" s="106">
        <v>44654.037997685184</v>
      </c>
      <c r="F618" s="106">
        <v>44654.046944444446</v>
      </c>
      <c r="G618" s="118" t="s">
        <v>59</v>
      </c>
      <c r="H618" s="118" t="s">
        <v>1160</v>
      </c>
      <c r="I618" s="118" t="s">
        <v>1160</v>
      </c>
      <c r="J618" s="101" t="s">
        <v>34</v>
      </c>
      <c r="K618" s="101" t="s">
        <v>1161</v>
      </c>
      <c r="L618" s="101" t="s">
        <v>54</v>
      </c>
      <c r="M618" s="101" t="s">
        <v>179</v>
      </c>
      <c r="N618" s="101" t="s">
        <v>180</v>
      </c>
      <c r="O618" s="101" t="str">
        <f>IF([2]!RtDuet_Report[[#This Row],[Duration3]]&gt;=360,IF([2]!RtDuet_Report[[#This Row],[&gt; 12 Hrs EDT ]]=1,"Zero",1),"Zero")</f>
        <v>Zero</v>
      </c>
      <c r="P618" s="101" t="str">
        <f>IF([2]!RtDuet_Report[[#This Row],[Duration3]]&gt;=720, 1,"Zero")</f>
        <v>Zero</v>
      </c>
      <c r="Q618" s="101">
        <v>12</v>
      </c>
      <c r="R618" s="123">
        <v>8.9467592592592585E-3</v>
      </c>
      <c r="S618" s="118" t="s">
        <v>1162</v>
      </c>
      <c r="T618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61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19" spans="1:21" ht="200.5" thickBot="1" x14ac:dyDescent="0.4">
      <c r="A619" s="137" t="s">
        <v>31</v>
      </c>
      <c r="B619" s="98">
        <v>44652</v>
      </c>
      <c r="C619" s="99" t="s">
        <v>1127</v>
      </c>
      <c r="D619" s="99"/>
      <c r="E619" s="106">
        <v>44654.113113425927</v>
      </c>
      <c r="F619" s="106">
        <v>44654.119537037041</v>
      </c>
      <c r="G619" s="118" t="s">
        <v>59</v>
      </c>
      <c r="H619" s="118" t="s">
        <v>1163</v>
      </c>
      <c r="I619" s="118" t="s">
        <v>144</v>
      </c>
      <c r="J619" s="101" t="s">
        <v>62</v>
      </c>
      <c r="K619" s="101" t="s">
        <v>134</v>
      </c>
      <c r="L619" s="101" t="s">
        <v>339</v>
      </c>
      <c r="M619" s="101" t="s">
        <v>83</v>
      </c>
      <c r="N619" s="101" t="s">
        <v>136</v>
      </c>
      <c r="O619" s="101" t="str">
        <f>IF([2]!RtDuet_Report[[#This Row],[Duration3]]&gt;=360,IF([2]!RtDuet_Report[[#This Row],[&gt; 12 Hrs EDT ]]=1,"Zero",1),"Zero")</f>
        <v>Zero</v>
      </c>
      <c r="P619" s="101" t="str">
        <f>IF([2]!RtDuet_Report[[#This Row],[Duration3]]&gt;=720, 1,"Zero")</f>
        <v>Zero</v>
      </c>
      <c r="Q619" s="101">
        <v>9</v>
      </c>
      <c r="R619" s="123">
        <v>6.4236111111111117E-3</v>
      </c>
      <c r="S619" s="118" t="s">
        <v>1164</v>
      </c>
      <c r="T619" s="105">
        <f>IF(OR([2]!RtDuet_Report[[#This Row],[Machine Centre ]]="Vessel Unloading 1 Unplanned Loss",[2]!RtDuet_Report[[#This Row],[Machine Centre ]]="Vessel Unloading 2 Unplanned Loss"),[2]!RtDuet_Report[[#This Row],[Duration3]],0)</f>
        <v>12</v>
      </c>
      <c r="U61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20" spans="1:21" ht="225.5" thickBot="1" x14ac:dyDescent="0.4">
      <c r="A620" s="137" t="s">
        <v>31</v>
      </c>
      <c r="B620" s="98">
        <v>44652</v>
      </c>
      <c r="C620" s="99" t="s">
        <v>1127</v>
      </c>
      <c r="D620" s="99"/>
      <c r="E620" s="106">
        <v>44654.264201388891</v>
      </c>
      <c r="F620" s="106">
        <v>44654.270682870374</v>
      </c>
      <c r="G620" s="118" t="s">
        <v>59</v>
      </c>
      <c r="H620" s="118" t="s">
        <v>583</v>
      </c>
      <c r="I620" s="118" t="s">
        <v>437</v>
      </c>
      <c r="J620" s="101" t="s">
        <v>62</v>
      </c>
      <c r="K620" s="101" t="s">
        <v>1165</v>
      </c>
      <c r="L620" s="101" t="s">
        <v>78</v>
      </c>
      <c r="M620" s="101" t="s">
        <v>64</v>
      </c>
      <c r="N620" s="101" t="s">
        <v>65</v>
      </c>
      <c r="O620" s="101" t="str">
        <f>IF([2]!RtDuet_Report[[#This Row],[Duration3]]&gt;=360,IF([2]!RtDuet_Report[[#This Row],[&gt; 12 Hrs EDT ]]=1,"Zero",1),"Zero")</f>
        <v>Zero</v>
      </c>
      <c r="P620" s="101" t="str">
        <f>IF([2]!RtDuet_Report[[#This Row],[Duration3]]&gt;=720, 1,"Zero")</f>
        <v>Zero</v>
      </c>
      <c r="Q620" s="101">
        <v>9</v>
      </c>
      <c r="R620" s="123">
        <v>6.4814814814814813E-3</v>
      </c>
      <c r="S620" s="118" t="s">
        <v>1166</v>
      </c>
      <c r="T620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62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21" spans="1:21" ht="188" thickBot="1" x14ac:dyDescent="0.4">
      <c r="A621" s="137" t="s">
        <v>31</v>
      </c>
      <c r="B621" s="98">
        <v>44652</v>
      </c>
      <c r="C621" s="99" t="s">
        <v>1127</v>
      </c>
      <c r="D621" s="99"/>
      <c r="E621" s="106">
        <v>44654.281168981484</v>
      </c>
      <c r="F621" s="106">
        <v>44654.285150462965</v>
      </c>
      <c r="G621" s="118" t="s">
        <v>69</v>
      </c>
      <c r="H621" s="118" t="s">
        <v>715</v>
      </c>
      <c r="I621" s="118" t="s">
        <v>213</v>
      </c>
      <c r="J621" s="101" t="s">
        <v>62</v>
      </c>
      <c r="K621" s="101" t="s">
        <v>404</v>
      </c>
      <c r="L621" s="101" t="s">
        <v>78</v>
      </c>
      <c r="M621" s="101" t="s">
        <v>64</v>
      </c>
      <c r="N621" s="101" t="s">
        <v>73</v>
      </c>
      <c r="O621" s="101" t="str">
        <f>IF([2]!RtDuet_Report[[#This Row],[Duration3]]&gt;=360,IF([2]!RtDuet_Report[[#This Row],[&gt; 12 Hrs EDT ]]=1,"Zero",1),"Zero")</f>
        <v>Zero</v>
      </c>
      <c r="P621" s="101" t="str">
        <f>IF([2]!RtDuet_Report[[#This Row],[Duration3]]&gt;=720, 1,"Zero")</f>
        <v>Zero</v>
      </c>
      <c r="Q621" s="101">
        <v>5</v>
      </c>
      <c r="R621" s="123">
        <v>3.9814814814814817E-3</v>
      </c>
      <c r="S621" s="118" t="s">
        <v>1152</v>
      </c>
      <c r="T621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62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22" spans="1:21" ht="188" thickBot="1" x14ac:dyDescent="0.4">
      <c r="A622" s="137" t="s">
        <v>31</v>
      </c>
      <c r="B622" s="98">
        <v>44652</v>
      </c>
      <c r="C622" s="99" t="s">
        <v>1127</v>
      </c>
      <c r="D622" s="99"/>
      <c r="E622" s="106">
        <v>44654.29483796296</v>
      </c>
      <c r="F622" s="106">
        <v>44654.303506944445</v>
      </c>
      <c r="G622" s="118" t="s">
        <v>59</v>
      </c>
      <c r="H622" s="118" t="s">
        <v>624</v>
      </c>
      <c r="I622" s="118" t="s">
        <v>890</v>
      </c>
      <c r="J622" s="101" t="s">
        <v>62</v>
      </c>
      <c r="K622" s="101" t="s">
        <v>1167</v>
      </c>
      <c r="L622" s="101" t="s">
        <v>54</v>
      </c>
      <c r="M622" s="101" t="s">
        <v>64</v>
      </c>
      <c r="N622" s="101" t="s">
        <v>65</v>
      </c>
      <c r="O622" s="101" t="str">
        <f>IF([2]!RtDuet_Report[[#This Row],[Duration3]]&gt;=360,IF([2]!RtDuet_Report[[#This Row],[&gt; 12 Hrs EDT ]]=1,"Zero",1),"Zero")</f>
        <v>Zero</v>
      </c>
      <c r="P622" s="101" t="str">
        <f>IF([2]!RtDuet_Report[[#This Row],[Duration3]]&gt;=720, 1,"Zero")</f>
        <v>Zero</v>
      </c>
      <c r="Q622" s="101">
        <v>12</v>
      </c>
      <c r="R622" s="123">
        <v>8.6689814814814806E-3</v>
      </c>
      <c r="S622" s="118" t="s">
        <v>1168</v>
      </c>
      <c r="T622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62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23" spans="1:21" ht="188" thickBot="1" x14ac:dyDescent="0.4">
      <c r="A623" s="137" t="s">
        <v>31</v>
      </c>
      <c r="B623" s="98">
        <v>44652</v>
      </c>
      <c r="C623" s="99" t="s">
        <v>1127</v>
      </c>
      <c r="D623" s="99"/>
      <c r="E623" s="106">
        <v>44654.470173611109</v>
      </c>
      <c r="F623" s="106">
        <v>44654.47278935185</v>
      </c>
      <c r="G623" s="118" t="s">
        <v>69</v>
      </c>
      <c r="H623" s="118" t="s">
        <v>757</v>
      </c>
      <c r="I623" s="118" t="s">
        <v>606</v>
      </c>
      <c r="J623" s="101" t="s">
        <v>62</v>
      </c>
      <c r="K623" s="101" t="s">
        <v>404</v>
      </c>
      <c r="L623" s="101" t="s">
        <v>78</v>
      </c>
      <c r="M623" s="101" t="s">
        <v>64</v>
      </c>
      <c r="N623" s="101" t="s">
        <v>73</v>
      </c>
      <c r="O623" s="101" t="str">
        <f>IF([2]!RtDuet_Report[[#This Row],[Duration3]]&gt;=360,IF([2]!RtDuet_Report[[#This Row],[&gt; 12 Hrs EDT ]]=1,"Zero",1),"Zero")</f>
        <v>Zero</v>
      </c>
      <c r="P623" s="101" t="str">
        <f>IF([2]!RtDuet_Report[[#This Row],[Duration3]]&gt;=720, 1,"Zero")</f>
        <v>Zero</v>
      </c>
      <c r="Q623" s="101">
        <v>3</v>
      </c>
      <c r="R623" s="123">
        <v>2.615740740740741E-3</v>
      </c>
      <c r="S623" s="118" t="s">
        <v>1152</v>
      </c>
      <c r="T623" s="105">
        <f>IF(OR([2]!RtDuet_Report[[#This Row],[Machine Centre ]]="Vessel Unloading 1 Unplanned Loss",[2]!RtDuet_Report[[#This Row],[Machine Centre ]]="Vessel Unloading 2 Unplanned Loss"),[2]!RtDuet_Report[[#This Row],[Duration3]],0)</f>
        <v>12</v>
      </c>
      <c r="U62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24" spans="1:21" ht="188" thickBot="1" x14ac:dyDescent="0.4">
      <c r="A624" s="137" t="s">
        <v>31</v>
      </c>
      <c r="B624" s="98">
        <v>44652</v>
      </c>
      <c r="C624" s="99" t="s">
        <v>1127</v>
      </c>
      <c r="D624" s="99"/>
      <c r="E624" s="106">
        <v>44654.541006944448</v>
      </c>
      <c r="F624" s="106">
        <v>44654.545671296299</v>
      </c>
      <c r="G624" s="118" t="s">
        <v>69</v>
      </c>
      <c r="H624" s="118" t="s">
        <v>523</v>
      </c>
      <c r="I624" s="118" t="s">
        <v>907</v>
      </c>
      <c r="J624" s="101" t="s">
        <v>62</v>
      </c>
      <c r="K624" s="101" t="s">
        <v>404</v>
      </c>
      <c r="L624" s="101" t="s">
        <v>78</v>
      </c>
      <c r="M624" s="101" t="s">
        <v>64</v>
      </c>
      <c r="N624" s="101" t="s">
        <v>73</v>
      </c>
      <c r="O624" s="101" t="str">
        <f>IF([2]!RtDuet_Report[[#This Row],[Duration3]]&gt;=360,IF([2]!RtDuet_Report[[#This Row],[&gt; 12 Hrs EDT ]]=1,"Zero",1),"Zero")</f>
        <v>Zero</v>
      </c>
      <c r="P624" s="101" t="str">
        <f>IF([2]!RtDuet_Report[[#This Row],[Duration3]]&gt;=720, 1,"Zero")</f>
        <v>Zero</v>
      </c>
      <c r="Q624" s="101">
        <v>6</v>
      </c>
      <c r="R624" s="123">
        <v>4.6643518518518518E-3</v>
      </c>
      <c r="S624" s="118" t="s">
        <v>1152</v>
      </c>
      <c r="T624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62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25" spans="1:21" ht="200.5" thickBot="1" x14ac:dyDescent="0.4">
      <c r="A625" s="137" t="s">
        <v>31</v>
      </c>
      <c r="B625" s="98">
        <v>44652</v>
      </c>
      <c r="C625" s="99" t="s">
        <v>1127</v>
      </c>
      <c r="D625" s="99"/>
      <c r="E625" s="106">
        <v>44654.608530092592</v>
      </c>
      <c r="F625" s="106">
        <v>44654.610208333332</v>
      </c>
      <c r="G625" s="118" t="s">
        <v>59</v>
      </c>
      <c r="H625" s="118" t="s">
        <v>247</v>
      </c>
      <c r="I625" s="118" t="s">
        <v>1169</v>
      </c>
      <c r="J625" s="101" t="s">
        <v>62</v>
      </c>
      <c r="K625" s="101" t="s">
        <v>134</v>
      </c>
      <c r="L625" s="101" t="s">
        <v>339</v>
      </c>
      <c r="M625" s="101" t="s">
        <v>83</v>
      </c>
      <c r="N625" s="101" t="s">
        <v>136</v>
      </c>
      <c r="O625" s="101" t="str">
        <f>IF([2]!RtDuet_Report[[#This Row],[Duration3]]&gt;=360,IF([2]!RtDuet_Report[[#This Row],[&gt; 12 Hrs EDT ]]=1,"Zero",1),"Zero")</f>
        <v>Zero</v>
      </c>
      <c r="P625" s="101" t="str">
        <f>IF([2]!RtDuet_Report[[#This Row],[Duration3]]&gt;=720, 1,"Zero")</f>
        <v>Zero</v>
      </c>
      <c r="Q625" s="101">
        <v>2</v>
      </c>
      <c r="R625" s="123">
        <v>1.6782407407407406E-3</v>
      </c>
      <c r="S625" s="118" t="s">
        <v>1170</v>
      </c>
      <c r="T625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62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26" spans="1:21" ht="200.5" thickBot="1" x14ac:dyDescent="0.4">
      <c r="A626" s="137" t="s">
        <v>31</v>
      </c>
      <c r="B626" s="98">
        <v>44652</v>
      </c>
      <c r="C626" s="99" t="s">
        <v>1127</v>
      </c>
      <c r="D626" s="99"/>
      <c r="E626" s="106">
        <v>44654.610208333332</v>
      </c>
      <c r="F626" s="106">
        <v>44654.611134259256</v>
      </c>
      <c r="G626" s="118" t="s">
        <v>59</v>
      </c>
      <c r="H626" s="118" t="s">
        <v>545</v>
      </c>
      <c r="I626" s="118" t="s">
        <v>1169</v>
      </c>
      <c r="J626" s="101" t="s">
        <v>62</v>
      </c>
      <c r="K626" s="101" t="s">
        <v>134</v>
      </c>
      <c r="L626" s="101" t="s">
        <v>339</v>
      </c>
      <c r="M626" s="101" t="s">
        <v>83</v>
      </c>
      <c r="N626" s="101" t="s">
        <v>136</v>
      </c>
      <c r="O626" s="101" t="str">
        <f>IF([2]!RtDuet_Report[[#This Row],[Duration3]]&gt;=360,IF([2]!RtDuet_Report[[#This Row],[&gt; 12 Hrs EDT ]]=1,"Zero",1),"Zero")</f>
        <v>Zero</v>
      </c>
      <c r="P626" s="101" t="str">
        <f>IF([2]!RtDuet_Report[[#This Row],[Duration3]]&gt;=720, 1,"Zero")</f>
        <v>Zero</v>
      </c>
      <c r="Q626" s="101">
        <v>1</v>
      </c>
      <c r="R626" s="123">
        <v>9.2592592592592585E-4</v>
      </c>
      <c r="S626" s="118" t="s">
        <v>1170</v>
      </c>
      <c r="T626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62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27" spans="1:21" ht="200.5" thickBot="1" x14ac:dyDescent="0.4">
      <c r="A627" s="137" t="s">
        <v>31</v>
      </c>
      <c r="B627" s="98">
        <v>44652</v>
      </c>
      <c r="C627" s="99" t="s">
        <v>1127</v>
      </c>
      <c r="D627" s="99"/>
      <c r="E627" s="106">
        <v>44654.618611111109</v>
      </c>
      <c r="F627" s="106">
        <v>44654.619259259256</v>
      </c>
      <c r="G627" s="118" t="s">
        <v>59</v>
      </c>
      <c r="H627" s="118" t="s">
        <v>1171</v>
      </c>
      <c r="I627" s="118" t="s">
        <v>1172</v>
      </c>
      <c r="J627" s="101" t="s">
        <v>62</v>
      </c>
      <c r="K627" s="101" t="s">
        <v>134</v>
      </c>
      <c r="L627" s="101" t="s">
        <v>339</v>
      </c>
      <c r="M627" s="101" t="s">
        <v>83</v>
      </c>
      <c r="N627" s="101" t="s">
        <v>136</v>
      </c>
      <c r="O627" s="101" t="str">
        <f>IF([2]!RtDuet_Report[[#This Row],[Duration3]]&gt;=360,IF([2]!RtDuet_Report[[#This Row],[&gt; 12 Hrs EDT ]]=1,"Zero",1),"Zero")</f>
        <v>Zero</v>
      </c>
      <c r="P627" s="101" t="str">
        <f>IF([2]!RtDuet_Report[[#This Row],[Duration3]]&gt;=720, 1,"Zero")</f>
        <v>Zero</v>
      </c>
      <c r="Q627" s="101">
        <v>1</v>
      </c>
      <c r="R627" s="123">
        <v>6.4814814814814813E-4</v>
      </c>
      <c r="S627" s="118" t="s">
        <v>1173</v>
      </c>
      <c r="T627" s="105">
        <f>IF(OR([2]!RtDuet_Report[[#This Row],[Machine Centre ]]="Vessel Unloading 1 Unplanned Loss",[2]!RtDuet_Report[[#This Row],[Machine Centre ]]="Vessel Unloading 2 Unplanned Loss"),[2]!RtDuet_Report[[#This Row],[Duration3]],0)</f>
        <v>1</v>
      </c>
      <c r="U62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28" spans="1:21" ht="200.5" thickBot="1" x14ac:dyDescent="0.4">
      <c r="A628" s="137" t="s">
        <v>31</v>
      </c>
      <c r="B628" s="98">
        <v>44652</v>
      </c>
      <c r="C628" s="99" t="s">
        <v>1127</v>
      </c>
      <c r="D628" s="99"/>
      <c r="E628" s="106">
        <v>44654.808715277781</v>
      </c>
      <c r="F628" s="106">
        <v>44654.815752314818</v>
      </c>
      <c r="G628" s="118" t="s">
        <v>59</v>
      </c>
      <c r="H628" s="118" t="s">
        <v>1174</v>
      </c>
      <c r="I628" s="118" t="s">
        <v>289</v>
      </c>
      <c r="J628" s="101" t="s">
        <v>62</v>
      </c>
      <c r="K628" s="101" t="s">
        <v>134</v>
      </c>
      <c r="L628" s="101" t="s">
        <v>339</v>
      </c>
      <c r="M628" s="101" t="s">
        <v>83</v>
      </c>
      <c r="N628" s="101" t="s">
        <v>136</v>
      </c>
      <c r="O628" s="101" t="str">
        <f>IF([2]!RtDuet_Report[[#This Row],[Duration3]]&gt;=360,IF([2]!RtDuet_Report[[#This Row],[&gt; 12 Hrs EDT ]]=1,"Zero",1),"Zero")</f>
        <v>Zero</v>
      </c>
      <c r="P628" s="101" t="str">
        <f>IF([2]!RtDuet_Report[[#This Row],[Duration3]]&gt;=720, 1,"Zero")</f>
        <v>Zero</v>
      </c>
      <c r="Q628" s="101">
        <v>10</v>
      </c>
      <c r="R628" s="123">
        <v>7.037037037037037E-3</v>
      </c>
      <c r="S628" s="118" t="s">
        <v>1173</v>
      </c>
      <c r="T628" s="105">
        <f>IF(OR([2]!RtDuet_Report[[#This Row],[Machine Centre ]]="Vessel Unloading 1 Unplanned Loss",[2]!RtDuet_Report[[#This Row],[Machine Centre ]]="Vessel Unloading 2 Unplanned Loss"),[2]!RtDuet_Report[[#This Row],[Duration3]],0)</f>
        <v>1</v>
      </c>
      <c r="U62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29" spans="1:21" ht="163" thickBot="1" x14ac:dyDescent="0.4">
      <c r="A629" s="137" t="s">
        <v>31</v>
      </c>
      <c r="B629" s="98">
        <v>44652</v>
      </c>
      <c r="C629" s="99"/>
      <c r="D629" s="99"/>
      <c r="E629" s="106">
        <v>44655.014456018522</v>
      </c>
      <c r="F629" s="106">
        <v>44655.024178240739</v>
      </c>
      <c r="G629" s="118" t="s">
        <v>41</v>
      </c>
      <c r="H629" s="118" t="s">
        <v>1175</v>
      </c>
      <c r="I629" s="118" t="s">
        <v>1175</v>
      </c>
      <c r="J629" s="101" t="s">
        <v>34</v>
      </c>
      <c r="K629" s="101" t="s">
        <v>723</v>
      </c>
      <c r="L629" s="101" t="s">
        <v>78</v>
      </c>
      <c r="M629" s="101" t="s">
        <v>179</v>
      </c>
      <c r="N629" s="101" t="s">
        <v>1121</v>
      </c>
      <c r="O629" s="101" t="str">
        <f>IF([2]!RtDuet_Report[[#This Row],[Duration3]]&gt;=360,IF([2]!RtDuet_Report[[#This Row],[&gt; 12 Hrs EDT ]]=1,"Zero",1),"Zero")</f>
        <v>Zero</v>
      </c>
      <c r="P629" s="101" t="str">
        <f>IF([2]!RtDuet_Report[[#This Row],[Duration3]]&gt;=720, 1,"Zero")</f>
        <v>Zero</v>
      </c>
      <c r="Q629" s="101">
        <v>14</v>
      </c>
      <c r="R629" s="123">
        <v>9.7222222222222224E-3</v>
      </c>
      <c r="S629" s="118" t="s">
        <v>1176</v>
      </c>
      <c r="T629" s="105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62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30" spans="1:21" ht="88" thickBot="1" x14ac:dyDescent="0.4">
      <c r="A630" s="137" t="s">
        <v>31</v>
      </c>
      <c r="B630" s="98">
        <v>44652</v>
      </c>
      <c r="C630" s="99"/>
      <c r="D630" s="99"/>
      <c r="E630" s="106">
        <v>44655.528692129628</v>
      </c>
      <c r="F630" s="106">
        <v>44655.532048611109</v>
      </c>
      <c r="G630" s="118" t="s">
        <v>32</v>
      </c>
      <c r="H630" s="118" t="s">
        <v>219</v>
      </c>
      <c r="I630" s="118" t="s">
        <v>219</v>
      </c>
      <c r="J630" s="101" t="s">
        <v>34</v>
      </c>
      <c r="K630" s="101" t="s">
        <v>761</v>
      </c>
      <c r="L630" s="101" t="s">
        <v>78</v>
      </c>
      <c r="M630" s="101" t="s">
        <v>1177</v>
      </c>
      <c r="N630" s="101" t="s">
        <v>1178</v>
      </c>
      <c r="O630" s="101" t="str">
        <f>IF([2]!RtDuet_Report[[#This Row],[Duration3]]&gt;=360,IF([2]!RtDuet_Report[[#This Row],[&gt; 12 Hrs EDT ]]=1,"Zero",1),"Zero")</f>
        <v>Zero</v>
      </c>
      <c r="P630" s="101" t="str">
        <f>IF([2]!RtDuet_Report[[#This Row],[Duration3]]&gt;=720, 1,"Zero")</f>
        <v>Zero</v>
      </c>
      <c r="Q630" s="101">
        <v>4</v>
      </c>
      <c r="R630" s="123">
        <v>3.3564814814814811E-3</v>
      </c>
      <c r="S630" s="118" t="s">
        <v>1179</v>
      </c>
      <c r="T630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630" s="105">
        <f>IF(OR([2]!RtDuet_Report[[#This Row],[Machine Centre ]]="Truck Loading 1 Unplanned Loss",[2]!RtDuet_Report[[#This Row],[Machine Centre ]]="Truck Loading 2 Unplanned Loss"),[2]!RtDuet_Report[[#This Row],[Duration3]],0)</f>
        <v>14</v>
      </c>
    </row>
    <row r="631" spans="1:21" ht="163" thickBot="1" x14ac:dyDescent="0.4">
      <c r="A631" s="137" t="s">
        <v>31</v>
      </c>
      <c r="B631" s="98">
        <v>44652</v>
      </c>
      <c r="C631" s="99"/>
      <c r="D631" s="99"/>
      <c r="E631" s="106">
        <v>44655.858784722222</v>
      </c>
      <c r="F631" s="106">
        <v>44655.870358796295</v>
      </c>
      <c r="G631" s="118" t="s">
        <v>41</v>
      </c>
      <c r="H631" s="118" t="s">
        <v>1180</v>
      </c>
      <c r="I631" s="118" t="s">
        <v>1180</v>
      </c>
      <c r="J631" s="101" t="s">
        <v>34</v>
      </c>
      <c r="K631" s="101" t="s">
        <v>723</v>
      </c>
      <c r="L631" s="101" t="s">
        <v>78</v>
      </c>
      <c r="M631" s="101" t="s">
        <v>179</v>
      </c>
      <c r="N631" s="101" t="s">
        <v>724</v>
      </c>
      <c r="O631" s="101" t="str">
        <f>IF([2]!RtDuet_Report[[#This Row],[Duration3]]&gt;=360,IF([2]!RtDuet_Report[[#This Row],[&gt; 12 Hrs EDT ]]=1,"Zero",1),"Zero")</f>
        <v>Zero</v>
      </c>
      <c r="P631" s="101" t="str">
        <f>IF([2]!RtDuet_Report[[#This Row],[Duration3]]&gt;=720, 1,"Zero")</f>
        <v>Zero</v>
      </c>
      <c r="Q631" s="101">
        <v>16</v>
      </c>
      <c r="R631" s="123">
        <v>1.1574074074074075E-2</v>
      </c>
      <c r="S631" s="118" t="s">
        <v>1181</v>
      </c>
      <c r="T631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631" s="105">
        <f>IF(OR([2]!RtDuet_Report[[#This Row],[Machine Centre ]]="Truck Loading 1 Unplanned Loss",[2]!RtDuet_Report[[#This Row],[Machine Centre ]]="Truck Loading 2 Unplanned Loss"),[2]!RtDuet_Report[[#This Row],[Duration3]],0)</f>
        <v>4</v>
      </c>
    </row>
    <row r="632" spans="1:21" ht="163" thickBot="1" x14ac:dyDescent="0.4">
      <c r="A632" s="137" t="s">
        <v>31</v>
      </c>
      <c r="B632" s="98">
        <v>44652</v>
      </c>
      <c r="C632" s="99"/>
      <c r="D632" s="99"/>
      <c r="E632" s="106">
        <v>44657.480196759258</v>
      </c>
      <c r="F632" s="106">
        <v>44657.501145833332</v>
      </c>
      <c r="G632" s="118" t="s">
        <v>41</v>
      </c>
      <c r="H632" s="118" t="s">
        <v>1182</v>
      </c>
      <c r="I632" s="118" t="s">
        <v>1182</v>
      </c>
      <c r="J632" s="101" t="s">
        <v>34</v>
      </c>
      <c r="K632" s="101" t="s">
        <v>723</v>
      </c>
      <c r="L632" s="101" t="s">
        <v>78</v>
      </c>
      <c r="M632" s="101" t="s">
        <v>179</v>
      </c>
      <c r="N632" s="101" t="s">
        <v>724</v>
      </c>
      <c r="O632" s="101" t="str">
        <f>IF([2]!RtDuet_Report[[#This Row],[Duration3]]&gt;=360,IF([2]!RtDuet_Report[[#This Row],[&gt; 12 Hrs EDT ]]=1,"Zero",1),"Zero")</f>
        <v>Zero</v>
      </c>
      <c r="P632" s="101" t="str">
        <f>IF([2]!RtDuet_Report[[#This Row],[Duration3]]&gt;=720, 1,"Zero")</f>
        <v>Zero</v>
      </c>
      <c r="Q632" s="101">
        <v>30</v>
      </c>
      <c r="R632" s="123">
        <v>2.0949074074074075E-2</v>
      </c>
      <c r="S632" s="118" t="s">
        <v>1183</v>
      </c>
      <c r="T632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632" s="105">
        <f>IF(OR([2]!RtDuet_Report[[#This Row],[Machine Centre ]]="Truck Loading 1 Unplanned Loss",[2]!RtDuet_Report[[#This Row],[Machine Centre ]]="Truck Loading 2 Unplanned Loss"),[2]!RtDuet_Report[[#This Row],[Duration3]],0)</f>
        <v>16</v>
      </c>
    </row>
    <row r="633" spans="1:21" ht="163" thickBot="1" x14ac:dyDescent="0.4">
      <c r="A633" s="137" t="s">
        <v>31</v>
      </c>
      <c r="B633" s="98">
        <v>44652</v>
      </c>
      <c r="C633" s="99"/>
      <c r="D633" s="99"/>
      <c r="E633" s="106">
        <v>44658.502766203703</v>
      </c>
      <c r="F633" s="106">
        <v>44658.510752314818</v>
      </c>
      <c r="G633" s="118" t="s">
        <v>32</v>
      </c>
      <c r="H633" s="118" t="s">
        <v>760</v>
      </c>
      <c r="I633" s="118" t="s">
        <v>760</v>
      </c>
      <c r="J633" s="101" t="s">
        <v>34</v>
      </c>
      <c r="K633" s="101" t="s">
        <v>691</v>
      </c>
      <c r="L633" s="101" t="s">
        <v>78</v>
      </c>
      <c r="M633" s="101" t="s">
        <v>179</v>
      </c>
      <c r="N633" s="101" t="s">
        <v>536</v>
      </c>
      <c r="O633" s="101" t="str">
        <f>IF([2]!RtDuet_Report[[#This Row],[Duration3]]&gt;=360,IF([2]!RtDuet_Report[[#This Row],[&gt; 12 Hrs EDT ]]=1,"Zero",1),"Zero")</f>
        <v>Zero</v>
      </c>
      <c r="P633" s="101" t="str">
        <f>IF([2]!RtDuet_Report[[#This Row],[Duration3]]&gt;=720, 1,"Zero")</f>
        <v>Zero</v>
      </c>
      <c r="Q633" s="101">
        <v>11</v>
      </c>
      <c r="R633" s="123">
        <v>7.9861111111111122E-3</v>
      </c>
      <c r="S633" s="118" t="s">
        <v>1184</v>
      </c>
      <c r="T633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633" s="105">
        <f>IF(OR([2]!RtDuet_Report[[#This Row],[Machine Centre ]]="Truck Loading 1 Unplanned Loss",[2]!RtDuet_Report[[#This Row],[Machine Centre ]]="Truck Loading 2 Unplanned Loss"),[2]!RtDuet_Report[[#This Row],[Duration3]],0)</f>
        <v>30</v>
      </c>
    </row>
    <row r="634" spans="1:21" ht="213" thickBot="1" x14ac:dyDescent="0.4">
      <c r="A634" s="137" t="s">
        <v>31</v>
      </c>
      <c r="B634" s="98">
        <v>44652</v>
      </c>
      <c r="C634" s="99" t="s">
        <v>1185</v>
      </c>
      <c r="D634" s="99"/>
      <c r="E634" s="106">
        <v>44658.701053240744</v>
      </c>
      <c r="F634" s="106">
        <v>44658.733217592591</v>
      </c>
      <c r="G634" s="118" t="s">
        <v>69</v>
      </c>
      <c r="H634" s="118" t="s">
        <v>1186</v>
      </c>
      <c r="I634" s="118" t="s">
        <v>1187</v>
      </c>
      <c r="J634" s="101" t="s">
        <v>62</v>
      </c>
      <c r="K634" s="101" t="s">
        <v>1188</v>
      </c>
      <c r="L634" s="101" t="s">
        <v>78</v>
      </c>
      <c r="M634" s="101" t="s">
        <v>1189</v>
      </c>
      <c r="N634" s="101" t="s">
        <v>1190</v>
      </c>
      <c r="O634" s="101" t="str">
        <f>IF([2]!RtDuet_Report[[#This Row],[Duration3]]&gt;=360,IF([2]!RtDuet_Report[[#This Row],[&gt; 12 Hrs EDT ]]=1,"Zero",1),"Zero")</f>
        <v>Zero</v>
      </c>
      <c r="P634" s="101" t="str">
        <f>IF([2]!RtDuet_Report[[#This Row],[Duration3]]&gt;=720, 1,"Zero")</f>
        <v>Zero</v>
      </c>
      <c r="Q634" s="101">
        <v>46</v>
      </c>
      <c r="R634" s="123">
        <v>3.2164351851851854E-2</v>
      </c>
      <c r="S634" s="118" t="s">
        <v>1191</v>
      </c>
      <c r="T634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634" s="105">
        <f>IF(OR([2]!RtDuet_Report[[#This Row],[Machine Centre ]]="Truck Loading 1 Unplanned Loss",[2]!RtDuet_Report[[#This Row],[Machine Centre ]]="Truck Loading 2 Unplanned Loss"),[2]!RtDuet_Report[[#This Row],[Duration3]],0)</f>
        <v>11</v>
      </c>
    </row>
    <row r="635" spans="1:21" ht="188" thickBot="1" x14ac:dyDescent="0.4">
      <c r="A635" s="137" t="s">
        <v>31</v>
      </c>
      <c r="B635" s="98">
        <v>44652</v>
      </c>
      <c r="C635" s="99" t="s">
        <v>1185</v>
      </c>
      <c r="D635" s="99"/>
      <c r="E635" s="106">
        <v>44662.399814814817</v>
      </c>
      <c r="F635" s="106">
        <v>44662.416898148149</v>
      </c>
      <c r="G635" s="118" t="s">
        <v>69</v>
      </c>
      <c r="H635" s="118" t="s">
        <v>1192</v>
      </c>
      <c r="I635" s="118" t="s">
        <v>1035</v>
      </c>
      <c r="J635" s="101" t="s">
        <v>62</v>
      </c>
      <c r="K635" s="101" t="s">
        <v>257</v>
      </c>
      <c r="L635" s="101" t="s">
        <v>908</v>
      </c>
      <c r="M635" s="101" t="s">
        <v>64</v>
      </c>
      <c r="N635" s="101" t="s">
        <v>73</v>
      </c>
      <c r="O635" s="101" t="str">
        <f>IF([2]!RtDuet_Report[[#This Row],[Duration3]]&gt;=360,IF([2]!RtDuet_Report[[#This Row],[&gt; 12 Hrs EDT ]]=1,"Zero",1),"Zero")</f>
        <v>Zero</v>
      </c>
      <c r="P635" s="101" t="str">
        <f>IF([2]!RtDuet_Report[[#This Row],[Duration3]]&gt;=720, 1,"Zero")</f>
        <v>Zero</v>
      </c>
      <c r="Q635" s="101">
        <v>24</v>
      </c>
      <c r="R635" s="123">
        <v>1.7083333333333336E-2</v>
      </c>
      <c r="S635" s="118" t="s">
        <v>1193</v>
      </c>
      <c r="T635" s="105">
        <f>IF(OR([2]!RtDuet_Report[[#This Row],[Machine Centre ]]="Vessel Unloading 1 Unplanned Loss",[2]!RtDuet_Report[[#This Row],[Machine Centre ]]="Vessel Unloading 2 Unplanned Loss"),[2]!RtDuet_Report[[#This Row],[Duration3]],0)</f>
        <v>46</v>
      </c>
      <c r="U63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36" spans="1:21" ht="188" thickBot="1" x14ac:dyDescent="0.4">
      <c r="A636" s="137" t="s">
        <v>31</v>
      </c>
      <c r="B636" s="98">
        <v>44652</v>
      </c>
      <c r="C636" s="99" t="s">
        <v>1185</v>
      </c>
      <c r="D636" s="99"/>
      <c r="E636" s="106">
        <v>44662.434513888889</v>
      </c>
      <c r="F636" s="106">
        <v>44662.444571759261</v>
      </c>
      <c r="G636" s="118" t="s">
        <v>69</v>
      </c>
      <c r="H636" s="118" t="s">
        <v>430</v>
      </c>
      <c r="I636" s="118" t="s">
        <v>1194</v>
      </c>
      <c r="J636" s="101" t="s">
        <v>62</v>
      </c>
      <c r="K636" s="101" t="s">
        <v>257</v>
      </c>
      <c r="L636" s="101" t="s">
        <v>908</v>
      </c>
      <c r="M636" s="101" t="s">
        <v>64</v>
      </c>
      <c r="N636" s="101" t="s">
        <v>73</v>
      </c>
      <c r="O636" s="101" t="str">
        <f>IF([2]!RtDuet_Report[[#This Row],[Duration3]]&gt;=360,IF([2]!RtDuet_Report[[#This Row],[&gt; 12 Hrs EDT ]]=1,"Zero",1),"Zero")</f>
        <v>Zero</v>
      </c>
      <c r="P636" s="101" t="str">
        <f>IF([2]!RtDuet_Report[[#This Row],[Duration3]]&gt;=720, 1,"Zero")</f>
        <v>Zero</v>
      </c>
      <c r="Q636" s="101">
        <v>14</v>
      </c>
      <c r="R636" s="123">
        <v>1.005787037037037E-2</v>
      </c>
      <c r="S636" s="118" t="s">
        <v>1195</v>
      </c>
      <c r="T636" s="105">
        <f>IF(OR([2]!RtDuet_Report[[#This Row],[Machine Centre ]]="Vessel Unloading 1 Unplanned Loss",[2]!RtDuet_Report[[#This Row],[Machine Centre ]]="Vessel Unloading 2 Unplanned Loss"),[2]!RtDuet_Report[[#This Row],[Duration3]],0)</f>
        <v>24</v>
      </c>
      <c r="U63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37" spans="1:21" ht="188" thickBot="1" x14ac:dyDescent="0.4">
      <c r="A637" s="137" t="s">
        <v>31</v>
      </c>
      <c r="B637" s="98">
        <v>44652</v>
      </c>
      <c r="C637" s="99" t="s">
        <v>1185</v>
      </c>
      <c r="D637" s="99"/>
      <c r="E637" s="106">
        <v>44663.459606481483</v>
      </c>
      <c r="F637" s="106">
        <v>44663.468854166669</v>
      </c>
      <c r="G637" s="118" t="s">
        <v>59</v>
      </c>
      <c r="H637" s="118" t="s">
        <v>1196</v>
      </c>
      <c r="I637" s="118" t="s">
        <v>1197</v>
      </c>
      <c r="J637" s="101" t="s">
        <v>62</v>
      </c>
      <c r="K637" s="101" t="s">
        <v>1198</v>
      </c>
      <c r="L637" s="101" t="s">
        <v>78</v>
      </c>
      <c r="M637" s="101" t="s">
        <v>64</v>
      </c>
      <c r="N637" s="101" t="s">
        <v>65</v>
      </c>
      <c r="O637" s="101" t="str">
        <f>IF([2]!RtDuet_Report[[#This Row],[Duration3]]&gt;=360,IF([2]!RtDuet_Report[[#This Row],[&gt; 12 Hrs EDT ]]=1,"Zero",1),"Zero")</f>
        <v>Zero</v>
      </c>
      <c r="P637" s="101" t="str">
        <f>IF([2]!RtDuet_Report[[#This Row],[Duration3]]&gt;=720, 1,"Zero")</f>
        <v>Zero</v>
      </c>
      <c r="Q637" s="101">
        <v>13</v>
      </c>
      <c r="R637" s="123">
        <v>9.2476851851851852E-3</v>
      </c>
      <c r="S637" s="118" t="s">
        <v>1199</v>
      </c>
      <c r="T637" s="105">
        <f>IF(OR([2]!RtDuet_Report[[#This Row],[Machine Centre ]]="Vessel Unloading 1 Unplanned Loss",[2]!RtDuet_Report[[#This Row],[Machine Centre ]]="Vessel Unloading 2 Unplanned Loss"),[2]!RtDuet_Report[[#This Row],[Duration3]],0)</f>
        <v>14</v>
      </c>
      <c r="U63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38" spans="1:21" ht="200.5" thickBot="1" x14ac:dyDescent="0.4">
      <c r="A638" s="137" t="s">
        <v>31</v>
      </c>
      <c r="B638" s="98">
        <v>44652</v>
      </c>
      <c r="C638" s="99" t="s">
        <v>1185</v>
      </c>
      <c r="D638" s="99"/>
      <c r="E638" s="106">
        <v>44663.468854166669</v>
      </c>
      <c r="F638" s="106">
        <v>44663.47246527778</v>
      </c>
      <c r="G638" s="118" t="s">
        <v>59</v>
      </c>
      <c r="H638" s="118" t="s">
        <v>226</v>
      </c>
      <c r="I638" s="118" t="s">
        <v>592</v>
      </c>
      <c r="J638" s="101" t="s">
        <v>62</v>
      </c>
      <c r="K638" s="101" t="s">
        <v>1200</v>
      </c>
      <c r="L638" s="101" t="s">
        <v>78</v>
      </c>
      <c r="M638" s="101" t="s">
        <v>64</v>
      </c>
      <c r="N638" s="101" t="s">
        <v>65</v>
      </c>
      <c r="O638" s="101" t="str">
        <f>IF([2]!RtDuet_Report[[#This Row],[Duration3]]&gt;=360,IF([2]!RtDuet_Report[[#This Row],[&gt; 12 Hrs EDT ]]=1,"Zero",1),"Zero")</f>
        <v>Zero</v>
      </c>
      <c r="P638" s="101" t="str">
        <f>IF([2]!RtDuet_Report[[#This Row],[Duration3]]&gt;=720, 1,"Zero")</f>
        <v>Zero</v>
      </c>
      <c r="Q638" s="101">
        <v>5</v>
      </c>
      <c r="R638" s="123">
        <v>3.6111111111111114E-3</v>
      </c>
      <c r="S638" s="118" t="s">
        <v>1201</v>
      </c>
      <c r="T638" s="105">
        <f>IF(OR([2]!RtDuet_Report[[#This Row],[Machine Centre ]]="Vessel Unloading 1 Unplanned Loss",[2]!RtDuet_Report[[#This Row],[Machine Centre ]]="Vessel Unloading 2 Unplanned Loss"),[2]!RtDuet_Report[[#This Row],[Duration3]],0)</f>
        <v>13</v>
      </c>
      <c r="U63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39" spans="1:21" ht="188" thickBot="1" x14ac:dyDescent="0.4">
      <c r="A639" s="137" t="s">
        <v>31</v>
      </c>
      <c r="B639" s="98">
        <v>44652</v>
      </c>
      <c r="C639" s="99" t="s">
        <v>1185</v>
      </c>
      <c r="D639" s="99"/>
      <c r="E639" s="106">
        <v>44663.548715277779</v>
      </c>
      <c r="F639" s="106">
        <v>44663.583703703705</v>
      </c>
      <c r="G639" s="118" t="s">
        <v>59</v>
      </c>
      <c r="H639" s="118" t="s">
        <v>1202</v>
      </c>
      <c r="I639" s="118" t="s">
        <v>1203</v>
      </c>
      <c r="J639" s="101" t="s">
        <v>62</v>
      </c>
      <c r="K639" s="101" t="s">
        <v>1204</v>
      </c>
      <c r="L639" s="101" t="s">
        <v>54</v>
      </c>
      <c r="M639" s="101" t="s">
        <v>64</v>
      </c>
      <c r="N639" s="101" t="s">
        <v>65</v>
      </c>
      <c r="O639" s="101" t="str">
        <f>IF([2]!RtDuet_Report[[#This Row],[Duration3]]&gt;=360,IF([2]!RtDuet_Report[[#This Row],[&gt; 12 Hrs EDT ]]=1,"Zero",1),"Zero")</f>
        <v>Zero</v>
      </c>
      <c r="P639" s="101" t="str">
        <f>IF([2]!RtDuet_Report[[#This Row],[Duration3]]&gt;=720, 1,"Zero")</f>
        <v>Zero</v>
      </c>
      <c r="Q639" s="101">
        <v>50</v>
      </c>
      <c r="R639" s="123">
        <v>3.498842592592593E-2</v>
      </c>
      <c r="S639" s="118" t="s">
        <v>1205</v>
      </c>
      <c r="T639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63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40" spans="1:21" ht="200.5" thickBot="1" x14ac:dyDescent="0.4">
      <c r="A640" s="137" t="s">
        <v>31</v>
      </c>
      <c r="B640" s="98">
        <v>44652</v>
      </c>
      <c r="C640" s="99" t="s">
        <v>1185</v>
      </c>
      <c r="D640" s="99"/>
      <c r="E640" s="106">
        <v>44663.761064814818</v>
      </c>
      <c r="F640" s="106">
        <v>44663.769131944442</v>
      </c>
      <c r="G640" s="118" t="s">
        <v>59</v>
      </c>
      <c r="H640" s="118" t="s">
        <v>1206</v>
      </c>
      <c r="I640" s="118" t="s">
        <v>826</v>
      </c>
      <c r="J640" s="101" t="s">
        <v>62</v>
      </c>
      <c r="K640" s="101" t="s">
        <v>77</v>
      </c>
      <c r="L640" s="101" t="s">
        <v>78</v>
      </c>
      <c r="M640" s="101" t="s">
        <v>64</v>
      </c>
      <c r="N640" s="101" t="s">
        <v>65</v>
      </c>
      <c r="O640" s="101" t="str">
        <f>IF([2]!RtDuet_Report[[#This Row],[Duration3]]&gt;=360,IF([2]!RtDuet_Report[[#This Row],[&gt; 12 Hrs EDT ]]=1,"Zero",1),"Zero")</f>
        <v>Zero</v>
      </c>
      <c r="P640" s="101" t="str">
        <f>IF([2]!RtDuet_Report[[#This Row],[Duration3]]&gt;=720, 1,"Zero")</f>
        <v>Zero</v>
      </c>
      <c r="Q640" s="101">
        <v>11</v>
      </c>
      <c r="R640" s="123">
        <v>8.0671296296296307E-3</v>
      </c>
      <c r="S640" s="118" t="s">
        <v>1207</v>
      </c>
      <c r="T640" s="105">
        <f>IF(OR([2]!RtDuet_Report[[#This Row],[Machine Centre ]]="Vessel Unloading 1 Unplanned Loss",[2]!RtDuet_Report[[#This Row],[Machine Centre ]]="Vessel Unloading 2 Unplanned Loss"),[2]!RtDuet_Report[[#This Row],[Duration3]],0)</f>
        <v>50</v>
      </c>
      <c r="U64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41" spans="1:21" ht="225.5" thickBot="1" x14ac:dyDescent="0.4">
      <c r="A641" s="137" t="s">
        <v>31</v>
      </c>
      <c r="B641" s="98">
        <v>44652</v>
      </c>
      <c r="C641" s="99" t="s">
        <v>1185</v>
      </c>
      <c r="D641" s="99"/>
      <c r="E641" s="106">
        <v>44664.50440972222</v>
      </c>
      <c r="F641" s="106">
        <v>44664.517129629632</v>
      </c>
      <c r="G641" s="118" t="s">
        <v>69</v>
      </c>
      <c r="H641" s="118" t="s">
        <v>1208</v>
      </c>
      <c r="I641" s="118" t="s">
        <v>1209</v>
      </c>
      <c r="J641" s="101" t="s">
        <v>62</v>
      </c>
      <c r="K641" s="101" t="s">
        <v>657</v>
      </c>
      <c r="L641" s="101" t="s">
        <v>78</v>
      </c>
      <c r="M641" s="101" t="s">
        <v>64</v>
      </c>
      <c r="N641" s="101" t="s">
        <v>73</v>
      </c>
      <c r="O641" s="101" t="str">
        <f>IF([2]!RtDuet_Report[[#This Row],[Duration3]]&gt;=360,IF([2]!RtDuet_Report[[#This Row],[&gt; 12 Hrs EDT ]]=1,"Zero",1),"Zero")</f>
        <v>Zero</v>
      </c>
      <c r="P641" s="101" t="str">
        <f>IF([2]!RtDuet_Report[[#This Row],[Duration3]]&gt;=720, 1,"Zero")</f>
        <v>Zero</v>
      </c>
      <c r="Q641" s="101">
        <v>18</v>
      </c>
      <c r="R641" s="123">
        <v>1.2719907407407407E-2</v>
      </c>
      <c r="S641" s="118" t="s">
        <v>1109</v>
      </c>
      <c r="T641" s="105">
        <f>IF(OR([2]!RtDuet_Report[[#This Row],[Machine Centre ]]="Vessel Unloading 1 Unplanned Loss",[2]!RtDuet_Report[[#This Row],[Machine Centre ]]="Vessel Unloading 2 Unplanned Loss"),[2]!RtDuet_Report[[#This Row],[Duration3]],0)</f>
        <v>11</v>
      </c>
      <c r="U64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42" spans="1:21" ht="225.5" thickBot="1" x14ac:dyDescent="0.4">
      <c r="A642" s="137" t="s">
        <v>31</v>
      </c>
      <c r="B642" s="98">
        <v>44652</v>
      </c>
      <c r="C642" s="99" t="s">
        <v>1185</v>
      </c>
      <c r="D642" s="99"/>
      <c r="E642" s="106">
        <v>44665.090416666666</v>
      </c>
      <c r="F642" s="106">
        <v>44665.094317129631</v>
      </c>
      <c r="G642" s="118" t="s">
        <v>69</v>
      </c>
      <c r="H642" s="118" t="s">
        <v>1210</v>
      </c>
      <c r="I642" s="118" t="s">
        <v>281</v>
      </c>
      <c r="J642" s="101" t="s">
        <v>62</v>
      </c>
      <c r="K642" s="101" t="s">
        <v>853</v>
      </c>
      <c r="L642" s="101" t="s">
        <v>78</v>
      </c>
      <c r="M642" s="101" t="s">
        <v>64</v>
      </c>
      <c r="N642" s="101" t="s">
        <v>73</v>
      </c>
      <c r="O642" s="101" t="str">
        <f>IF([2]!RtDuet_Report[[#This Row],[Duration3]]&gt;=360,IF([2]!RtDuet_Report[[#This Row],[&gt; 12 Hrs EDT ]]=1,"Zero",1),"Zero")</f>
        <v>Zero</v>
      </c>
      <c r="P642" s="101" t="str">
        <f>IF([2]!RtDuet_Report[[#This Row],[Duration3]]&gt;=720, 1,"Zero")</f>
        <v>Zero</v>
      </c>
      <c r="Q642" s="101">
        <v>5</v>
      </c>
      <c r="R642" s="123">
        <v>3.9004629629629632E-3</v>
      </c>
      <c r="S642" s="118" t="s">
        <v>1086</v>
      </c>
      <c r="T642" s="105">
        <f>IF(OR([2]!RtDuet_Report[[#This Row],[Machine Centre ]]="Vessel Unloading 1 Unplanned Loss",[2]!RtDuet_Report[[#This Row],[Machine Centre ]]="Vessel Unloading 2 Unplanned Loss"),[2]!RtDuet_Report[[#This Row],[Duration3]],0)</f>
        <v>18</v>
      </c>
      <c r="U64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43" spans="1:21" ht="163" thickBot="1" x14ac:dyDescent="0.4">
      <c r="A643" s="137" t="s">
        <v>31</v>
      </c>
      <c r="B643" s="98">
        <v>44652</v>
      </c>
      <c r="C643" s="99"/>
      <c r="D643" s="99"/>
      <c r="E643" s="106">
        <v>44665.095243055555</v>
      </c>
      <c r="F643" s="106">
        <v>44665.1016087963</v>
      </c>
      <c r="G643" s="118" t="s">
        <v>32</v>
      </c>
      <c r="H643" s="118" t="s">
        <v>1111</v>
      </c>
      <c r="I643" s="118" t="s">
        <v>1111</v>
      </c>
      <c r="J643" s="101" t="s">
        <v>34</v>
      </c>
      <c r="K643" s="101" t="s">
        <v>691</v>
      </c>
      <c r="L643" s="101" t="s">
        <v>78</v>
      </c>
      <c r="M643" s="101" t="s">
        <v>179</v>
      </c>
      <c r="N643" s="101" t="s">
        <v>536</v>
      </c>
      <c r="O643" s="101" t="str">
        <f>IF([2]!RtDuet_Report[[#This Row],[Duration3]]&gt;=360,IF([2]!RtDuet_Report[[#This Row],[&gt; 12 Hrs EDT ]]=1,"Zero",1),"Zero")</f>
        <v>Zero</v>
      </c>
      <c r="P643" s="101" t="str">
        <f>IF([2]!RtDuet_Report[[#This Row],[Duration3]]&gt;=720, 1,"Zero")</f>
        <v>Zero</v>
      </c>
      <c r="Q643" s="101">
        <v>9</v>
      </c>
      <c r="R643" s="123">
        <v>6.3657407407407404E-3</v>
      </c>
      <c r="S643" s="118" t="s">
        <v>844</v>
      </c>
      <c r="T643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64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44" spans="1:21" ht="225.5" thickBot="1" x14ac:dyDescent="0.4">
      <c r="A644" s="137" t="s">
        <v>31</v>
      </c>
      <c r="B644" s="98">
        <v>44652</v>
      </c>
      <c r="C644" s="99" t="s">
        <v>1185</v>
      </c>
      <c r="D644" s="99"/>
      <c r="E644" s="106">
        <v>44665.256967592592</v>
      </c>
      <c r="F644" s="106">
        <v>44665.260949074072</v>
      </c>
      <c r="G644" s="118" t="s">
        <v>59</v>
      </c>
      <c r="H644" s="118" t="s">
        <v>715</v>
      </c>
      <c r="I644" s="118" t="s">
        <v>1211</v>
      </c>
      <c r="J644" s="101" t="s">
        <v>62</v>
      </c>
      <c r="K644" s="101" t="s">
        <v>981</v>
      </c>
      <c r="L644" s="101" t="s">
        <v>78</v>
      </c>
      <c r="M644" s="101" t="s">
        <v>64</v>
      </c>
      <c r="N644" s="101" t="s">
        <v>65</v>
      </c>
      <c r="O644" s="101" t="str">
        <f>IF([2]!RtDuet_Report[[#This Row],[Duration3]]&gt;=360,IF([2]!RtDuet_Report[[#This Row],[&gt; 12 Hrs EDT ]]=1,"Zero",1),"Zero")</f>
        <v>Zero</v>
      </c>
      <c r="P644" s="101" t="str">
        <f>IF([2]!RtDuet_Report[[#This Row],[Duration3]]&gt;=720, 1,"Zero")</f>
        <v>Zero</v>
      </c>
      <c r="Q644" s="101">
        <v>5</v>
      </c>
      <c r="R644" s="123">
        <v>3.9814814814814817E-3</v>
      </c>
      <c r="S644" s="118" t="s">
        <v>1086</v>
      </c>
      <c r="T644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644" s="105">
        <f>IF(OR([2]!RtDuet_Report[[#This Row],[Machine Centre ]]="Truck Loading 1 Unplanned Loss",[2]!RtDuet_Report[[#This Row],[Machine Centre ]]="Truck Loading 2 Unplanned Loss"),[2]!RtDuet_Report[[#This Row],[Duration3]],0)</f>
        <v>9</v>
      </c>
    </row>
    <row r="645" spans="1:21" ht="175.5" thickBot="1" x14ac:dyDescent="0.4">
      <c r="A645" s="137" t="s">
        <v>31</v>
      </c>
      <c r="B645" s="98">
        <v>44652</v>
      </c>
      <c r="C645" s="99"/>
      <c r="D645" s="99"/>
      <c r="E645" s="106">
        <v>44665.990127314813</v>
      </c>
      <c r="F645" s="106">
        <v>44666.00818287037</v>
      </c>
      <c r="G645" s="118" t="s">
        <v>41</v>
      </c>
      <c r="H645" s="118" t="s">
        <v>1212</v>
      </c>
      <c r="I645" s="118" t="s">
        <v>1212</v>
      </c>
      <c r="J645" s="101" t="s">
        <v>34</v>
      </c>
      <c r="K645" s="101" t="s">
        <v>766</v>
      </c>
      <c r="L645" s="101" t="s">
        <v>78</v>
      </c>
      <c r="M645" s="101" t="s">
        <v>55</v>
      </c>
      <c r="N645" s="101" t="s">
        <v>476</v>
      </c>
      <c r="O645" s="101" t="str">
        <f>IF([2]!RtDuet_Report[[#This Row],[Duration3]]&gt;=360,IF([2]!RtDuet_Report[[#This Row],[&gt; 12 Hrs EDT ]]=1,"Zero",1),"Zero")</f>
        <v>Zero</v>
      </c>
      <c r="P645" s="101" t="str">
        <f>IF([2]!RtDuet_Report[[#This Row],[Duration3]]&gt;=720, 1,"Zero")</f>
        <v>Zero</v>
      </c>
      <c r="Q645" s="101">
        <v>26</v>
      </c>
      <c r="R645" s="123">
        <v>1.8055555555555557E-2</v>
      </c>
      <c r="S645" s="118" t="s">
        <v>1213</v>
      </c>
      <c r="T645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64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46" spans="1:21" ht="175.5" thickBot="1" x14ac:dyDescent="0.4">
      <c r="A646" s="137" t="s">
        <v>31</v>
      </c>
      <c r="B646" s="98">
        <v>44652</v>
      </c>
      <c r="C646" s="99"/>
      <c r="D646" s="99"/>
      <c r="E646" s="106">
        <v>44665.990590277775</v>
      </c>
      <c r="F646" s="106">
        <v>44666.012812499997</v>
      </c>
      <c r="G646" s="118" t="s">
        <v>32</v>
      </c>
      <c r="H646" s="118" t="s">
        <v>1214</v>
      </c>
      <c r="I646" s="118" t="s">
        <v>1214</v>
      </c>
      <c r="J646" s="101" t="s">
        <v>34</v>
      </c>
      <c r="K646" s="101" t="s">
        <v>776</v>
      </c>
      <c r="L646" s="101" t="s">
        <v>78</v>
      </c>
      <c r="M646" s="101" t="s">
        <v>55</v>
      </c>
      <c r="N646" s="101" t="s">
        <v>777</v>
      </c>
      <c r="O646" s="101" t="str">
        <f>IF([2]!RtDuet_Report[[#This Row],[Duration3]]&gt;=360,IF([2]!RtDuet_Report[[#This Row],[&gt; 12 Hrs EDT ]]=1,"Zero",1),"Zero")</f>
        <v>Zero</v>
      </c>
      <c r="P646" s="101" t="str">
        <f>IF([2]!RtDuet_Report[[#This Row],[Duration3]]&gt;=720, 1,"Zero")</f>
        <v>Zero</v>
      </c>
      <c r="Q646" s="101">
        <v>32</v>
      </c>
      <c r="R646" s="123">
        <v>2.2222222222222223E-2</v>
      </c>
      <c r="S646" s="118" t="s">
        <v>1213</v>
      </c>
      <c r="T646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646" s="105">
        <f>IF(OR([2]!RtDuet_Report[[#This Row],[Machine Centre ]]="Truck Loading 1 Unplanned Loss",[2]!RtDuet_Report[[#This Row],[Machine Centre ]]="Truck Loading 2 Unplanned Loss"),[2]!RtDuet_Report[[#This Row],[Duration3]],0)</f>
        <v>26</v>
      </c>
    </row>
    <row r="647" spans="1:21" ht="225.5" thickBot="1" x14ac:dyDescent="0.4">
      <c r="A647" s="137" t="s">
        <v>31</v>
      </c>
      <c r="B647" s="98">
        <v>44652</v>
      </c>
      <c r="C647" s="99" t="s">
        <v>1185</v>
      </c>
      <c r="D647" s="99"/>
      <c r="E647" s="106">
        <v>44666.458333333336</v>
      </c>
      <c r="F647" s="106">
        <v>44666.470243055555</v>
      </c>
      <c r="G647" s="118" t="s">
        <v>69</v>
      </c>
      <c r="H647" s="118" t="s">
        <v>1215</v>
      </c>
      <c r="I647" s="118" t="s">
        <v>1107</v>
      </c>
      <c r="J647" s="101" t="s">
        <v>34</v>
      </c>
      <c r="K647" s="101" t="s">
        <v>657</v>
      </c>
      <c r="L647" s="101" t="s">
        <v>78</v>
      </c>
      <c r="M647" s="101" t="s">
        <v>64</v>
      </c>
      <c r="N647" s="101" t="s">
        <v>73</v>
      </c>
      <c r="O647" s="101" t="str">
        <f>IF([2]!RtDuet_Report[[#This Row],[Duration3]]&gt;=360,IF([2]!RtDuet_Report[[#This Row],[&gt; 12 Hrs EDT ]]=1,"Zero",1),"Zero")</f>
        <v>Zero</v>
      </c>
      <c r="P647" s="101" t="str">
        <f>IF([2]!RtDuet_Report[[#This Row],[Duration3]]&gt;=720, 1,"Zero")</f>
        <v>Zero</v>
      </c>
      <c r="Q647" s="101">
        <v>17</v>
      </c>
      <c r="R647" s="123">
        <v>1.1909722222222223E-2</v>
      </c>
      <c r="S647" s="118" t="s">
        <v>1109</v>
      </c>
      <c r="T647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647" s="105">
        <f>IF(OR([2]!RtDuet_Report[[#This Row],[Machine Centre ]]="Truck Loading 1 Unplanned Loss",[2]!RtDuet_Report[[#This Row],[Machine Centre ]]="Truck Loading 2 Unplanned Loss"),[2]!RtDuet_Report[[#This Row],[Duration3]],0)</f>
        <v>32</v>
      </c>
    </row>
    <row r="648" spans="1:21" ht="150.5" thickBot="1" x14ac:dyDescent="0.4">
      <c r="A648" s="137" t="s">
        <v>31</v>
      </c>
      <c r="B648" s="98">
        <v>44652</v>
      </c>
      <c r="C648" s="99" t="s">
        <v>1216</v>
      </c>
      <c r="D648" s="99"/>
      <c r="E648" s="106">
        <v>44668.431250000001</v>
      </c>
      <c r="F648" s="106">
        <v>44668.462326388886</v>
      </c>
      <c r="G648" s="118" t="s">
        <v>69</v>
      </c>
      <c r="H648" s="118" t="s">
        <v>1217</v>
      </c>
      <c r="I648" s="118" t="s">
        <v>1218</v>
      </c>
      <c r="J648" s="101" t="s">
        <v>62</v>
      </c>
      <c r="K648" s="101" t="s">
        <v>114</v>
      </c>
      <c r="L648" s="101" t="s">
        <v>78</v>
      </c>
      <c r="M648" s="101" t="s">
        <v>64</v>
      </c>
      <c r="N648" s="101" t="s">
        <v>73</v>
      </c>
      <c r="O648" s="101" t="str">
        <f>IF([2]!RtDuet_Report[[#This Row],[Duration3]]&gt;=360,IF([2]!RtDuet_Report[[#This Row],[&gt; 12 Hrs EDT ]]=1,"Zero",1),"Zero")</f>
        <v>Zero</v>
      </c>
      <c r="P648" s="101" t="str">
        <f>IF([2]!RtDuet_Report[[#This Row],[Duration3]]&gt;=720, 1,"Zero")</f>
        <v>Zero</v>
      </c>
      <c r="Q648" s="101">
        <v>44</v>
      </c>
      <c r="R648" s="123">
        <v>3.107638888888889E-2</v>
      </c>
      <c r="S648" s="118" t="s">
        <v>1219</v>
      </c>
      <c r="T648" s="105">
        <f>IF(OR([2]!RtDuet_Report[[#This Row],[Machine Centre ]]="Vessel Unloading 1 Unplanned Loss",[2]!RtDuet_Report[[#This Row],[Machine Centre ]]="Vessel Unloading 2 Unplanned Loss"),[2]!RtDuet_Report[[#This Row],[Duration3]],0)</f>
        <v>17</v>
      </c>
      <c r="U64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49" spans="1:21" ht="225.5" thickBot="1" x14ac:dyDescent="0.4">
      <c r="A649" s="137" t="s">
        <v>31</v>
      </c>
      <c r="B649" s="98">
        <v>44652</v>
      </c>
      <c r="C649" s="99" t="s">
        <v>1216</v>
      </c>
      <c r="D649" s="99"/>
      <c r="E649" s="106">
        <v>44668.595138888886</v>
      </c>
      <c r="F649" s="106">
        <v>44668.62195601852</v>
      </c>
      <c r="G649" s="118" t="s">
        <v>59</v>
      </c>
      <c r="H649" s="118" t="s">
        <v>1220</v>
      </c>
      <c r="I649" s="118" t="s">
        <v>606</v>
      </c>
      <c r="J649" s="101" t="s">
        <v>34</v>
      </c>
      <c r="K649" s="101" t="s">
        <v>733</v>
      </c>
      <c r="L649" s="101" t="s">
        <v>78</v>
      </c>
      <c r="M649" s="101" t="s">
        <v>64</v>
      </c>
      <c r="N649" s="101" t="s">
        <v>65</v>
      </c>
      <c r="O649" s="101" t="str">
        <f>IF([2]!RtDuet_Report[[#This Row],[Duration3]]&gt;=360,IF([2]!RtDuet_Report[[#This Row],[&gt; 12 Hrs EDT ]]=1,"Zero",1),"Zero")</f>
        <v>Zero</v>
      </c>
      <c r="P649" s="101" t="str">
        <f>IF([2]!RtDuet_Report[[#This Row],[Duration3]]&gt;=720, 1,"Zero")</f>
        <v>Zero</v>
      </c>
      <c r="Q649" s="101">
        <v>38</v>
      </c>
      <c r="R649" s="123">
        <v>2.6817129629629632E-2</v>
      </c>
      <c r="S649" s="118" t="s">
        <v>1221</v>
      </c>
      <c r="T649" s="105">
        <f>IF(OR([2]!RtDuet_Report[[#This Row],[Machine Centre ]]="Vessel Unloading 1 Unplanned Loss",[2]!RtDuet_Report[[#This Row],[Machine Centre ]]="Vessel Unloading 2 Unplanned Loss"),[2]!RtDuet_Report[[#This Row],[Duration3]],0)</f>
        <v>44</v>
      </c>
      <c r="U64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50" spans="1:21" ht="188" thickBot="1" x14ac:dyDescent="0.4">
      <c r="A650" s="137" t="s">
        <v>31</v>
      </c>
      <c r="B650" s="98">
        <v>44652</v>
      </c>
      <c r="C650" s="99" t="s">
        <v>1216</v>
      </c>
      <c r="D650" s="99"/>
      <c r="E650" s="106">
        <v>44668.62195601852</v>
      </c>
      <c r="F650" s="106">
        <v>44668.670138888891</v>
      </c>
      <c r="G650" s="118" t="s">
        <v>59</v>
      </c>
      <c r="H650" s="118" t="s">
        <v>1222</v>
      </c>
      <c r="I650" s="118" t="s">
        <v>1223</v>
      </c>
      <c r="J650" s="101" t="s">
        <v>62</v>
      </c>
      <c r="K650" s="101" t="s">
        <v>1198</v>
      </c>
      <c r="L650" s="101" t="s">
        <v>78</v>
      </c>
      <c r="M650" s="101" t="s">
        <v>64</v>
      </c>
      <c r="N650" s="101" t="s">
        <v>65</v>
      </c>
      <c r="O650" s="101" t="str">
        <f>IF([2]!RtDuet_Report[[#This Row],[Duration3]]&gt;=360,IF([2]!RtDuet_Report[[#This Row],[&gt; 12 Hrs EDT ]]=1,"Zero",1),"Zero")</f>
        <v>Zero</v>
      </c>
      <c r="P650" s="101" t="str">
        <f>IF([2]!RtDuet_Report[[#This Row],[Duration3]]&gt;=720, 1,"Zero")</f>
        <v>Zero</v>
      </c>
      <c r="Q650" s="101">
        <v>69</v>
      </c>
      <c r="R650" s="123">
        <v>4.8182870370370369E-2</v>
      </c>
      <c r="S650" s="118" t="s">
        <v>1224</v>
      </c>
      <c r="T650" s="105">
        <f>IF(OR([2]!RtDuet_Report[[#This Row],[Machine Centre ]]="Vessel Unloading 1 Unplanned Loss",[2]!RtDuet_Report[[#This Row],[Machine Centre ]]="Vessel Unloading 2 Unplanned Loss"),[2]!RtDuet_Report[[#This Row],[Duration3]],0)</f>
        <v>38</v>
      </c>
      <c r="U65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51" spans="1:21" ht="200.5" thickBot="1" x14ac:dyDescent="0.4">
      <c r="A651" s="137" t="s">
        <v>31</v>
      </c>
      <c r="B651" s="98">
        <v>44652</v>
      </c>
      <c r="C651" s="99" t="s">
        <v>1216</v>
      </c>
      <c r="D651" s="99"/>
      <c r="E651" s="106">
        <v>44668.670138888891</v>
      </c>
      <c r="F651" s="106">
        <v>44668.711111111108</v>
      </c>
      <c r="G651" s="118" t="s">
        <v>69</v>
      </c>
      <c r="H651" s="118" t="s">
        <v>1225</v>
      </c>
      <c r="I651" s="118" t="s">
        <v>1225</v>
      </c>
      <c r="J651" s="101" t="s">
        <v>34</v>
      </c>
      <c r="K651" s="101" t="s">
        <v>367</v>
      </c>
      <c r="L651" s="101" t="s">
        <v>908</v>
      </c>
      <c r="M651" s="101" t="s">
        <v>83</v>
      </c>
      <c r="N651" s="101" t="s">
        <v>84</v>
      </c>
      <c r="O651" s="101" t="str">
        <f>IF([2]!RtDuet_Report[[#This Row],[Duration3]]&gt;=360,IF([2]!RtDuet_Report[[#This Row],[&gt; 12 Hrs EDT ]]=1,"Zero",1),"Zero")</f>
        <v>Zero</v>
      </c>
      <c r="P651" s="101" t="str">
        <f>IF([2]!RtDuet_Report[[#This Row],[Duration3]]&gt;=720, 1,"Zero")</f>
        <v>Zero</v>
      </c>
      <c r="Q651" s="101">
        <v>59</v>
      </c>
      <c r="R651" s="123">
        <v>4.0972222222222222E-2</v>
      </c>
      <c r="S651" s="118" t="s">
        <v>1226</v>
      </c>
      <c r="T651" s="105">
        <f>IF(OR([2]!RtDuet_Report[[#This Row],[Machine Centre ]]="Vessel Unloading 1 Unplanned Loss",[2]!RtDuet_Report[[#This Row],[Machine Centre ]]="Vessel Unloading 2 Unplanned Loss"),[2]!RtDuet_Report[[#This Row],[Duration3]],0)</f>
        <v>69</v>
      </c>
      <c r="U65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52" spans="1:21" ht="200.5" thickBot="1" x14ac:dyDescent="0.4">
      <c r="A652" s="137" t="s">
        <v>31</v>
      </c>
      <c r="B652" s="98">
        <v>44652</v>
      </c>
      <c r="C652" s="99" t="s">
        <v>1216</v>
      </c>
      <c r="D652" s="99"/>
      <c r="E652" s="106">
        <v>44668.670138888891</v>
      </c>
      <c r="F652" s="106">
        <v>44668.714583333334</v>
      </c>
      <c r="G652" s="118" t="s">
        <v>59</v>
      </c>
      <c r="H652" s="118" t="s">
        <v>1227</v>
      </c>
      <c r="I652" s="118" t="s">
        <v>1227</v>
      </c>
      <c r="J652" s="101" t="s">
        <v>34</v>
      </c>
      <c r="K652" s="101" t="s">
        <v>1228</v>
      </c>
      <c r="L652" s="101" t="s">
        <v>908</v>
      </c>
      <c r="M652" s="101" t="s">
        <v>83</v>
      </c>
      <c r="N652" s="101" t="s">
        <v>136</v>
      </c>
      <c r="O652" s="101" t="str">
        <f>IF([2]!RtDuet_Report[[#This Row],[Duration3]]&gt;=360,IF([2]!RtDuet_Report[[#This Row],[&gt; 12 Hrs EDT ]]=1,"Zero",1),"Zero")</f>
        <v>Zero</v>
      </c>
      <c r="P652" s="101" t="str">
        <f>IF([2]!RtDuet_Report[[#This Row],[Duration3]]&gt;=720, 1,"Zero")</f>
        <v>Zero</v>
      </c>
      <c r="Q652" s="101">
        <v>64</v>
      </c>
      <c r="R652" s="123">
        <v>4.4444444444444446E-2</v>
      </c>
      <c r="S652" s="118" t="s">
        <v>1226</v>
      </c>
      <c r="T652" s="105">
        <f>IF(OR([2]!RtDuet_Report[[#This Row],[Machine Centre ]]="Vessel Unloading 1 Unplanned Loss",[2]!RtDuet_Report[[#This Row],[Machine Centre ]]="Vessel Unloading 2 Unplanned Loss"),[2]!RtDuet_Report[[#This Row],[Duration3]],0)</f>
        <v>59</v>
      </c>
      <c r="U65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53" spans="1:21" ht="188" thickBot="1" x14ac:dyDescent="0.4">
      <c r="A653" s="137" t="s">
        <v>31</v>
      </c>
      <c r="B653" s="98">
        <v>44652</v>
      </c>
      <c r="C653" s="99" t="s">
        <v>1216</v>
      </c>
      <c r="D653" s="99"/>
      <c r="E653" s="106">
        <v>44669.882152777776</v>
      </c>
      <c r="F653" s="106">
        <v>44669.896168981482</v>
      </c>
      <c r="G653" s="118" t="s">
        <v>59</v>
      </c>
      <c r="H653" s="118" t="s">
        <v>1229</v>
      </c>
      <c r="I653" s="118" t="s">
        <v>576</v>
      </c>
      <c r="J653" s="101" t="s">
        <v>62</v>
      </c>
      <c r="K653" s="101" t="s">
        <v>1054</v>
      </c>
      <c r="L653" s="101" t="s">
        <v>908</v>
      </c>
      <c r="M653" s="101" t="s">
        <v>64</v>
      </c>
      <c r="N653" s="101" t="s">
        <v>65</v>
      </c>
      <c r="O653" s="101" t="str">
        <f>IF([2]!RtDuet_Report[[#This Row],[Duration3]]&gt;=360,IF([2]!RtDuet_Report[[#This Row],[&gt; 12 Hrs EDT ]]=1,"Zero",1),"Zero")</f>
        <v>Zero</v>
      </c>
      <c r="P653" s="101" t="str">
        <f>IF([2]!RtDuet_Report[[#This Row],[Duration3]]&gt;=720, 1,"Zero")</f>
        <v>Zero</v>
      </c>
      <c r="Q653" s="101">
        <v>20</v>
      </c>
      <c r="R653" s="123">
        <v>1.4016203703703704E-2</v>
      </c>
      <c r="S653" s="118" t="s">
        <v>1230</v>
      </c>
      <c r="T653" s="105">
        <f>IF(OR([2]!RtDuet_Report[[#This Row],[Machine Centre ]]="Vessel Unloading 1 Unplanned Loss",[2]!RtDuet_Report[[#This Row],[Machine Centre ]]="Vessel Unloading 2 Unplanned Loss"),[2]!RtDuet_Report[[#This Row],[Duration3]],0)</f>
        <v>64</v>
      </c>
      <c r="U65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54" spans="1:21" ht="188" thickBot="1" x14ac:dyDescent="0.4">
      <c r="A654" s="137" t="s">
        <v>31</v>
      </c>
      <c r="B654" s="98">
        <v>44652</v>
      </c>
      <c r="C654" s="99" t="s">
        <v>1216</v>
      </c>
      <c r="D654" s="99"/>
      <c r="E654" s="106">
        <v>44670.175000000003</v>
      </c>
      <c r="F654" s="106">
        <v>44670.192361111112</v>
      </c>
      <c r="G654" s="118" t="s">
        <v>59</v>
      </c>
      <c r="H654" s="118" t="s">
        <v>1231</v>
      </c>
      <c r="I654" s="118" t="s">
        <v>1231</v>
      </c>
      <c r="J654" s="101" t="s">
        <v>34</v>
      </c>
      <c r="K654" s="101" t="s">
        <v>1232</v>
      </c>
      <c r="L654" s="101" t="s">
        <v>908</v>
      </c>
      <c r="M654" s="101" t="s">
        <v>179</v>
      </c>
      <c r="N654" s="101" t="s">
        <v>1233</v>
      </c>
      <c r="O654" s="101" t="str">
        <f>IF([2]!RtDuet_Report[[#This Row],[Duration3]]&gt;=360,IF([2]!RtDuet_Report[[#This Row],[&gt; 12 Hrs EDT ]]=1,"Zero",1),"Zero")</f>
        <v>Zero</v>
      </c>
      <c r="P654" s="101" t="str">
        <f>IF([2]!RtDuet_Report[[#This Row],[Duration3]]&gt;=720, 1,"Zero")</f>
        <v>Zero</v>
      </c>
      <c r="Q654" s="101">
        <v>25</v>
      </c>
      <c r="R654" s="123">
        <v>1.7361111111111112E-2</v>
      </c>
      <c r="S654" s="118" t="s">
        <v>1234</v>
      </c>
      <c r="T654" s="105">
        <f>IF(OR([2]!RtDuet_Report[[#This Row],[Machine Centre ]]="Vessel Unloading 1 Unplanned Loss",[2]!RtDuet_Report[[#This Row],[Machine Centre ]]="Vessel Unloading 2 Unplanned Loss"),[2]!RtDuet_Report[[#This Row],[Duration3]],0)</f>
        <v>20</v>
      </c>
      <c r="U65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55" spans="1:21" ht="163" thickBot="1" x14ac:dyDescent="0.4">
      <c r="A655" s="137" t="s">
        <v>31</v>
      </c>
      <c r="B655" s="98">
        <v>44652</v>
      </c>
      <c r="C655" s="99" t="s">
        <v>1216</v>
      </c>
      <c r="D655" s="99"/>
      <c r="E655" s="106">
        <v>44670.175000000003</v>
      </c>
      <c r="F655" s="106">
        <v>44670.192361111112</v>
      </c>
      <c r="G655" s="118" t="s">
        <v>69</v>
      </c>
      <c r="H655" s="118" t="s">
        <v>1231</v>
      </c>
      <c r="I655" s="118" t="s">
        <v>1231</v>
      </c>
      <c r="J655" s="101" t="s">
        <v>34</v>
      </c>
      <c r="K655" s="101" t="s">
        <v>1235</v>
      </c>
      <c r="L655" s="101"/>
      <c r="M655" s="101" t="s">
        <v>179</v>
      </c>
      <c r="N655" s="101" t="s">
        <v>1233</v>
      </c>
      <c r="O655" s="101" t="str">
        <f>IF([2]!RtDuet_Report[[#This Row],[Duration3]]&gt;=360,IF([2]!RtDuet_Report[[#This Row],[&gt; 12 Hrs EDT ]]=1,"Zero",1),"Zero")</f>
        <v>Zero</v>
      </c>
      <c r="P655" s="101" t="str">
        <f>IF([2]!RtDuet_Report[[#This Row],[Duration3]]&gt;=720, 1,"Zero")</f>
        <v>Zero</v>
      </c>
      <c r="Q655" s="101">
        <v>25</v>
      </c>
      <c r="R655" s="123">
        <v>1.7361111111111112E-2</v>
      </c>
      <c r="S655" s="118" t="s">
        <v>1236</v>
      </c>
      <c r="T655" s="105">
        <f>IF(OR([2]!RtDuet_Report[[#This Row],[Machine Centre ]]="Vessel Unloading 1 Unplanned Loss",[2]!RtDuet_Report[[#This Row],[Machine Centre ]]="Vessel Unloading 2 Unplanned Loss"),[2]!RtDuet_Report[[#This Row],[Duration3]],0)</f>
        <v>25</v>
      </c>
      <c r="U65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56" spans="1:21" ht="188" thickBot="1" x14ac:dyDescent="0.4">
      <c r="A656" s="137" t="s">
        <v>31</v>
      </c>
      <c r="B656" s="98">
        <v>44652</v>
      </c>
      <c r="C656" s="99" t="s">
        <v>1237</v>
      </c>
      <c r="D656" s="99"/>
      <c r="E656" s="106">
        <v>44672.416666666664</v>
      </c>
      <c r="F656" s="106">
        <v>44672.436805555553</v>
      </c>
      <c r="G656" s="118" t="s">
        <v>59</v>
      </c>
      <c r="H656" s="118" t="s">
        <v>1238</v>
      </c>
      <c r="I656" s="118" t="s">
        <v>524</v>
      </c>
      <c r="J656" s="101" t="s">
        <v>62</v>
      </c>
      <c r="K656" s="101" t="s">
        <v>1198</v>
      </c>
      <c r="L656" s="101" t="s">
        <v>78</v>
      </c>
      <c r="M656" s="101" t="s">
        <v>64</v>
      </c>
      <c r="N656" s="101" t="s">
        <v>65</v>
      </c>
      <c r="O656" s="101" t="str">
        <f>IF([2]!RtDuet_Report[[#This Row],[Duration3]]&gt;=360,IF([2]!RtDuet_Report[[#This Row],[&gt; 12 Hrs EDT ]]=1,"Zero",1),"Zero")</f>
        <v>Zero</v>
      </c>
      <c r="P656" s="101" t="str">
        <f>IF([2]!RtDuet_Report[[#This Row],[Duration3]]&gt;=720, 1,"Zero")</f>
        <v>Zero</v>
      </c>
      <c r="Q656" s="101">
        <v>29</v>
      </c>
      <c r="R656" s="123">
        <v>2.013888888888889E-2</v>
      </c>
      <c r="S656" s="118" t="s">
        <v>1239</v>
      </c>
      <c r="T656" s="105">
        <f>IF(OR([2]!RtDuet_Report[[#This Row],[Machine Centre ]]="Vessel Unloading 1 Unplanned Loss",[2]!RtDuet_Report[[#This Row],[Machine Centre ]]="Vessel Unloading 2 Unplanned Loss"),[2]!RtDuet_Report[[#This Row],[Duration3]],0)</f>
        <v>25</v>
      </c>
      <c r="U65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57" spans="1:21" ht="188" thickBot="1" x14ac:dyDescent="0.4">
      <c r="A657" s="137" t="s">
        <v>31</v>
      </c>
      <c r="B657" s="98">
        <v>44652</v>
      </c>
      <c r="C657" s="99" t="s">
        <v>1237</v>
      </c>
      <c r="D657" s="99"/>
      <c r="E657" s="106">
        <v>44672.585416666669</v>
      </c>
      <c r="F657" s="106">
        <v>44672.595138888886</v>
      </c>
      <c r="G657" s="118" t="s">
        <v>69</v>
      </c>
      <c r="H657" s="118" t="s">
        <v>1175</v>
      </c>
      <c r="I657" s="118" t="s">
        <v>760</v>
      </c>
      <c r="J657" s="101" t="s">
        <v>62</v>
      </c>
      <c r="K657" s="101" t="s">
        <v>404</v>
      </c>
      <c r="L657" s="101" t="s">
        <v>78</v>
      </c>
      <c r="M657" s="101" t="s">
        <v>64</v>
      </c>
      <c r="N657" s="101" t="s">
        <v>73</v>
      </c>
      <c r="O657" s="101" t="str">
        <f>IF([2]!RtDuet_Report[[#This Row],[Duration3]]&gt;=360,IF([2]!RtDuet_Report[[#This Row],[&gt; 12 Hrs EDT ]]=1,"Zero",1),"Zero")</f>
        <v>Zero</v>
      </c>
      <c r="P657" s="101" t="str">
        <f>IF([2]!RtDuet_Report[[#This Row],[Duration3]]&gt;=720, 1,"Zero")</f>
        <v>Zero</v>
      </c>
      <c r="Q657" s="101">
        <v>14</v>
      </c>
      <c r="R657" s="123">
        <v>9.7222222222222224E-3</v>
      </c>
      <c r="S657" s="118" t="s">
        <v>1239</v>
      </c>
      <c r="T657" s="105">
        <f>IF(OR([2]!RtDuet_Report[[#This Row],[Machine Centre ]]="Vessel Unloading 1 Unplanned Loss",[2]!RtDuet_Report[[#This Row],[Machine Centre ]]="Vessel Unloading 2 Unplanned Loss"),[2]!RtDuet_Report[[#This Row],[Duration3]],0)</f>
        <v>29</v>
      </c>
      <c r="U65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58" spans="1:21" ht="188" thickBot="1" x14ac:dyDescent="0.4">
      <c r="A658" s="137" t="s">
        <v>31</v>
      </c>
      <c r="B658" s="98">
        <v>44652</v>
      </c>
      <c r="C658" s="99" t="s">
        <v>1237</v>
      </c>
      <c r="D658" s="99"/>
      <c r="E658" s="106">
        <v>44672.84652777778</v>
      </c>
      <c r="F658" s="106">
        <v>44672.865972222222</v>
      </c>
      <c r="G658" s="118" t="s">
        <v>59</v>
      </c>
      <c r="H658" s="118" t="s">
        <v>1240</v>
      </c>
      <c r="I658" s="118" t="s">
        <v>278</v>
      </c>
      <c r="J658" s="101" t="s">
        <v>62</v>
      </c>
      <c r="K658" s="101" t="s">
        <v>558</v>
      </c>
      <c r="L658" s="101" t="s">
        <v>908</v>
      </c>
      <c r="M658" s="101" t="s">
        <v>179</v>
      </c>
      <c r="N658" s="101" t="s">
        <v>559</v>
      </c>
      <c r="O658" s="101" t="str">
        <f>IF([2]!RtDuet_Report[[#This Row],[Duration3]]&gt;=360,IF([2]!RtDuet_Report[[#This Row],[&gt; 12 Hrs EDT ]]=1,"Zero",1),"Zero")</f>
        <v>Zero</v>
      </c>
      <c r="P658" s="101" t="str">
        <f>IF([2]!RtDuet_Report[[#This Row],[Duration3]]&gt;=720, 1,"Zero")</f>
        <v>Zero</v>
      </c>
      <c r="Q658" s="101">
        <v>28</v>
      </c>
      <c r="R658" s="123">
        <v>1.9444444444444445E-2</v>
      </c>
      <c r="S658" s="118" t="s">
        <v>1241</v>
      </c>
      <c r="T658" s="105">
        <f>IF(OR([2]!RtDuet_Report[[#This Row],[Machine Centre ]]="Vessel Unloading 1 Unplanned Loss",[2]!RtDuet_Report[[#This Row],[Machine Centre ]]="Vessel Unloading 2 Unplanned Loss"),[2]!RtDuet_Report[[#This Row],[Duration3]],0)</f>
        <v>14</v>
      </c>
      <c r="U65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59" spans="1:21" ht="188" thickBot="1" x14ac:dyDescent="0.4">
      <c r="A659" s="137" t="s">
        <v>31</v>
      </c>
      <c r="B659" s="98">
        <v>44652</v>
      </c>
      <c r="C659" s="99" t="s">
        <v>1237</v>
      </c>
      <c r="D659" s="99"/>
      <c r="E659" s="106">
        <v>44672.865972222222</v>
      </c>
      <c r="F659" s="106">
        <v>44672.909722222219</v>
      </c>
      <c r="G659" s="118" t="s">
        <v>59</v>
      </c>
      <c r="H659" s="118" t="s">
        <v>1242</v>
      </c>
      <c r="I659" s="118" t="s">
        <v>1242</v>
      </c>
      <c r="J659" s="101" t="s">
        <v>34</v>
      </c>
      <c r="K659" s="101" t="s">
        <v>558</v>
      </c>
      <c r="L659" s="101" t="s">
        <v>908</v>
      </c>
      <c r="M659" s="101" t="s">
        <v>179</v>
      </c>
      <c r="N659" s="101" t="s">
        <v>559</v>
      </c>
      <c r="O659" s="101" t="str">
        <f>IF([2]!RtDuet_Report[[#This Row],[Duration3]]&gt;=360,IF([2]!RtDuet_Report[[#This Row],[&gt; 12 Hrs EDT ]]=1,"Zero",1),"Zero")</f>
        <v>Zero</v>
      </c>
      <c r="P659" s="101" t="str">
        <f>IF([2]!RtDuet_Report[[#This Row],[Duration3]]&gt;=720, 1,"Zero")</f>
        <v>Zero</v>
      </c>
      <c r="Q659" s="101">
        <v>63</v>
      </c>
      <c r="R659" s="123">
        <v>4.3750000000000004E-2</v>
      </c>
      <c r="S659" s="118" t="s">
        <v>1241</v>
      </c>
      <c r="T659" s="105">
        <f>IF(OR([2]!RtDuet_Report[[#This Row],[Machine Centre ]]="Vessel Unloading 1 Unplanned Loss",[2]!RtDuet_Report[[#This Row],[Machine Centre ]]="Vessel Unloading 2 Unplanned Loss"),[2]!RtDuet_Report[[#This Row],[Duration3]],0)</f>
        <v>28</v>
      </c>
      <c r="U65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60" spans="1:21" ht="188" thickBot="1" x14ac:dyDescent="0.4">
      <c r="A660" s="137" t="s">
        <v>31</v>
      </c>
      <c r="B660" s="98">
        <v>44652</v>
      </c>
      <c r="C660" s="99" t="s">
        <v>1237</v>
      </c>
      <c r="D660" s="99"/>
      <c r="E660" s="106">
        <v>44672.909722222219</v>
      </c>
      <c r="F660" s="106">
        <v>44672.921527777777</v>
      </c>
      <c r="G660" s="118" t="s">
        <v>59</v>
      </c>
      <c r="H660" s="118" t="s">
        <v>1243</v>
      </c>
      <c r="I660" s="118" t="s">
        <v>1244</v>
      </c>
      <c r="J660" s="101" t="s">
        <v>62</v>
      </c>
      <c r="K660" s="101" t="s">
        <v>1204</v>
      </c>
      <c r="L660" s="101" t="s">
        <v>54</v>
      </c>
      <c r="M660" s="101" t="s">
        <v>64</v>
      </c>
      <c r="N660" s="101" t="s">
        <v>65</v>
      </c>
      <c r="O660" s="101" t="str">
        <f>IF([2]!RtDuet_Report[[#This Row],[Duration3]]&gt;=360,IF([2]!RtDuet_Report[[#This Row],[&gt; 12 Hrs EDT ]]=1,"Zero",1),"Zero")</f>
        <v>Zero</v>
      </c>
      <c r="P660" s="101" t="str">
        <f>IF([2]!RtDuet_Report[[#This Row],[Duration3]]&gt;=720, 1,"Zero")</f>
        <v>Zero</v>
      </c>
      <c r="Q660" s="101">
        <v>17</v>
      </c>
      <c r="R660" s="123">
        <v>1.1805555555555555E-2</v>
      </c>
      <c r="S660" s="118" t="s">
        <v>1245</v>
      </c>
      <c r="T660" s="105">
        <f>IF(OR([2]!RtDuet_Report[[#This Row],[Machine Centre ]]="Vessel Unloading 1 Unplanned Loss",[2]!RtDuet_Report[[#This Row],[Machine Centre ]]="Vessel Unloading 2 Unplanned Loss"),[2]!RtDuet_Report[[#This Row],[Duration3]],0)</f>
        <v>63</v>
      </c>
      <c r="U66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61" spans="1:21" ht="188" thickBot="1" x14ac:dyDescent="0.4">
      <c r="A661" s="137" t="s">
        <v>31</v>
      </c>
      <c r="B661" s="98">
        <v>44652</v>
      </c>
      <c r="C661" s="99" t="s">
        <v>1237</v>
      </c>
      <c r="D661" s="99"/>
      <c r="E661" s="106">
        <v>44672.921527777777</v>
      </c>
      <c r="F661" s="106">
        <v>44673.097222222219</v>
      </c>
      <c r="G661" s="118" t="s">
        <v>59</v>
      </c>
      <c r="H661" s="118" t="s">
        <v>1246</v>
      </c>
      <c r="I661" s="118" t="s">
        <v>1246</v>
      </c>
      <c r="J661" s="124" t="s">
        <v>34</v>
      </c>
      <c r="K661" s="124" t="s">
        <v>1204</v>
      </c>
      <c r="L661" s="124" t="s">
        <v>54</v>
      </c>
      <c r="M661" s="101" t="s">
        <v>64</v>
      </c>
      <c r="N661" s="101" t="s">
        <v>65</v>
      </c>
      <c r="O661" s="101" t="str">
        <f>IF([2]!RtDuet_Report[[#This Row],[Duration3]]&gt;=360,IF([2]!RtDuet_Report[[#This Row],[&gt; 12 Hrs EDT ]]=1,"Zero",1),"Zero")</f>
        <v>Zero</v>
      </c>
      <c r="P661" s="101" t="str">
        <f>IF([2]!RtDuet_Report[[#This Row],[Duration3]]&gt;=720, 1,"Zero")</f>
        <v>Zero</v>
      </c>
      <c r="Q661" s="101">
        <v>253</v>
      </c>
      <c r="R661" s="123">
        <v>0.17569444444444446</v>
      </c>
      <c r="S661" s="118" t="s">
        <v>1245</v>
      </c>
      <c r="T661" s="105">
        <f>IF(OR([2]!RtDuet_Report[[#This Row],[Machine Centre ]]="Vessel Unloading 1 Unplanned Loss",[2]!RtDuet_Report[[#This Row],[Machine Centre ]]="Vessel Unloading 2 Unplanned Loss"),[2]!RtDuet_Report[[#This Row],[Duration3]],0)</f>
        <v>17</v>
      </c>
      <c r="U66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62" spans="1:21" ht="150.5" thickBot="1" x14ac:dyDescent="0.4">
      <c r="A662" s="137" t="s">
        <v>31</v>
      </c>
      <c r="B662" s="98">
        <v>44652</v>
      </c>
      <c r="C662" s="99" t="s">
        <v>1237</v>
      </c>
      <c r="D662" s="99"/>
      <c r="E662" s="106">
        <v>44673.044444444444</v>
      </c>
      <c r="F662" s="106">
        <v>44673.046527777777</v>
      </c>
      <c r="G662" s="118" t="s">
        <v>69</v>
      </c>
      <c r="H662" s="118" t="s">
        <v>1247</v>
      </c>
      <c r="I662" s="118" t="s">
        <v>444</v>
      </c>
      <c r="J662" s="101" t="s">
        <v>62</v>
      </c>
      <c r="K662" s="101" t="s">
        <v>114</v>
      </c>
      <c r="L662" s="101" t="s">
        <v>78</v>
      </c>
      <c r="M662" s="101" t="s">
        <v>188</v>
      </c>
      <c r="N662" s="101" t="s">
        <v>223</v>
      </c>
      <c r="O662" s="101" t="str">
        <f>IF([2]!RtDuet_Report[[#This Row],[Duration3]]&gt;=360,IF([2]!RtDuet_Report[[#This Row],[&gt; 12 Hrs EDT ]]=1,"Zero",1),"Zero")</f>
        <v>Zero</v>
      </c>
      <c r="P662" s="101" t="str">
        <f>IF([2]!RtDuet_Report[[#This Row],[Duration3]]&gt;=720, 1,"Zero")</f>
        <v>Zero</v>
      </c>
      <c r="Q662" s="101">
        <v>3</v>
      </c>
      <c r="R662" s="123">
        <v>2.0833333333333333E-3</v>
      </c>
      <c r="S662" s="118" t="s">
        <v>921</v>
      </c>
      <c r="T662" s="105">
        <f>IF(OR([2]!RtDuet_Report[[#This Row],[Machine Centre ]]="Vessel Unloading 1 Unplanned Loss",[2]!RtDuet_Report[[#This Row],[Machine Centre ]]="Vessel Unloading 2 Unplanned Loss"),[2]!RtDuet_Report[[#This Row],[Duration3]],0)</f>
        <v>253</v>
      </c>
      <c r="U66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63" spans="1:21" ht="150.5" thickBot="1" x14ac:dyDescent="0.4">
      <c r="A663" s="137" t="s">
        <v>31</v>
      </c>
      <c r="B663" s="98">
        <v>44652</v>
      </c>
      <c r="C663" s="99" t="s">
        <v>1237</v>
      </c>
      <c r="D663" s="99"/>
      <c r="E663" s="106">
        <v>44673.046527777777</v>
      </c>
      <c r="F663" s="106">
        <v>44673.061111111114</v>
      </c>
      <c r="G663" s="118" t="s">
        <v>69</v>
      </c>
      <c r="H663" s="118" t="s">
        <v>1248</v>
      </c>
      <c r="I663" s="118" t="s">
        <v>1248</v>
      </c>
      <c r="J663" s="101" t="s">
        <v>34</v>
      </c>
      <c r="K663" s="101" t="s">
        <v>114</v>
      </c>
      <c r="L663" s="101" t="s">
        <v>78</v>
      </c>
      <c r="M663" s="101" t="s">
        <v>188</v>
      </c>
      <c r="N663" s="101" t="s">
        <v>223</v>
      </c>
      <c r="O663" s="101" t="str">
        <f>IF([2]!RtDuet_Report[[#This Row],[Duration3]]&gt;=360,IF([2]!RtDuet_Report[[#This Row],[&gt; 12 Hrs EDT ]]=1,"Zero",1),"Zero")</f>
        <v>Zero</v>
      </c>
      <c r="P663" s="101" t="str">
        <f>IF([2]!RtDuet_Report[[#This Row],[Duration3]]&gt;=720, 1,"Zero")</f>
        <v>Zero</v>
      </c>
      <c r="Q663" s="101">
        <v>21</v>
      </c>
      <c r="R663" s="123">
        <v>1.4583333333333332E-2</v>
      </c>
      <c r="S663" s="118" t="s">
        <v>921</v>
      </c>
      <c r="T663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66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64" spans="1:21" ht="150.5" thickBot="1" x14ac:dyDescent="0.4">
      <c r="A664" s="137" t="s">
        <v>31</v>
      </c>
      <c r="B664" s="98">
        <v>44652</v>
      </c>
      <c r="C664" s="99" t="s">
        <v>1237</v>
      </c>
      <c r="D664" s="99"/>
      <c r="E664" s="106">
        <v>44673.061111111114</v>
      </c>
      <c r="F664" s="106">
        <v>44673.072916666664</v>
      </c>
      <c r="G664" s="118" t="s">
        <v>69</v>
      </c>
      <c r="H664" s="118" t="s">
        <v>1243</v>
      </c>
      <c r="I664" s="118" t="s">
        <v>1249</v>
      </c>
      <c r="J664" s="101" t="s">
        <v>62</v>
      </c>
      <c r="K664" s="101" t="s">
        <v>114</v>
      </c>
      <c r="L664" s="101" t="s">
        <v>78</v>
      </c>
      <c r="M664" s="101" t="s">
        <v>188</v>
      </c>
      <c r="N664" s="101" t="s">
        <v>223</v>
      </c>
      <c r="O664" s="101" t="str">
        <f>IF([2]!RtDuet_Report[[#This Row],[Duration3]]&gt;=360,IF([2]!RtDuet_Report[[#This Row],[&gt; 12 Hrs EDT ]]=1,"Zero",1),"Zero")</f>
        <v>Zero</v>
      </c>
      <c r="P664" s="101" t="str">
        <f>IF([2]!RtDuet_Report[[#This Row],[Duration3]]&gt;=720, 1,"Zero")</f>
        <v>Zero</v>
      </c>
      <c r="Q664" s="101">
        <v>17</v>
      </c>
      <c r="R664" s="123">
        <v>1.1805555555555555E-2</v>
      </c>
      <c r="S664" s="118" t="s">
        <v>921</v>
      </c>
      <c r="T664" s="105">
        <f>IF(OR([2]!RtDuet_Report[[#This Row],[Machine Centre ]]="Vessel Unloading 1 Unplanned Loss",[2]!RtDuet_Report[[#This Row],[Machine Centre ]]="Vessel Unloading 2 Unplanned Loss"),[2]!RtDuet_Report[[#This Row],[Duration3]],0)</f>
        <v>21</v>
      </c>
      <c r="U66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65" spans="1:21" ht="188" thickBot="1" x14ac:dyDescent="0.4">
      <c r="A665" s="137" t="s">
        <v>31</v>
      </c>
      <c r="B665" s="98">
        <v>44652</v>
      </c>
      <c r="C665" s="99" t="s">
        <v>1237</v>
      </c>
      <c r="D665" s="99"/>
      <c r="E665" s="106">
        <v>44673.097222222219</v>
      </c>
      <c r="F665" s="106">
        <v>44673.104166666664</v>
      </c>
      <c r="G665" s="118" t="s">
        <v>59</v>
      </c>
      <c r="H665" s="118" t="s">
        <v>872</v>
      </c>
      <c r="I665" s="118" t="s">
        <v>428</v>
      </c>
      <c r="J665" s="101" t="s">
        <v>62</v>
      </c>
      <c r="K665" s="101" t="s">
        <v>1204</v>
      </c>
      <c r="L665" s="101" t="s">
        <v>54</v>
      </c>
      <c r="M665" s="101" t="s">
        <v>64</v>
      </c>
      <c r="N665" s="101" t="s">
        <v>65</v>
      </c>
      <c r="O665" s="101" t="str">
        <f>IF([2]!RtDuet_Report[[#This Row],[Duration3]]&gt;=360,IF([2]!RtDuet_Report[[#This Row],[&gt; 12 Hrs EDT ]]=1,"Zero",1),"Zero")</f>
        <v>Zero</v>
      </c>
      <c r="P665" s="101" t="str">
        <f>IF([2]!RtDuet_Report[[#This Row],[Duration3]]&gt;=720, 1,"Zero")</f>
        <v>Zero</v>
      </c>
      <c r="Q665" s="101">
        <v>10</v>
      </c>
      <c r="R665" s="123">
        <v>6.9444444444444441E-3</v>
      </c>
      <c r="S665" s="118" t="s">
        <v>1245</v>
      </c>
      <c r="T665" s="105">
        <f>IF(OR([2]!RtDuet_Report[[#This Row],[Machine Centre ]]="Vessel Unloading 1 Unplanned Loss",[2]!RtDuet_Report[[#This Row],[Machine Centre ]]="Vessel Unloading 2 Unplanned Loss"),[2]!RtDuet_Report[[#This Row],[Duration3]],0)</f>
        <v>17</v>
      </c>
      <c r="U66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66" spans="1:21" ht="188" thickBot="1" x14ac:dyDescent="0.4">
      <c r="A666" s="137" t="s">
        <v>31</v>
      </c>
      <c r="B666" s="98">
        <v>44652</v>
      </c>
      <c r="C666" s="99" t="s">
        <v>1237</v>
      </c>
      <c r="D666" s="99"/>
      <c r="E666" s="106">
        <v>44673.165972222225</v>
      </c>
      <c r="F666" s="106">
        <v>44673.209027777775</v>
      </c>
      <c r="G666" s="118" t="s">
        <v>59</v>
      </c>
      <c r="H666" s="118" t="s">
        <v>1250</v>
      </c>
      <c r="I666" s="118" t="s">
        <v>1251</v>
      </c>
      <c r="J666" s="101" t="s">
        <v>62</v>
      </c>
      <c r="K666" s="101" t="s">
        <v>1204</v>
      </c>
      <c r="L666" s="101" t="s">
        <v>54</v>
      </c>
      <c r="M666" s="101" t="s">
        <v>64</v>
      </c>
      <c r="N666" s="101" t="s">
        <v>65</v>
      </c>
      <c r="O666" s="101" t="str">
        <f>IF([2]!RtDuet_Report[[#This Row],[Duration3]]&gt;=360,IF([2]!RtDuet_Report[[#This Row],[&gt; 12 Hrs EDT ]]=1,"Zero",1),"Zero")</f>
        <v>Zero</v>
      </c>
      <c r="P666" s="101" t="str">
        <f>IF([2]!RtDuet_Report[[#This Row],[Duration3]]&gt;=720, 1,"Zero")</f>
        <v>Zero</v>
      </c>
      <c r="Q666" s="101">
        <v>62</v>
      </c>
      <c r="R666" s="123">
        <v>4.3055555555555562E-2</v>
      </c>
      <c r="S666" s="118" t="s">
        <v>1245</v>
      </c>
      <c r="T666" s="105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66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67" spans="1:21" ht="188" thickBot="1" x14ac:dyDescent="0.4">
      <c r="A667" s="137" t="s">
        <v>31</v>
      </c>
      <c r="B667" s="98">
        <v>44652</v>
      </c>
      <c r="C667" s="99" t="s">
        <v>1237</v>
      </c>
      <c r="D667" s="99"/>
      <c r="E667" s="106">
        <v>44673.751388888886</v>
      </c>
      <c r="F667" s="106">
        <v>44673.753472222219</v>
      </c>
      <c r="G667" s="118" t="s">
        <v>59</v>
      </c>
      <c r="H667" s="118" t="s">
        <v>1247</v>
      </c>
      <c r="I667" s="118" t="s">
        <v>1247</v>
      </c>
      <c r="J667" s="101" t="s">
        <v>34</v>
      </c>
      <c r="K667" s="101" t="s">
        <v>1252</v>
      </c>
      <c r="L667" s="101" t="s">
        <v>54</v>
      </c>
      <c r="M667" s="101" t="s">
        <v>179</v>
      </c>
      <c r="N667" s="101" t="s">
        <v>470</v>
      </c>
      <c r="O667" s="101" t="str">
        <f>IF([2]!RtDuet_Report[[#This Row],[Duration3]]&gt;=360,IF([2]!RtDuet_Report[[#This Row],[&gt; 12 Hrs EDT ]]=1,"Zero",1),"Zero")</f>
        <v>Zero</v>
      </c>
      <c r="P667" s="101" t="str">
        <f>IF([2]!RtDuet_Report[[#This Row],[Duration3]]&gt;=720, 1,"Zero")</f>
        <v>Zero</v>
      </c>
      <c r="Q667" s="101">
        <v>3</v>
      </c>
      <c r="R667" s="123">
        <v>2.0833333333333333E-3</v>
      </c>
      <c r="S667" s="118" t="s">
        <v>1253</v>
      </c>
      <c r="T667" s="105">
        <f>IF(OR([2]!RtDuet_Report[[#This Row],[Machine Centre ]]="Vessel Unloading 1 Unplanned Loss",[2]!RtDuet_Report[[#This Row],[Machine Centre ]]="Vessel Unloading 2 Unplanned Loss"),[2]!RtDuet_Report[[#This Row],[Duration3]],0)</f>
        <v>62</v>
      </c>
      <c r="U66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68" spans="1:21" ht="113" thickBot="1" x14ac:dyDescent="0.4">
      <c r="A668" s="137" t="s">
        <v>31</v>
      </c>
      <c r="B668" s="98">
        <v>44652</v>
      </c>
      <c r="C668" s="99" t="s">
        <v>1237</v>
      </c>
      <c r="D668" s="99"/>
      <c r="E668" s="106">
        <v>44673.816666666666</v>
      </c>
      <c r="F668" s="106">
        <v>44673.829861111109</v>
      </c>
      <c r="G668" s="118" t="s">
        <v>69</v>
      </c>
      <c r="H668" s="118" t="s">
        <v>1254</v>
      </c>
      <c r="I668" s="118" t="s">
        <v>1254</v>
      </c>
      <c r="J668" s="101" t="s">
        <v>34</v>
      </c>
      <c r="K668" s="101" t="s">
        <v>1255</v>
      </c>
      <c r="L668" s="101" t="s">
        <v>78</v>
      </c>
      <c r="M668" s="101" t="s">
        <v>188</v>
      </c>
      <c r="N668" s="101" t="s">
        <v>223</v>
      </c>
      <c r="O668" s="101" t="str">
        <f>IF([2]!RtDuet_Report[[#This Row],[Duration3]]&gt;=360,IF([2]!RtDuet_Report[[#This Row],[&gt; 12 Hrs EDT ]]=1,"Zero",1),"Zero")</f>
        <v>Zero</v>
      </c>
      <c r="P668" s="101" t="str">
        <f>IF([2]!RtDuet_Report[[#This Row],[Duration3]]&gt;=720, 1,"Zero")</f>
        <v>Zero</v>
      </c>
      <c r="Q668" s="101">
        <v>19</v>
      </c>
      <c r="R668" s="123">
        <v>1.3194444444444444E-2</v>
      </c>
      <c r="S668" s="118" t="s">
        <v>1256</v>
      </c>
      <c r="T668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66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69" spans="1:21" ht="163" thickBot="1" x14ac:dyDescent="0.4">
      <c r="A669" s="137" t="s">
        <v>31</v>
      </c>
      <c r="B669" s="98">
        <v>44652</v>
      </c>
      <c r="C669" s="99"/>
      <c r="D669" s="99"/>
      <c r="E669" s="106">
        <v>44674.570914351854</v>
      </c>
      <c r="F669" s="106">
        <v>44674.581562500003</v>
      </c>
      <c r="G669" s="118" t="s">
        <v>32</v>
      </c>
      <c r="H669" s="118" t="s">
        <v>1257</v>
      </c>
      <c r="I669" s="118" t="s">
        <v>1257</v>
      </c>
      <c r="J669" s="101" t="s">
        <v>34</v>
      </c>
      <c r="K669" s="101" t="s">
        <v>691</v>
      </c>
      <c r="L669" s="101" t="s">
        <v>78</v>
      </c>
      <c r="M669" s="101" t="s">
        <v>179</v>
      </c>
      <c r="N669" s="101" t="s">
        <v>536</v>
      </c>
      <c r="O669" s="101" t="str">
        <f>IF([2]!RtDuet_Report[[#This Row],[Duration3]]&gt;=360,IF([2]!RtDuet_Report[[#This Row],[&gt; 12 Hrs EDT ]]=1,"Zero",1),"Zero")</f>
        <v>Zero</v>
      </c>
      <c r="P669" s="101" t="str">
        <f>IF([2]!RtDuet_Report[[#This Row],[Duration3]]&gt;=720, 1,"Zero")</f>
        <v>Zero</v>
      </c>
      <c r="Q669" s="101">
        <v>15</v>
      </c>
      <c r="R669" s="123">
        <v>1.064814814814815E-2</v>
      </c>
      <c r="S669" s="118" t="s">
        <v>1258</v>
      </c>
      <c r="T669" s="105">
        <f>IF(OR([2]!RtDuet_Report[[#This Row],[Machine Centre ]]="Vessel Unloading 1 Unplanned Loss",[2]!RtDuet_Report[[#This Row],[Machine Centre ]]="Vessel Unloading 2 Unplanned Loss"),[2]!RtDuet_Report[[#This Row],[Duration3]],0)</f>
        <v>19</v>
      </c>
      <c r="U66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70" spans="1:21" ht="163" thickBot="1" x14ac:dyDescent="0.4">
      <c r="A670" s="137" t="s">
        <v>31</v>
      </c>
      <c r="B670" s="98">
        <v>44682</v>
      </c>
      <c r="C670" s="99"/>
      <c r="D670" s="99"/>
      <c r="E670" s="106">
        <v>44688.750659722224</v>
      </c>
      <c r="F670" s="106">
        <v>44688.755520833336</v>
      </c>
      <c r="G670" s="118" t="s">
        <v>32</v>
      </c>
      <c r="H670" s="118" t="s">
        <v>848</v>
      </c>
      <c r="I670" s="118" t="s">
        <v>848</v>
      </c>
      <c r="J670" s="101" t="s">
        <v>34</v>
      </c>
      <c r="K670" s="101" t="s">
        <v>1259</v>
      </c>
      <c r="L670" s="101" t="s">
        <v>908</v>
      </c>
      <c r="M670" s="101" t="s">
        <v>55</v>
      </c>
      <c r="N670" s="101" t="s">
        <v>1260</v>
      </c>
      <c r="O670" s="101" t="str">
        <f>IF([2]!RtDuet_Report[[#This Row],[Duration3]]&gt;=360,IF([2]!RtDuet_Report[[#This Row],[&gt; 12 Hrs EDT ]]=1,"Zero",1),"Zero")</f>
        <v>Zero</v>
      </c>
      <c r="P670" s="101" t="str">
        <f>IF([2]!RtDuet_Report[[#This Row],[Duration3]]&gt;=720, 1,"Zero")</f>
        <v>Zero</v>
      </c>
      <c r="Q670" s="101">
        <v>7</v>
      </c>
      <c r="R670" s="123">
        <v>4.8611111111111112E-3</v>
      </c>
      <c r="S670" s="118" t="s">
        <v>1261</v>
      </c>
      <c r="T670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670" s="105">
        <f>IF(OR([2]!RtDuet_Report[[#This Row],[Machine Centre ]]="Truck Loading 1 Unplanned Loss",[2]!RtDuet_Report[[#This Row],[Machine Centre ]]="Truck Loading 2 Unplanned Loss"),[2]!RtDuet_Report[[#This Row],[Duration3]],0)</f>
        <v>15</v>
      </c>
    </row>
    <row r="671" spans="1:21" ht="125.5" thickBot="1" x14ac:dyDescent="0.4">
      <c r="A671" s="137" t="s">
        <v>31</v>
      </c>
      <c r="B671" s="98">
        <v>44682</v>
      </c>
      <c r="C671" s="99"/>
      <c r="D671" s="99"/>
      <c r="E671" s="106">
        <v>44691.024386574078</v>
      </c>
      <c r="F671" s="106">
        <v>44691.028553240743</v>
      </c>
      <c r="G671" s="118" t="s">
        <v>32</v>
      </c>
      <c r="H671" s="118" t="s">
        <v>696</v>
      </c>
      <c r="I671" s="118" t="s">
        <v>696</v>
      </c>
      <c r="J671" s="101" t="s">
        <v>34</v>
      </c>
      <c r="K671" s="101" t="s">
        <v>1262</v>
      </c>
      <c r="L671" s="101" t="s">
        <v>78</v>
      </c>
      <c r="M671" s="101" t="s">
        <v>188</v>
      </c>
      <c r="N671" s="101" t="s">
        <v>1263</v>
      </c>
      <c r="O671" s="101" t="str">
        <f>IF([2]!RtDuet_Report[[#This Row],[Duration3]]&gt;=360,IF([2]!RtDuet_Report[[#This Row],[&gt; 12 Hrs EDT ]]=1,"Zero",1),"Zero")</f>
        <v>Zero</v>
      </c>
      <c r="P671" s="101" t="str">
        <f>IF([2]!RtDuet_Report[[#This Row],[Duration3]]&gt;=720, 1,"Zero")</f>
        <v>Zero</v>
      </c>
      <c r="Q671" s="101">
        <v>6</v>
      </c>
      <c r="R671" s="123">
        <v>4.1666666666666666E-3</v>
      </c>
      <c r="S671" s="118" t="s">
        <v>1264</v>
      </c>
      <c r="T671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671" s="105">
        <f>IF(OR([2]!RtDuet_Report[[#This Row],[Machine Centre ]]="Truck Loading 1 Unplanned Loss",[2]!RtDuet_Report[[#This Row],[Machine Centre ]]="Truck Loading 2 Unplanned Loss"),[2]!RtDuet_Report[[#This Row],[Duration3]],0)</f>
        <v>7</v>
      </c>
    </row>
    <row r="672" spans="1:21" ht="100.5" thickBot="1" x14ac:dyDescent="0.4">
      <c r="A672" s="137" t="s">
        <v>31</v>
      </c>
      <c r="B672" s="98">
        <v>44682</v>
      </c>
      <c r="C672" s="99" t="s">
        <v>1265</v>
      </c>
      <c r="D672" s="99"/>
      <c r="E672" s="106">
        <v>44691.361111111109</v>
      </c>
      <c r="F672" s="106">
        <v>44691.363888888889</v>
      </c>
      <c r="G672" s="118" t="s">
        <v>59</v>
      </c>
      <c r="H672" s="118" t="s">
        <v>519</v>
      </c>
      <c r="I672" s="118" t="s">
        <v>519</v>
      </c>
      <c r="J672" s="101" t="s">
        <v>34</v>
      </c>
      <c r="K672" s="101" t="s">
        <v>1266</v>
      </c>
      <c r="L672" s="101" t="s">
        <v>908</v>
      </c>
      <c r="M672" s="101" t="s">
        <v>179</v>
      </c>
      <c r="N672" s="101" t="s">
        <v>262</v>
      </c>
      <c r="O672" s="101" t="str">
        <f>IF([2]!RtDuet_Report[[#This Row],[Duration3]]&gt;=360,IF([2]!RtDuet_Report[[#This Row],[&gt; 12 Hrs EDT ]]=1,"Zero",1),"Zero")</f>
        <v>Zero</v>
      </c>
      <c r="P672" s="101" t="str">
        <f>IF([2]!RtDuet_Report[[#This Row],[Duration3]]&gt;=720, 1,"Zero")</f>
        <v>Zero</v>
      </c>
      <c r="Q672" s="101">
        <v>4</v>
      </c>
      <c r="R672" s="123">
        <v>2.7777777777777779E-3</v>
      </c>
      <c r="S672" s="118" t="s">
        <v>1267</v>
      </c>
      <c r="T672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672" s="105">
        <f>IF(OR([2]!RtDuet_Report[[#This Row],[Machine Centre ]]="Truck Loading 1 Unplanned Loss",[2]!RtDuet_Report[[#This Row],[Machine Centre ]]="Truck Loading 2 Unplanned Loss"),[2]!RtDuet_Report[[#This Row],[Duration3]],0)</f>
        <v>6</v>
      </c>
    </row>
    <row r="673" spans="1:21" ht="213" thickBot="1" x14ac:dyDescent="0.4">
      <c r="A673" s="137" t="s">
        <v>31</v>
      </c>
      <c r="B673" s="98">
        <v>44682</v>
      </c>
      <c r="C673" s="99"/>
      <c r="D673" s="99"/>
      <c r="E673" s="106">
        <v>44691.567673611113</v>
      </c>
      <c r="F673" s="106">
        <v>44691.601585648146</v>
      </c>
      <c r="G673" s="118" t="s">
        <v>32</v>
      </c>
      <c r="H673" s="118" t="s">
        <v>1268</v>
      </c>
      <c r="I673" s="118" t="s">
        <v>1268</v>
      </c>
      <c r="J673" s="101" t="s">
        <v>34</v>
      </c>
      <c r="K673" s="101" t="s">
        <v>1269</v>
      </c>
      <c r="L673" s="101" t="s">
        <v>78</v>
      </c>
      <c r="M673" s="101" t="s">
        <v>188</v>
      </c>
      <c r="N673" s="101" t="s">
        <v>1263</v>
      </c>
      <c r="O673" s="101" t="str">
        <f>IF([2]!RtDuet_Report[[#This Row],[Duration3]]&gt;=360,IF([2]!RtDuet_Report[[#This Row],[&gt; 12 Hrs EDT ]]=1,"Zero",1),"Zero")</f>
        <v>Zero</v>
      </c>
      <c r="P673" s="101" t="str">
        <f>IF([2]!RtDuet_Report[[#This Row],[Duration3]]&gt;=720, 1,"Zero")</f>
        <v>Zero</v>
      </c>
      <c r="Q673" s="101">
        <v>48</v>
      </c>
      <c r="R673" s="123">
        <v>3.3912037037037039E-2</v>
      </c>
      <c r="S673" s="118" t="s">
        <v>1270</v>
      </c>
      <c r="T673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67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74" spans="1:21" ht="175.5" thickBot="1" x14ac:dyDescent="0.4">
      <c r="A674" s="137" t="s">
        <v>31</v>
      </c>
      <c r="B674" s="98">
        <v>44682</v>
      </c>
      <c r="C674" s="99" t="s">
        <v>1265</v>
      </c>
      <c r="D674" s="99"/>
      <c r="E674" s="106">
        <v>44692.194444444445</v>
      </c>
      <c r="F674" s="106">
        <v>44692.197870370372</v>
      </c>
      <c r="G674" s="118" t="s">
        <v>59</v>
      </c>
      <c r="H674" s="118" t="s">
        <v>1034</v>
      </c>
      <c r="I674" s="118" t="s">
        <v>1271</v>
      </c>
      <c r="J674" s="101" t="s">
        <v>34</v>
      </c>
      <c r="K674" s="101" t="s">
        <v>1272</v>
      </c>
      <c r="L674" s="101" t="s">
        <v>908</v>
      </c>
      <c r="M674" s="101" t="s">
        <v>188</v>
      </c>
      <c r="N674" s="101" t="s">
        <v>1273</v>
      </c>
      <c r="O674" s="101" t="str">
        <f>IF([2]!RtDuet_Report[[#This Row],[Duration3]]&gt;=360,IF([2]!RtDuet_Report[[#This Row],[&gt; 12 Hrs EDT ]]=1,"Zero",1),"Zero")</f>
        <v>Zero</v>
      </c>
      <c r="P674" s="101" t="str">
        <f>IF([2]!RtDuet_Report[[#This Row],[Duration3]]&gt;=720, 1,"Zero")</f>
        <v>Zero</v>
      </c>
      <c r="Q674" s="101">
        <v>4</v>
      </c>
      <c r="R674" s="123">
        <v>3.425925925925926E-3</v>
      </c>
      <c r="S674" s="118" t="s">
        <v>1274</v>
      </c>
      <c r="T674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674" s="105">
        <f>IF(OR([2]!RtDuet_Report[[#This Row],[Machine Centre ]]="Truck Loading 1 Unplanned Loss",[2]!RtDuet_Report[[#This Row],[Machine Centre ]]="Truck Loading 2 Unplanned Loss"),[2]!RtDuet_Report[[#This Row],[Duration3]],0)</f>
        <v>48</v>
      </c>
    </row>
    <row r="675" spans="1:21" ht="188" thickBot="1" x14ac:dyDescent="0.4">
      <c r="A675" s="137" t="s">
        <v>31</v>
      </c>
      <c r="B675" s="98">
        <v>44682</v>
      </c>
      <c r="C675" s="99" t="s">
        <v>1265</v>
      </c>
      <c r="D675" s="99"/>
      <c r="E675" s="106">
        <v>44692.929166666669</v>
      </c>
      <c r="F675" s="106">
        <v>44692.945833333331</v>
      </c>
      <c r="G675" s="118" t="s">
        <v>59</v>
      </c>
      <c r="H675" s="118" t="s">
        <v>1124</v>
      </c>
      <c r="I675" s="118" t="s">
        <v>757</v>
      </c>
      <c r="J675" s="101" t="s">
        <v>34</v>
      </c>
      <c r="K675" s="101" t="s">
        <v>162</v>
      </c>
      <c r="L675" s="101" t="s">
        <v>54</v>
      </c>
      <c r="M675" s="101" t="s">
        <v>64</v>
      </c>
      <c r="N675" s="101" t="s">
        <v>65</v>
      </c>
      <c r="O675" s="101" t="str">
        <f>IF([2]!RtDuet_Report[[#This Row],[Duration3]]&gt;=360,IF([2]!RtDuet_Report[[#This Row],[&gt; 12 Hrs EDT ]]=1,"Zero",1),"Zero")</f>
        <v>Zero</v>
      </c>
      <c r="P675" s="101" t="str">
        <f>IF([2]!RtDuet_Report[[#This Row],[Duration3]]&gt;=720, 1,"Zero")</f>
        <v>Zero</v>
      </c>
      <c r="Q675" s="101">
        <v>24</v>
      </c>
      <c r="R675" s="123">
        <v>1.6666666666666666E-2</v>
      </c>
      <c r="S675" s="118" t="s">
        <v>1275</v>
      </c>
      <c r="T675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67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76" spans="1:21" ht="225.5" thickBot="1" x14ac:dyDescent="0.4">
      <c r="A676" s="137" t="s">
        <v>31</v>
      </c>
      <c r="B676" s="98">
        <v>44682</v>
      </c>
      <c r="C676" s="99" t="s">
        <v>1265</v>
      </c>
      <c r="D676" s="99"/>
      <c r="E676" s="106">
        <v>44693.775000000001</v>
      </c>
      <c r="F676" s="106">
        <v>44694.049305555556</v>
      </c>
      <c r="G676" s="118" t="s">
        <v>59</v>
      </c>
      <c r="H676" s="118" t="s">
        <v>1276</v>
      </c>
      <c r="I676" s="118" t="s">
        <v>1276</v>
      </c>
      <c r="J676" s="124" t="s">
        <v>34</v>
      </c>
      <c r="K676" s="124" t="s">
        <v>1277</v>
      </c>
      <c r="L676" s="124" t="s">
        <v>908</v>
      </c>
      <c r="M676" s="101" t="s">
        <v>64</v>
      </c>
      <c r="N676" s="101" t="s">
        <v>65</v>
      </c>
      <c r="O676" s="101" t="str">
        <f>IF([2]!RtDuet_Report[[#This Row],[Duration3]]&gt;=360,IF([2]!RtDuet_Report[[#This Row],[&gt; 12 Hrs EDT ]]=1,"Zero",1),"Zero")</f>
        <v>Zero</v>
      </c>
      <c r="P676" s="101" t="str">
        <f>IF([2]!RtDuet_Report[[#This Row],[Duration3]]&gt;=720, 1,"Zero")</f>
        <v>Zero</v>
      </c>
      <c r="Q676" s="101">
        <v>395</v>
      </c>
      <c r="R676" s="123">
        <v>0.27430555555555552</v>
      </c>
      <c r="S676" s="118" t="s">
        <v>1278</v>
      </c>
      <c r="T676" s="105">
        <f>IF(OR([2]!RtDuet_Report[[#This Row],[Machine Centre ]]="Vessel Unloading 1 Unplanned Loss",[2]!RtDuet_Report[[#This Row],[Machine Centre ]]="Vessel Unloading 2 Unplanned Loss"),[2]!RtDuet_Report[[#This Row],[Duration3]],0)</f>
        <v>24</v>
      </c>
      <c r="U67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77" spans="1:21" ht="163" thickBot="1" x14ac:dyDescent="0.4">
      <c r="A677" s="137" t="s">
        <v>31</v>
      </c>
      <c r="B677" s="98">
        <v>44682</v>
      </c>
      <c r="C677" s="99"/>
      <c r="D677" s="99"/>
      <c r="E677" s="106">
        <v>44693.894872685189</v>
      </c>
      <c r="F677" s="106">
        <v>44693.926006944443</v>
      </c>
      <c r="G677" s="118" t="s">
        <v>41</v>
      </c>
      <c r="H677" s="118" t="s">
        <v>946</v>
      </c>
      <c r="I677" s="118" t="s">
        <v>946</v>
      </c>
      <c r="J677" s="101" t="s">
        <v>34</v>
      </c>
      <c r="K677" s="101" t="s">
        <v>1279</v>
      </c>
      <c r="L677" s="101" t="s">
        <v>908</v>
      </c>
      <c r="M677" s="101" t="s">
        <v>1280</v>
      </c>
      <c r="N677" s="101" t="s">
        <v>1281</v>
      </c>
      <c r="O677" s="101">
        <f>IF([2]!RtDuet_Report[[#This Row],[Duration3]]&gt;=360,IF([2]!RtDuet_Report[[#This Row],[&gt; 12 Hrs EDT ]]=1,"Zero",1),"Zero")</f>
        <v>1</v>
      </c>
      <c r="P677" s="101" t="str">
        <f>IF([2]!RtDuet_Report[[#This Row],[Duration3]]&gt;=720, 1,"Zero")</f>
        <v>Zero</v>
      </c>
      <c r="Q677" s="101">
        <v>44</v>
      </c>
      <c r="R677" s="123">
        <v>3.1134259259259261E-2</v>
      </c>
      <c r="S677" s="118" t="s">
        <v>1282</v>
      </c>
      <c r="T677" s="105">
        <f>IF(OR([2]!RtDuet_Report[[#This Row],[Machine Centre ]]="Vessel Unloading 1 Unplanned Loss",[2]!RtDuet_Report[[#This Row],[Machine Centre ]]="Vessel Unloading 2 Unplanned Loss"),[2]!RtDuet_Report[[#This Row],[Duration3]],0)</f>
        <v>395</v>
      </c>
      <c r="U67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78" spans="1:21" ht="163" thickBot="1" x14ac:dyDescent="0.4">
      <c r="A678" s="137" t="s">
        <v>31</v>
      </c>
      <c r="B678" s="98">
        <v>44682</v>
      </c>
      <c r="C678" s="99"/>
      <c r="D678" s="99"/>
      <c r="E678" s="106">
        <v>44693.895451388889</v>
      </c>
      <c r="F678" s="106">
        <v>44693.926122685189</v>
      </c>
      <c r="G678" s="118" t="s">
        <v>32</v>
      </c>
      <c r="H678" s="118" t="s">
        <v>1283</v>
      </c>
      <c r="I678" s="118" t="s">
        <v>1283</v>
      </c>
      <c r="J678" s="101" t="s">
        <v>34</v>
      </c>
      <c r="K678" s="101" t="s">
        <v>1284</v>
      </c>
      <c r="L678" s="101" t="s">
        <v>908</v>
      </c>
      <c r="M678" s="101" t="s">
        <v>1280</v>
      </c>
      <c r="N678" s="101" t="s">
        <v>1281</v>
      </c>
      <c r="O678" s="101" t="str">
        <f>IF([2]!RtDuet_Report[[#This Row],[Duration3]]&gt;=360,IF([2]!RtDuet_Report[[#This Row],[&gt; 12 Hrs EDT ]]=1,"Zero",1),"Zero")</f>
        <v>Zero</v>
      </c>
      <c r="P678" s="101" t="str">
        <f>IF([2]!RtDuet_Report[[#This Row],[Duration3]]&gt;=720, 1,"Zero")</f>
        <v>Zero</v>
      </c>
      <c r="Q678" s="101">
        <v>44</v>
      </c>
      <c r="R678" s="123">
        <v>3.0671296296296294E-2</v>
      </c>
      <c r="S678" s="118" t="s">
        <v>1282</v>
      </c>
      <c r="T67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678" s="105">
        <f>IF(OR([2]!RtDuet_Report[[#This Row],[Machine Centre ]]="Truck Loading 1 Unplanned Loss",[2]!RtDuet_Report[[#This Row],[Machine Centre ]]="Truck Loading 2 Unplanned Loss"),[2]!RtDuet_Report[[#This Row],[Duration3]],0)</f>
        <v>44</v>
      </c>
    </row>
    <row r="679" spans="1:21" ht="250.5" thickBot="1" x14ac:dyDescent="0.4">
      <c r="A679" s="137" t="s">
        <v>31</v>
      </c>
      <c r="B679" s="98">
        <v>44682</v>
      </c>
      <c r="C679" s="99" t="s">
        <v>1265</v>
      </c>
      <c r="D679" s="99"/>
      <c r="E679" s="106">
        <v>44694.28125</v>
      </c>
      <c r="F679" s="106">
        <v>44694.288414351853</v>
      </c>
      <c r="G679" s="118" t="s">
        <v>59</v>
      </c>
      <c r="H679" s="118" t="s">
        <v>472</v>
      </c>
      <c r="I679" s="118" t="s">
        <v>1285</v>
      </c>
      <c r="J679" s="101" t="s">
        <v>34</v>
      </c>
      <c r="K679" s="101" t="s">
        <v>1198</v>
      </c>
      <c r="L679" s="101" t="s">
        <v>78</v>
      </c>
      <c r="M679" s="101" t="s">
        <v>64</v>
      </c>
      <c r="N679" s="101" t="s">
        <v>65</v>
      </c>
      <c r="O679" s="101" t="str">
        <f>IF([2]!RtDuet_Report[[#This Row],[Duration3]]&gt;=360,IF([2]!RtDuet_Report[[#This Row],[&gt; 12 Hrs EDT ]]=1,"Zero",1),"Zero")</f>
        <v>Zero</v>
      </c>
      <c r="P679" s="101" t="str">
        <f>IF([2]!RtDuet_Report[[#This Row],[Duration3]]&gt;=720, 1,"Zero")</f>
        <v>Zero</v>
      </c>
      <c r="Q679" s="101">
        <v>10</v>
      </c>
      <c r="R679" s="123">
        <v>7.1643518518518514E-3</v>
      </c>
      <c r="S679" s="118" t="s">
        <v>1286</v>
      </c>
      <c r="T679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679" s="105">
        <f>IF(OR([2]!RtDuet_Report[[#This Row],[Machine Centre ]]="Truck Loading 1 Unplanned Loss",[2]!RtDuet_Report[[#This Row],[Machine Centre ]]="Truck Loading 2 Unplanned Loss"),[2]!RtDuet_Report[[#This Row],[Duration3]],0)</f>
        <v>44</v>
      </c>
    </row>
    <row r="680" spans="1:21" ht="188" thickBot="1" x14ac:dyDescent="0.4">
      <c r="A680" s="137" t="s">
        <v>31</v>
      </c>
      <c r="B680" s="98">
        <v>44682</v>
      </c>
      <c r="C680" s="99" t="s">
        <v>1265</v>
      </c>
      <c r="D680" s="99"/>
      <c r="E680" s="106">
        <v>44694.6875</v>
      </c>
      <c r="F680" s="106">
        <v>44694.696527777778</v>
      </c>
      <c r="G680" s="118" t="s">
        <v>59</v>
      </c>
      <c r="H680" s="118" t="s">
        <v>1287</v>
      </c>
      <c r="I680" s="118" t="s">
        <v>318</v>
      </c>
      <c r="J680" s="101" t="s">
        <v>34</v>
      </c>
      <c r="K680" s="101" t="s">
        <v>239</v>
      </c>
      <c r="L680" s="101" t="s">
        <v>908</v>
      </c>
      <c r="M680" s="101" t="s">
        <v>188</v>
      </c>
      <c r="N680" s="101" t="s">
        <v>240</v>
      </c>
      <c r="O680" s="101" t="str">
        <f>IF([2]!RtDuet_Report[[#This Row],[Duration3]]&gt;=360,IF([2]!RtDuet_Report[[#This Row],[&gt; 12 Hrs EDT ]]=1,"Zero",1),"Zero")</f>
        <v>Zero</v>
      </c>
      <c r="P680" s="101" t="str">
        <f>IF([2]!RtDuet_Report[[#This Row],[Duration3]]&gt;=720, 1,"Zero")</f>
        <v>Zero</v>
      </c>
      <c r="Q680" s="101">
        <v>13</v>
      </c>
      <c r="R680" s="123">
        <v>9.0277777777777787E-3</v>
      </c>
      <c r="S680" s="118" t="s">
        <v>1288</v>
      </c>
      <c r="T680" s="105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68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81" spans="1:21" ht="163" thickBot="1" x14ac:dyDescent="0.4">
      <c r="A681" s="137" t="s">
        <v>31</v>
      </c>
      <c r="B681" s="98">
        <v>44682</v>
      </c>
      <c r="C681" s="99"/>
      <c r="D681" s="99"/>
      <c r="E681" s="106">
        <v>44698.258761574078</v>
      </c>
      <c r="F681" s="106">
        <v>44698.264131944445</v>
      </c>
      <c r="G681" s="118" t="s">
        <v>32</v>
      </c>
      <c r="H681" s="118" t="s">
        <v>1289</v>
      </c>
      <c r="I681" s="118" t="s">
        <v>1289</v>
      </c>
      <c r="J681" s="101" t="s">
        <v>34</v>
      </c>
      <c r="K681" s="101" t="s">
        <v>691</v>
      </c>
      <c r="L681" s="101" t="s">
        <v>78</v>
      </c>
      <c r="M681" s="101" t="s">
        <v>179</v>
      </c>
      <c r="N681" s="101" t="s">
        <v>536</v>
      </c>
      <c r="O681" s="101" t="str">
        <f>IF([2]!RtDuet_Report[[#This Row],[Duration3]]&gt;=360,IF([2]!RtDuet_Report[[#This Row],[&gt; 12 Hrs EDT ]]=1,"Zero",1),"Zero")</f>
        <v>Zero</v>
      </c>
      <c r="P681" s="101" t="str">
        <f>IF([2]!RtDuet_Report[[#This Row],[Duration3]]&gt;=720, 1,"Zero")</f>
        <v>Zero</v>
      </c>
      <c r="Q681" s="101">
        <v>7</v>
      </c>
      <c r="R681" s="123">
        <v>5.37037037037037E-3</v>
      </c>
      <c r="S681" s="118" t="s">
        <v>1290</v>
      </c>
      <c r="T681" s="105">
        <f>IF(OR([2]!RtDuet_Report[[#This Row],[Machine Centre ]]="Vessel Unloading 1 Unplanned Loss",[2]!RtDuet_Report[[#This Row],[Machine Centre ]]="Vessel Unloading 2 Unplanned Loss"),[2]!RtDuet_Report[[#This Row],[Duration3]],0)</f>
        <v>13</v>
      </c>
      <c r="U68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82" spans="1:21" ht="175.5" thickBot="1" x14ac:dyDescent="0.4">
      <c r="A682" s="137" t="s">
        <v>31</v>
      </c>
      <c r="B682" s="98">
        <v>44682</v>
      </c>
      <c r="C682" s="99"/>
      <c r="D682" s="99"/>
      <c r="E682" s="106">
        <v>44700.903668981482</v>
      </c>
      <c r="F682" s="106">
        <v>44700.909224537034</v>
      </c>
      <c r="G682" s="118" t="s">
        <v>41</v>
      </c>
      <c r="H682" s="118" t="s">
        <v>1125</v>
      </c>
      <c r="I682" s="118" t="s">
        <v>1125</v>
      </c>
      <c r="J682" s="101" t="s">
        <v>34</v>
      </c>
      <c r="K682" s="101" t="s">
        <v>1091</v>
      </c>
      <c r="L682" s="101" t="s">
        <v>78</v>
      </c>
      <c r="M682" s="101" t="s">
        <v>55</v>
      </c>
      <c r="N682" s="101" t="s">
        <v>951</v>
      </c>
      <c r="O682" s="101" t="str">
        <f>IF([2]!RtDuet_Report[[#This Row],[Duration3]]&gt;=360,IF([2]!RtDuet_Report[[#This Row],[&gt; 12 Hrs EDT ]]=1,"Zero",1),"Zero")</f>
        <v>Zero</v>
      </c>
      <c r="P682" s="101" t="str">
        <f>IF([2]!RtDuet_Report[[#This Row],[Duration3]]&gt;=720, 1,"Zero")</f>
        <v>Zero</v>
      </c>
      <c r="Q682" s="101">
        <v>8</v>
      </c>
      <c r="R682" s="123">
        <v>5.5555555555555558E-3</v>
      </c>
      <c r="S682" s="118" t="s">
        <v>1291</v>
      </c>
      <c r="T682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682" s="105">
        <f>IF(OR([2]!RtDuet_Report[[#This Row],[Machine Centre ]]="Truck Loading 1 Unplanned Loss",[2]!RtDuet_Report[[#This Row],[Machine Centre ]]="Truck Loading 2 Unplanned Loss"),[2]!RtDuet_Report[[#This Row],[Duration3]],0)</f>
        <v>7</v>
      </c>
    </row>
    <row r="683" spans="1:21" ht="175.5" thickBot="1" x14ac:dyDescent="0.4">
      <c r="A683" s="137" t="s">
        <v>31</v>
      </c>
      <c r="B683" s="98">
        <v>44682</v>
      </c>
      <c r="C683" s="99"/>
      <c r="D683" s="99"/>
      <c r="E683" s="106">
        <v>44701.026354166665</v>
      </c>
      <c r="F683" s="106">
        <v>44701.035150462965</v>
      </c>
      <c r="G683" s="118" t="s">
        <v>32</v>
      </c>
      <c r="H683" s="118" t="s">
        <v>1292</v>
      </c>
      <c r="I683" s="118" t="s">
        <v>1292</v>
      </c>
      <c r="J683" s="101" t="s">
        <v>34</v>
      </c>
      <c r="K683" s="101" t="s">
        <v>1293</v>
      </c>
      <c r="L683" s="101" t="s">
        <v>78</v>
      </c>
      <c r="M683" s="101" t="s">
        <v>55</v>
      </c>
      <c r="N683" s="101" t="s">
        <v>951</v>
      </c>
      <c r="O683" s="101" t="str">
        <f>IF([2]!RtDuet_Report[[#This Row],[Duration3]]&gt;=360,IF([2]!RtDuet_Report[[#This Row],[&gt; 12 Hrs EDT ]]=1,"Zero",1),"Zero")</f>
        <v>Zero</v>
      </c>
      <c r="P683" s="101" t="str">
        <f>IF([2]!RtDuet_Report[[#This Row],[Duration3]]&gt;=720, 1,"Zero")</f>
        <v>Zero</v>
      </c>
      <c r="Q683" s="101">
        <v>12</v>
      </c>
      <c r="R683" s="123">
        <v>8.7962962962962968E-3</v>
      </c>
      <c r="S683" s="118" t="s">
        <v>1294</v>
      </c>
      <c r="T683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683" s="105">
        <f>IF(OR([2]!RtDuet_Report[[#This Row],[Machine Centre ]]="Truck Loading 1 Unplanned Loss",[2]!RtDuet_Report[[#This Row],[Machine Centre ]]="Truck Loading 2 Unplanned Loss"),[2]!RtDuet_Report[[#This Row],[Duration3]],0)</f>
        <v>8</v>
      </c>
    </row>
    <row r="684" spans="1:21" ht="163" thickBot="1" x14ac:dyDescent="0.4">
      <c r="A684" s="137" t="s">
        <v>31</v>
      </c>
      <c r="B684" s="98">
        <v>44682</v>
      </c>
      <c r="C684" s="99"/>
      <c r="D684" s="99"/>
      <c r="E684" s="106">
        <v>44711.284456018519</v>
      </c>
      <c r="F684" s="106">
        <v>44711.295104166667</v>
      </c>
      <c r="G684" s="118" t="s">
        <v>32</v>
      </c>
      <c r="H684" s="118" t="s">
        <v>1257</v>
      </c>
      <c r="I684" s="118" t="s">
        <v>1257</v>
      </c>
      <c r="J684" s="101" t="s">
        <v>34</v>
      </c>
      <c r="K684" s="101" t="s">
        <v>691</v>
      </c>
      <c r="L684" s="101" t="s">
        <v>78</v>
      </c>
      <c r="M684" s="101" t="s">
        <v>179</v>
      </c>
      <c r="N684" s="101" t="s">
        <v>536</v>
      </c>
      <c r="O684" s="101" t="str">
        <f>IF([2]!RtDuet_Report[[#This Row],[Duration3]]&gt;=360,IF([2]!RtDuet_Report[[#This Row],[&gt; 12 Hrs EDT ]]=1,"Zero",1),"Zero")</f>
        <v>Zero</v>
      </c>
      <c r="P684" s="101" t="str">
        <f>IF([2]!RtDuet_Report[[#This Row],[Duration3]]&gt;=720, 1,"Zero")</f>
        <v>Zero</v>
      </c>
      <c r="Q684" s="101">
        <v>15</v>
      </c>
      <c r="R684" s="123">
        <v>1.064814814814815E-2</v>
      </c>
      <c r="S684" s="118" t="s">
        <v>1290</v>
      </c>
      <c r="T684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684" s="105">
        <f>IF(OR([2]!RtDuet_Report[[#This Row],[Machine Centre ]]="Truck Loading 1 Unplanned Loss",[2]!RtDuet_Report[[#This Row],[Machine Centre ]]="Truck Loading 2 Unplanned Loss"),[2]!RtDuet_Report[[#This Row],[Duration3]],0)</f>
        <v>12</v>
      </c>
    </row>
    <row r="685" spans="1:21" ht="200.5" thickBot="1" x14ac:dyDescent="0.4">
      <c r="A685" s="137" t="s">
        <v>1295</v>
      </c>
      <c r="B685" s="98">
        <v>44713</v>
      </c>
      <c r="C685" s="99" t="s">
        <v>1296</v>
      </c>
      <c r="D685" s="99"/>
      <c r="E685" s="106">
        <v>44734.80972222222</v>
      </c>
      <c r="F685" s="106">
        <v>44734.827777777777</v>
      </c>
      <c r="G685" s="118" t="s">
        <v>69</v>
      </c>
      <c r="H685" s="118" t="s">
        <v>1212</v>
      </c>
      <c r="I685" s="118" t="s">
        <v>1297</v>
      </c>
      <c r="J685" s="118" t="s">
        <v>62</v>
      </c>
      <c r="K685" s="118" t="s">
        <v>367</v>
      </c>
      <c r="L685" s="101" t="s">
        <v>908</v>
      </c>
      <c r="M685" s="101" t="s">
        <v>83</v>
      </c>
      <c r="N685" s="101" t="s">
        <v>84</v>
      </c>
      <c r="O685" s="101" t="str">
        <f>IF([2]!RtDuet_Report[[#This Row],[Duration3]]&gt;=360,IF([2]!RtDuet_Report[[#This Row],[&gt; 12 Hrs EDT ]]=1,"Zero",1),"Zero")</f>
        <v>Zero</v>
      </c>
      <c r="P685" s="101" t="str">
        <f>IF([2]!RtDuet_Report[[#This Row],[Duration3]]&gt;=720, 1,"Zero")</f>
        <v>Zero</v>
      </c>
      <c r="Q685" s="101">
        <v>26</v>
      </c>
      <c r="R685" s="123">
        <v>1.8055555555555557E-2</v>
      </c>
      <c r="S685" s="118" t="s">
        <v>1298</v>
      </c>
      <c r="T685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685" s="105">
        <f>IF(OR([2]!RtDuet_Report[[#This Row],[Machine Centre ]]="Truck Loading 1 Unplanned Loss",[2]!RtDuet_Report[[#This Row],[Machine Centre ]]="Truck Loading 2 Unplanned Loss"),[2]!RtDuet_Report[[#This Row],[Duration3]],0)</f>
        <v>15</v>
      </c>
    </row>
    <row r="686" spans="1:21" ht="188" thickBot="1" x14ac:dyDescent="0.4">
      <c r="A686" s="137" t="s">
        <v>1295</v>
      </c>
      <c r="B686" s="98">
        <v>44713</v>
      </c>
      <c r="C686" s="99" t="s">
        <v>1296</v>
      </c>
      <c r="D686" s="99"/>
      <c r="E686" s="106">
        <v>44735.545138888891</v>
      </c>
      <c r="F686" s="106">
        <v>44735.555555555555</v>
      </c>
      <c r="G686" s="118" t="s">
        <v>69</v>
      </c>
      <c r="H686" s="118" t="s">
        <v>253</v>
      </c>
      <c r="I686" s="118" t="s">
        <v>756</v>
      </c>
      <c r="J686" s="118" t="s">
        <v>34</v>
      </c>
      <c r="K686" s="118" t="s">
        <v>681</v>
      </c>
      <c r="L686" s="101" t="s">
        <v>908</v>
      </c>
      <c r="M686" s="101" t="s">
        <v>64</v>
      </c>
      <c r="N686" s="101" t="s">
        <v>73</v>
      </c>
      <c r="O686" s="101" t="str">
        <f>IF([2]!RtDuet_Report[[#This Row],[Duration3]]&gt;=360,IF([2]!RtDuet_Report[[#This Row],[&gt; 12 Hrs EDT ]]=1,"Zero",1),"Zero")</f>
        <v>Zero</v>
      </c>
      <c r="P686" s="101" t="str">
        <f>IF([2]!RtDuet_Report[[#This Row],[Duration3]]&gt;=720, 1,"Zero")</f>
        <v>Zero</v>
      </c>
      <c r="Q686" s="101">
        <v>15</v>
      </c>
      <c r="R686" s="123">
        <v>1.0416666666666666E-2</v>
      </c>
      <c r="S686" s="118" t="s">
        <v>1299</v>
      </c>
      <c r="T686" s="105">
        <f>IF(OR([2]!RtDuet_Report[[#This Row],[Machine Centre ]]="Vessel Unloading 1 Unplanned Loss",[2]!RtDuet_Report[[#This Row],[Machine Centre ]]="Vessel Unloading 2 Unplanned Loss"),[2]!RtDuet_Report[[#This Row],[Duration3]],0)</f>
        <v>26</v>
      </c>
      <c r="U68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87" spans="1:21" ht="175.5" thickBot="1" x14ac:dyDescent="0.4">
      <c r="A687" s="137" t="s">
        <v>1295</v>
      </c>
      <c r="B687" s="98">
        <v>44713</v>
      </c>
      <c r="C687" s="99" t="s">
        <v>1296</v>
      </c>
      <c r="D687" s="99"/>
      <c r="E687" s="106">
        <v>44736.131249999999</v>
      </c>
      <c r="F687" s="106">
        <v>44736.138888888891</v>
      </c>
      <c r="G687" s="118" t="s">
        <v>69</v>
      </c>
      <c r="H687" s="118" t="s">
        <v>1300</v>
      </c>
      <c r="I687" s="118" t="s">
        <v>1300</v>
      </c>
      <c r="J687" s="118" t="s">
        <v>34</v>
      </c>
      <c r="K687" s="118" t="s">
        <v>1301</v>
      </c>
      <c r="L687" s="101" t="s">
        <v>54</v>
      </c>
      <c r="M687" s="101" t="s">
        <v>188</v>
      </c>
      <c r="N687" s="101" t="s">
        <v>189</v>
      </c>
      <c r="O687" s="101" t="str">
        <f>IF([2]!RtDuet_Report[[#This Row],[Duration3]]&gt;=360,IF([2]!RtDuet_Report[[#This Row],[&gt; 12 Hrs EDT ]]=1,"Zero",1),"Zero")</f>
        <v>Zero</v>
      </c>
      <c r="P687" s="101" t="str">
        <f>IF([2]!RtDuet_Report[[#This Row],[Duration3]]&gt;=720, 1,"Zero")</f>
        <v>Zero</v>
      </c>
      <c r="Q687" s="101">
        <v>11</v>
      </c>
      <c r="R687" s="123">
        <v>7.6388888888888886E-3</v>
      </c>
      <c r="S687" s="118" t="s">
        <v>1302</v>
      </c>
      <c r="T687" s="105">
        <f>IF(OR([2]!RtDuet_Report[[#This Row],[Machine Centre ]]="Vessel Unloading 1 Unplanned Loss",[2]!RtDuet_Report[[#This Row],[Machine Centre ]]="Vessel Unloading 2 Unplanned Loss"),[2]!RtDuet_Report[[#This Row],[Duration3]],0)</f>
        <v>15</v>
      </c>
      <c r="U68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88" spans="1:21" ht="188" thickBot="1" x14ac:dyDescent="0.4">
      <c r="A688" s="137" t="s">
        <v>1295</v>
      </c>
      <c r="B688" s="98">
        <v>44713</v>
      </c>
      <c r="C688" s="99" t="s">
        <v>1296</v>
      </c>
      <c r="D688" s="99"/>
      <c r="E688" s="106">
        <v>44736.425000000003</v>
      </c>
      <c r="F688" s="106">
        <v>44736.436805555553</v>
      </c>
      <c r="G688" s="118" t="s">
        <v>69</v>
      </c>
      <c r="H688" s="118" t="s">
        <v>1243</v>
      </c>
      <c r="I688" s="118" t="s">
        <v>1243</v>
      </c>
      <c r="J688" s="118" t="s">
        <v>34</v>
      </c>
      <c r="K688" s="118" t="s">
        <v>1303</v>
      </c>
      <c r="L688" s="101" t="s">
        <v>78</v>
      </c>
      <c r="M688" s="101" t="s">
        <v>179</v>
      </c>
      <c r="N688" s="101" t="s">
        <v>262</v>
      </c>
      <c r="O688" s="101" t="str">
        <f>IF([2]!RtDuet_Report[[#This Row],[Duration3]]&gt;=360,IF([2]!RtDuet_Report[[#This Row],[&gt; 12 Hrs EDT ]]=1,"Zero",1),"Zero")</f>
        <v>Zero</v>
      </c>
      <c r="P688" s="101" t="str">
        <f>IF([2]!RtDuet_Report[[#This Row],[Duration3]]&gt;=720, 1,"Zero")</f>
        <v>Zero</v>
      </c>
      <c r="Q688" s="101">
        <v>17</v>
      </c>
      <c r="R688" s="123">
        <v>1.1805555555555555E-2</v>
      </c>
      <c r="S688" s="118" t="s">
        <v>1304</v>
      </c>
      <c r="T688" s="105">
        <f>IF(OR([2]!RtDuet_Report[[#This Row],[Machine Centre ]]="Vessel Unloading 1 Unplanned Loss",[2]!RtDuet_Report[[#This Row],[Machine Centre ]]="Vessel Unloading 2 Unplanned Loss"),[2]!RtDuet_Report[[#This Row],[Duration3]],0)</f>
        <v>11</v>
      </c>
      <c r="U68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89" spans="1:21" ht="188" thickBot="1" x14ac:dyDescent="0.4">
      <c r="A689" s="137" t="s">
        <v>1295</v>
      </c>
      <c r="B689" s="98">
        <v>44713</v>
      </c>
      <c r="C689" s="99" t="s">
        <v>1296</v>
      </c>
      <c r="D689" s="99"/>
      <c r="E689" s="106">
        <v>44736.425694444442</v>
      </c>
      <c r="F689" s="106">
        <v>44736.4375</v>
      </c>
      <c r="G689" s="118" t="s">
        <v>59</v>
      </c>
      <c r="H689" s="118" t="s">
        <v>1243</v>
      </c>
      <c r="I689" s="118" t="s">
        <v>1243</v>
      </c>
      <c r="J689" s="118" t="s">
        <v>34</v>
      </c>
      <c r="K689" s="118" t="s">
        <v>1305</v>
      </c>
      <c r="L689" s="101" t="s">
        <v>78</v>
      </c>
      <c r="M689" s="101" t="s">
        <v>179</v>
      </c>
      <c r="N689" s="101" t="s">
        <v>180</v>
      </c>
      <c r="O689" s="101" t="str">
        <f>IF([2]!RtDuet_Report[[#This Row],[Duration3]]&gt;=360,IF([2]!RtDuet_Report[[#This Row],[&gt; 12 Hrs EDT ]]=1,"Zero",1),"Zero")</f>
        <v>Zero</v>
      </c>
      <c r="P689" s="101" t="str">
        <f>IF([2]!RtDuet_Report[[#This Row],[Duration3]]&gt;=720, 1,"Zero")</f>
        <v>Zero</v>
      </c>
      <c r="Q689" s="101">
        <v>17</v>
      </c>
      <c r="R689" s="123">
        <v>1.1805555555555555E-2</v>
      </c>
      <c r="S689" s="118" t="s">
        <v>1304</v>
      </c>
      <c r="T689" s="105">
        <f>IF(OR([2]!RtDuet_Report[[#This Row],[Machine Centre ]]="Vessel Unloading 1 Unplanned Loss",[2]!RtDuet_Report[[#This Row],[Machine Centre ]]="Vessel Unloading 2 Unplanned Loss"),[2]!RtDuet_Report[[#This Row],[Duration3]],0)</f>
        <v>17</v>
      </c>
      <c r="U68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90" spans="1:21" ht="188" thickBot="1" x14ac:dyDescent="0.4">
      <c r="A690" s="137" t="s">
        <v>1295</v>
      </c>
      <c r="B690" s="98">
        <v>44713</v>
      </c>
      <c r="C690" s="99" t="s">
        <v>1296</v>
      </c>
      <c r="D690" s="99"/>
      <c r="E690" s="106">
        <v>44736.67291666667</v>
      </c>
      <c r="F690" s="106">
        <v>44736.6875</v>
      </c>
      <c r="G690" s="118" t="s">
        <v>69</v>
      </c>
      <c r="H690" s="118" t="s">
        <v>1248</v>
      </c>
      <c r="I690" s="118" t="s">
        <v>1248</v>
      </c>
      <c r="J690" s="118" t="s">
        <v>34</v>
      </c>
      <c r="K690" s="118" t="s">
        <v>1303</v>
      </c>
      <c r="L690" s="101" t="s">
        <v>78</v>
      </c>
      <c r="M690" s="101" t="s">
        <v>179</v>
      </c>
      <c r="N690" s="101" t="s">
        <v>180</v>
      </c>
      <c r="O690" s="101" t="str">
        <f>IF([2]!RtDuet_Report[[#This Row],[Duration3]]&gt;=360,IF([2]!RtDuet_Report[[#This Row],[&gt; 12 Hrs EDT ]]=1,"Zero",1),"Zero")</f>
        <v>Zero</v>
      </c>
      <c r="P690" s="101" t="str">
        <f>IF([2]!RtDuet_Report[[#This Row],[Duration3]]&gt;=720, 1,"Zero")</f>
        <v>Zero</v>
      </c>
      <c r="Q690" s="101">
        <v>21</v>
      </c>
      <c r="R690" s="123">
        <v>1.4583333333333332E-2</v>
      </c>
      <c r="S690" s="118" t="s">
        <v>1304</v>
      </c>
      <c r="T690" s="105">
        <f>IF(OR([2]!RtDuet_Report[[#This Row],[Machine Centre ]]="Vessel Unloading 1 Unplanned Loss",[2]!RtDuet_Report[[#This Row],[Machine Centre ]]="Vessel Unloading 2 Unplanned Loss"),[2]!RtDuet_Report[[#This Row],[Duration3]],0)</f>
        <v>17</v>
      </c>
      <c r="U69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91" spans="1:21" ht="188" thickBot="1" x14ac:dyDescent="0.4">
      <c r="A691" s="137" t="s">
        <v>1295</v>
      </c>
      <c r="B691" s="98">
        <v>44713</v>
      </c>
      <c r="C691" s="99" t="s">
        <v>1296</v>
      </c>
      <c r="D691" s="99"/>
      <c r="E691" s="106">
        <v>44736.674305555556</v>
      </c>
      <c r="F691" s="106">
        <v>44736.6875</v>
      </c>
      <c r="G691" s="118" t="s">
        <v>59</v>
      </c>
      <c r="H691" s="118" t="s">
        <v>1254</v>
      </c>
      <c r="I691" s="118" t="s">
        <v>1254</v>
      </c>
      <c r="J691" s="118" t="s">
        <v>34</v>
      </c>
      <c r="K691" s="118" t="s">
        <v>1305</v>
      </c>
      <c r="L691" s="101" t="s">
        <v>78</v>
      </c>
      <c r="M691" s="101" t="s">
        <v>179</v>
      </c>
      <c r="N691" s="101" t="s">
        <v>180</v>
      </c>
      <c r="O691" s="101" t="str">
        <f>IF([2]!RtDuet_Report[[#This Row],[Duration3]]&gt;=360,IF([2]!RtDuet_Report[[#This Row],[&gt; 12 Hrs EDT ]]=1,"Zero",1),"Zero")</f>
        <v>Zero</v>
      </c>
      <c r="P691" s="101" t="str">
        <f>IF([2]!RtDuet_Report[[#This Row],[Duration3]]&gt;=720, 1,"Zero")</f>
        <v>Zero</v>
      </c>
      <c r="Q691" s="101">
        <v>19</v>
      </c>
      <c r="R691" s="123">
        <v>1.3194444444444444E-2</v>
      </c>
      <c r="S691" s="118" t="s">
        <v>1304</v>
      </c>
      <c r="T691" s="105">
        <f>IF(OR([2]!RtDuet_Report[[#This Row],[Machine Centre ]]="Vessel Unloading 1 Unplanned Loss",[2]!RtDuet_Report[[#This Row],[Machine Centre ]]="Vessel Unloading 2 Unplanned Loss"),[2]!RtDuet_Report[[#This Row],[Duration3]],0)</f>
        <v>21</v>
      </c>
      <c r="U69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92" spans="1:21" ht="188" thickBot="1" x14ac:dyDescent="0.4">
      <c r="A692" s="137" t="s">
        <v>1295</v>
      </c>
      <c r="B692" s="98">
        <v>44713</v>
      </c>
      <c r="C692" s="99" t="s">
        <v>1306</v>
      </c>
      <c r="D692" s="99"/>
      <c r="E692" s="106">
        <v>44737.685046296298</v>
      </c>
      <c r="F692" s="106">
        <v>44737.703472222223</v>
      </c>
      <c r="G692" s="118" t="s">
        <v>69</v>
      </c>
      <c r="H692" s="118" t="s">
        <v>1307</v>
      </c>
      <c r="I692" s="118" t="s">
        <v>1308</v>
      </c>
      <c r="J692" s="118" t="s">
        <v>34</v>
      </c>
      <c r="K692" s="118" t="s">
        <v>1309</v>
      </c>
      <c r="L692" s="101" t="s">
        <v>54</v>
      </c>
      <c r="M692" s="101" t="s">
        <v>64</v>
      </c>
      <c r="N692" s="101" t="s">
        <v>73</v>
      </c>
      <c r="O692" s="101" t="str">
        <f>IF([2]!RtDuet_Report[[#This Row],[Duration3]]&gt;=360,IF([2]!RtDuet_Report[[#This Row],[&gt; 12 Hrs EDT ]]=1,"Zero",1),"Zero")</f>
        <v>Zero</v>
      </c>
      <c r="P692" s="101" t="str">
        <f>IF([2]!RtDuet_Report[[#This Row],[Duration3]]&gt;=720, 1,"Zero")</f>
        <v>Zero</v>
      </c>
      <c r="Q692" s="101">
        <v>26</v>
      </c>
      <c r="R692" s="123">
        <v>1.8425925925925925E-2</v>
      </c>
      <c r="S692" s="118" t="s">
        <v>1310</v>
      </c>
      <c r="T692" s="105">
        <f>IF(OR([2]!RtDuet_Report[[#This Row],[Machine Centre ]]="Vessel Unloading 1 Unplanned Loss",[2]!RtDuet_Report[[#This Row],[Machine Centre ]]="Vessel Unloading 2 Unplanned Loss"),[2]!RtDuet_Report[[#This Row],[Duration3]],0)</f>
        <v>19</v>
      </c>
      <c r="U69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93" spans="1:21" ht="175.5" thickBot="1" x14ac:dyDescent="0.4">
      <c r="A693" s="137" t="s">
        <v>1295</v>
      </c>
      <c r="B693" s="98">
        <v>44713</v>
      </c>
      <c r="C693" s="99" t="s">
        <v>1306</v>
      </c>
      <c r="D693" s="99"/>
      <c r="E693" s="106">
        <v>44738.04791666667</v>
      </c>
      <c r="F693" s="106">
        <v>44738.05</v>
      </c>
      <c r="G693" s="118" t="s">
        <v>69</v>
      </c>
      <c r="H693" s="118" t="s">
        <v>1247</v>
      </c>
      <c r="I693" s="118" t="s">
        <v>1247</v>
      </c>
      <c r="J693" s="118" t="s">
        <v>34</v>
      </c>
      <c r="K693" s="118" t="s">
        <v>1301</v>
      </c>
      <c r="L693" s="101" t="s">
        <v>54</v>
      </c>
      <c r="M693" s="101" t="s">
        <v>188</v>
      </c>
      <c r="N693" s="101" t="s">
        <v>189</v>
      </c>
      <c r="O693" s="101" t="str">
        <f>IF([2]!RtDuet_Report[[#This Row],[Duration3]]&gt;=360,IF([2]!RtDuet_Report[[#This Row],[&gt; 12 Hrs EDT ]]=1,"Zero",1),"Zero")</f>
        <v>Zero</v>
      </c>
      <c r="P693" s="101" t="str">
        <f>IF([2]!RtDuet_Report[[#This Row],[Duration3]]&gt;=720, 1,"Zero")</f>
        <v>Zero</v>
      </c>
      <c r="Q693" s="101">
        <v>3</v>
      </c>
      <c r="R693" s="123">
        <v>2.0833333333333333E-3</v>
      </c>
      <c r="S693" s="118" t="s">
        <v>1311</v>
      </c>
      <c r="T693" s="105">
        <f>IF(OR([2]!RtDuet_Report[[#This Row],[Machine Centre ]]="Vessel Unloading 1 Unplanned Loss",[2]!RtDuet_Report[[#This Row],[Machine Centre ]]="Vessel Unloading 2 Unplanned Loss"),[2]!RtDuet_Report[[#This Row],[Duration3]],0)</f>
        <v>26</v>
      </c>
      <c r="U69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94" spans="1:21" ht="175.5" thickBot="1" x14ac:dyDescent="0.4">
      <c r="A694" s="137" t="s">
        <v>1295</v>
      </c>
      <c r="B694" s="98">
        <v>44713</v>
      </c>
      <c r="C694" s="99" t="s">
        <v>1306</v>
      </c>
      <c r="D694" s="99"/>
      <c r="E694" s="106">
        <v>44738.150694444441</v>
      </c>
      <c r="F694" s="106">
        <v>44738.15347222222</v>
      </c>
      <c r="G694" s="118" t="s">
        <v>69</v>
      </c>
      <c r="H694" s="118" t="s">
        <v>519</v>
      </c>
      <c r="I694" s="118" t="s">
        <v>519</v>
      </c>
      <c r="J694" s="118" t="s">
        <v>34</v>
      </c>
      <c r="K694" s="118" t="s">
        <v>1301</v>
      </c>
      <c r="L694" s="101" t="s">
        <v>54</v>
      </c>
      <c r="M694" s="101" t="s">
        <v>188</v>
      </c>
      <c r="N694" s="101" t="s">
        <v>189</v>
      </c>
      <c r="O694" s="101" t="str">
        <f>IF([2]!RtDuet_Report[[#This Row],[Duration3]]&gt;=360,IF([2]!RtDuet_Report[[#This Row],[&gt; 12 Hrs EDT ]]=1,"Zero",1),"Zero")</f>
        <v>Zero</v>
      </c>
      <c r="P694" s="101" t="str">
        <f>IF([2]!RtDuet_Report[[#This Row],[Duration3]]&gt;=720, 1,"Zero")</f>
        <v>Zero</v>
      </c>
      <c r="Q694" s="101">
        <v>4</v>
      </c>
      <c r="R694" s="123">
        <v>2.7777777777777779E-3</v>
      </c>
      <c r="S694" s="118" t="s">
        <v>1311</v>
      </c>
      <c r="T694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69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95" spans="1:21" ht="200.5" thickBot="1" x14ac:dyDescent="0.4">
      <c r="A695" s="137" t="s">
        <v>1295</v>
      </c>
      <c r="B695" s="98">
        <v>44713</v>
      </c>
      <c r="C695" s="99" t="s">
        <v>1306</v>
      </c>
      <c r="D695" s="99"/>
      <c r="E695" s="106">
        <v>44738.466666666667</v>
      </c>
      <c r="F695" s="106">
        <v>44738.473611111112</v>
      </c>
      <c r="G695" s="118" t="s">
        <v>69</v>
      </c>
      <c r="H695" s="118" t="s">
        <v>872</v>
      </c>
      <c r="I695" s="118" t="s">
        <v>1312</v>
      </c>
      <c r="J695" s="118" t="s">
        <v>34</v>
      </c>
      <c r="K695" s="118" t="s">
        <v>1313</v>
      </c>
      <c r="L695" s="101" t="s">
        <v>78</v>
      </c>
      <c r="M695" s="101" t="s">
        <v>83</v>
      </c>
      <c r="N695" s="101" t="s">
        <v>84</v>
      </c>
      <c r="O695" s="101" t="str">
        <f>IF([2]!RtDuet_Report[[#This Row],[Duration3]]&gt;=360,IF([2]!RtDuet_Report[[#This Row],[&gt; 12 Hrs EDT ]]=1,"Zero",1),"Zero")</f>
        <v>Zero</v>
      </c>
      <c r="P695" s="101" t="str">
        <f>IF([2]!RtDuet_Report[[#This Row],[Duration3]]&gt;=720, 1,"Zero")</f>
        <v>Zero</v>
      </c>
      <c r="Q695" s="101">
        <v>10</v>
      </c>
      <c r="R695" s="123">
        <v>6.9444444444444441E-3</v>
      </c>
      <c r="S695" s="118" t="s">
        <v>1314</v>
      </c>
      <c r="T695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69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96" spans="1:21" ht="175.5" thickBot="1" x14ac:dyDescent="0.4">
      <c r="A696" s="137" t="s">
        <v>1295</v>
      </c>
      <c r="B696" s="98">
        <v>44713</v>
      </c>
      <c r="C696" s="99" t="s">
        <v>1306</v>
      </c>
      <c r="D696" s="99"/>
      <c r="E696" s="106">
        <v>44738.581250000003</v>
      </c>
      <c r="F696" s="106">
        <v>44738.583333333336</v>
      </c>
      <c r="G696" s="118" t="s">
        <v>69</v>
      </c>
      <c r="H696" s="118" t="s">
        <v>1247</v>
      </c>
      <c r="I696" s="118" t="s">
        <v>159</v>
      </c>
      <c r="J696" s="118" t="s">
        <v>62</v>
      </c>
      <c r="K696" s="118" t="s">
        <v>1301</v>
      </c>
      <c r="L696" s="101" t="s">
        <v>54</v>
      </c>
      <c r="M696" s="101" t="s">
        <v>188</v>
      </c>
      <c r="N696" s="101" t="s">
        <v>189</v>
      </c>
      <c r="O696" s="101" t="str">
        <f>IF([2]!RtDuet_Report[[#This Row],[Duration3]]&gt;=360,IF([2]!RtDuet_Report[[#This Row],[&gt; 12 Hrs EDT ]]=1,"Zero",1),"Zero")</f>
        <v>Zero</v>
      </c>
      <c r="P696" s="101" t="str">
        <f>IF([2]!RtDuet_Report[[#This Row],[Duration3]]&gt;=720, 1,"Zero")</f>
        <v>Zero</v>
      </c>
      <c r="Q696" s="101">
        <v>3</v>
      </c>
      <c r="R696" s="123">
        <v>2.0833333333333333E-3</v>
      </c>
      <c r="S696" s="118" t="s">
        <v>1311</v>
      </c>
      <c r="T696" s="105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69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97" spans="1:21" ht="175.5" thickBot="1" x14ac:dyDescent="0.4">
      <c r="A697" s="137" t="s">
        <v>1295</v>
      </c>
      <c r="B697" s="98">
        <v>44713</v>
      </c>
      <c r="C697" s="99" t="s">
        <v>1306</v>
      </c>
      <c r="D697" s="99"/>
      <c r="E697" s="106">
        <v>44738.583333333336</v>
      </c>
      <c r="F697" s="106">
        <v>44738.586111111108</v>
      </c>
      <c r="G697" s="118" t="s">
        <v>69</v>
      </c>
      <c r="H697" s="118" t="s">
        <v>519</v>
      </c>
      <c r="I697" s="118" t="s">
        <v>519</v>
      </c>
      <c r="J697" s="118" t="s">
        <v>34</v>
      </c>
      <c r="K697" s="118" t="s">
        <v>1301</v>
      </c>
      <c r="L697" s="101" t="s">
        <v>54</v>
      </c>
      <c r="M697" s="101" t="s">
        <v>188</v>
      </c>
      <c r="N697" s="101" t="s">
        <v>189</v>
      </c>
      <c r="O697" s="101" t="str">
        <f>IF([2]!RtDuet_Report[[#This Row],[Duration3]]&gt;=360,IF([2]!RtDuet_Report[[#This Row],[&gt; 12 Hrs EDT ]]=1,"Zero",1),"Zero")</f>
        <v>Zero</v>
      </c>
      <c r="P697" s="101" t="str">
        <f>IF([2]!RtDuet_Report[[#This Row],[Duration3]]&gt;=720, 1,"Zero")</f>
        <v>Zero</v>
      </c>
      <c r="Q697" s="101">
        <v>4</v>
      </c>
      <c r="R697" s="123">
        <v>2.7777777777777779E-3</v>
      </c>
      <c r="S697" s="118" t="s">
        <v>1311</v>
      </c>
      <c r="T697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69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98" spans="1:21" ht="188" thickBot="1" x14ac:dyDescent="0.4">
      <c r="A698" s="137" t="s">
        <v>1295</v>
      </c>
      <c r="B698" s="98">
        <v>44713</v>
      </c>
      <c r="C698" s="99" t="s">
        <v>1306</v>
      </c>
      <c r="D698" s="99"/>
      <c r="E698" s="106">
        <v>44738.620983796296</v>
      </c>
      <c r="F698" s="106">
        <v>44738.628472222219</v>
      </c>
      <c r="G698" s="118" t="s">
        <v>69</v>
      </c>
      <c r="H698" s="118" t="s">
        <v>1315</v>
      </c>
      <c r="I698" s="118" t="s">
        <v>98</v>
      </c>
      <c r="J698" s="118" t="s">
        <v>34</v>
      </c>
      <c r="K698" s="118" t="s">
        <v>681</v>
      </c>
      <c r="L698" s="101" t="s">
        <v>36</v>
      </c>
      <c r="M698" s="101" t="s">
        <v>64</v>
      </c>
      <c r="N698" s="101" t="s">
        <v>73</v>
      </c>
      <c r="O698" s="101" t="str">
        <f>IF([2]!RtDuet_Report[[#This Row],[Duration3]]&gt;=360,IF([2]!RtDuet_Report[[#This Row],[&gt; 12 Hrs EDT ]]=1,"Zero",1),"Zero")</f>
        <v>Zero</v>
      </c>
      <c r="P698" s="101" t="str">
        <f>IF([2]!RtDuet_Report[[#This Row],[Duration3]]&gt;=720, 1,"Zero")</f>
        <v>Zero</v>
      </c>
      <c r="Q698" s="101">
        <v>10</v>
      </c>
      <c r="R698" s="123">
        <v>7.4884259259259262E-3</v>
      </c>
      <c r="S698" s="118" t="s">
        <v>1316</v>
      </c>
      <c r="T698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69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699" spans="1:21" ht="188" thickBot="1" x14ac:dyDescent="0.4">
      <c r="A699" s="137" t="s">
        <v>1295</v>
      </c>
      <c r="B699" s="98">
        <v>44713</v>
      </c>
      <c r="C699" s="99" t="s">
        <v>1306</v>
      </c>
      <c r="D699" s="99"/>
      <c r="E699" s="106">
        <v>44738.621874999997</v>
      </c>
      <c r="F699" s="106">
        <v>44738.631249999999</v>
      </c>
      <c r="G699" s="118" t="s">
        <v>59</v>
      </c>
      <c r="H699" s="118" t="s">
        <v>1103</v>
      </c>
      <c r="I699" s="118" t="s">
        <v>106</v>
      </c>
      <c r="J699" s="118" t="s">
        <v>34</v>
      </c>
      <c r="K699" s="118" t="s">
        <v>1317</v>
      </c>
      <c r="L699" s="101" t="s">
        <v>36</v>
      </c>
      <c r="M699" s="101" t="s">
        <v>64</v>
      </c>
      <c r="N699" s="101" t="s">
        <v>65</v>
      </c>
      <c r="O699" s="101" t="str">
        <f>IF([2]!RtDuet_Report[[#This Row],[Duration3]]&gt;=360,IF([2]!RtDuet_Report[[#This Row],[&gt; 12 Hrs EDT ]]=1,"Zero",1),"Zero")</f>
        <v>Zero</v>
      </c>
      <c r="P699" s="101" t="str">
        <f>IF([2]!RtDuet_Report[[#This Row],[Duration3]]&gt;=720, 1,"Zero")</f>
        <v>Zero</v>
      </c>
      <c r="Q699" s="101">
        <v>13</v>
      </c>
      <c r="R699" s="123">
        <v>9.3749999999999997E-3</v>
      </c>
      <c r="S699" s="118" t="s">
        <v>1316</v>
      </c>
      <c r="T699" s="105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69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00" spans="1:21" ht="188" thickBot="1" x14ac:dyDescent="0.4">
      <c r="A700" s="137" t="s">
        <v>1295</v>
      </c>
      <c r="B700" s="98">
        <v>44713</v>
      </c>
      <c r="C700" s="99" t="s">
        <v>1306</v>
      </c>
      <c r="D700" s="99"/>
      <c r="E700" s="106">
        <v>44738.632638888892</v>
      </c>
      <c r="F700" s="106">
        <v>44738.63658564815</v>
      </c>
      <c r="G700" s="118" t="s">
        <v>69</v>
      </c>
      <c r="H700" s="118" t="s">
        <v>1318</v>
      </c>
      <c r="I700" s="118" t="s">
        <v>1319</v>
      </c>
      <c r="J700" s="118" t="s">
        <v>34</v>
      </c>
      <c r="K700" s="118" t="s">
        <v>166</v>
      </c>
      <c r="L700" s="101" t="s">
        <v>54</v>
      </c>
      <c r="M700" s="101" t="s">
        <v>64</v>
      </c>
      <c r="N700" s="101" t="s">
        <v>73</v>
      </c>
      <c r="O700" s="101" t="str">
        <f>IF([2]!RtDuet_Report[[#This Row],[Duration3]]&gt;=360,IF([2]!RtDuet_Report[[#This Row],[&gt; 12 Hrs EDT ]]=1,"Zero",1),"Zero")</f>
        <v>Zero</v>
      </c>
      <c r="P700" s="101" t="str">
        <f>IF([2]!RtDuet_Report[[#This Row],[Duration3]]&gt;=720, 1,"Zero")</f>
        <v>Zero</v>
      </c>
      <c r="Q700" s="101">
        <v>5</v>
      </c>
      <c r="R700" s="123">
        <v>3.9467592592592592E-3</v>
      </c>
      <c r="S700" s="118" t="s">
        <v>1320</v>
      </c>
      <c r="T700" s="105">
        <f>IF(OR([2]!RtDuet_Report[[#This Row],[Machine Centre ]]="Vessel Unloading 1 Unplanned Loss",[2]!RtDuet_Report[[#This Row],[Machine Centre ]]="Vessel Unloading 2 Unplanned Loss"),[2]!RtDuet_Report[[#This Row],[Duration3]],0)</f>
        <v>13</v>
      </c>
      <c r="U70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01" spans="1:21" ht="175.5" thickBot="1" x14ac:dyDescent="0.4">
      <c r="A701" s="137" t="s">
        <v>1295</v>
      </c>
      <c r="B701" s="98">
        <v>44713</v>
      </c>
      <c r="C701" s="99" t="s">
        <v>1306</v>
      </c>
      <c r="D701" s="99"/>
      <c r="E701" s="106">
        <v>44738.663194444445</v>
      </c>
      <c r="F701" s="106">
        <v>44738.664583333331</v>
      </c>
      <c r="G701" s="118" t="s">
        <v>69</v>
      </c>
      <c r="H701" s="118" t="s">
        <v>111</v>
      </c>
      <c r="I701" s="118" t="s">
        <v>827</v>
      </c>
      <c r="J701" s="118" t="s">
        <v>34</v>
      </c>
      <c r="K701" s="118" t="s">
        <v>1301</v>
      </c>
      <c r="L701" s="101" t="s">
        <v>54</v>
      </c>
      <c r="M701" s="101" t="s">
        <v>188</v>
      </c>
      <c r="N701" s="101" t="s">
        <v>189</v>
      </c>
      <c r="O701" s="101" t="str">
        <f>IF([2]!RtDuet_Report[[#This Row],[Duration3]]&gt;=360,IF([2]!RtDuet_Report[[#This Row],[&gt; 12 Hrs EDT ]]=1,"Zero",1),"Zero")</f>
        <v>Zero</v>
      </c>
      <c r="P701" s="101" t="str">
        <f>IF([2]!RtDuet_Report[[#This Row],[Duration3]]&gt;=720, 1,"Zero")</f>
        <v>Zero</v>
      </c>
      <c r="Q701" s="101">
        <v>2</v>
      </c>
      <c r="R701" s="123">
        <v>1.3888888888888889E-3</v>
      </c>
      <c r="S701" s="118" t="s">
        <v>1311</v>
      </c>
      <c r="T701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70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02" spans="1:21" ht="175.5" thickBot="1" x14ac:dyDescent="0.4">
      <c r="A702" s="137" t="s">
        <v>1295</v>
      </c>
      <c r="B702" s="98">
        <v>44713</v>
      </c>
      <c r="C702" s="99" t="s">
        <v>1306</v>
      </c>
      <c r="D702" s="99"/>
      <c r="E702" s="106">
        <v>44738.664583333331</v>
      </c>
      <c r="F702" s="106">
        <v>44738.665972222225</v>
      </c>
      <c r="G702" s="118" t="s">
        <v>69</v>
      </c>
      <c r="H702" s="118" t="s">
        <v>111</v>
      </c>
      <c r="I702" s="118" t="s">
        <v>111</v>
      </c>
      <c r="J702" s="118" t="s">
        <v>34</v>
      </c>
      <c r="K702" s="118" t="s">
        <v>1301</v>
      </c>
      <c r="L702" s="101" t="s">
        <v>54</v>
      </c>
      <c r="M702" s="101" t="s">
        <v>188</v>
      </c>
      <c r="N702" s="101" t="s">
        <v>189</v>
      </c>
      <c r="O702" s="101" t="str">
        <f>IF([2]!RtDuet_Report[[#This Row],[Duration3]]&gt;=360,IF([2]!RtDuet_Report[[#This Row],[&gt; 12 Hrs EDT ]]=1,"Zero",1),"Zero")</f>
        <v>Zero</v>
      </c>
      <c r="P702" s="101" t="str">
        <f>IF([2]!RtDuet_Report[[#This Row],[Duration3]]&gt;=720, 1,"Zero")</f>
        <v>Zero</v>
      </c>
      <c r="Q702" s="101">
        <v>2</v>
      </c>
      <c r="R702" s="123">
        <v>1.3888888888888889E-3</v>
      </c>
      <c r="S702" s="118" t="s">
        <v>1311</v>
      </c>
      <c r="T702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70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03" spans="1:21" ht="188" thickBot="1" x14ac:dyDescent="0.4">
      <c r="A703" s="137" t="s">
        <v>1295</v>
      </c>
      <c r="B703" s="98">
        <v>44713</v>
      </c>
      <c r="C703" s="99" t="s">
        <v>1306</v>
      </c>
      <c r="D703" s="99"/>
      <c r="E703" s="106">
        <v>44739.401388888888</v>
      </c>
      <c r="F703" s="106">
        <v>44739.40625</v>
      </c>
      <c r="G703" s="118" t="s">
        <v>69</v>
      </c>
      <c r="H703" s="118" t="s">
        <v>848</v>
      </c>
      <c r="I703" s="118" t="s">
        <v>205</v>
      </c>
      <c r="J703" s="118" t="s">
        <v>34</v>
      </c>
      <c r="K703" s="118" t="s">
        <v>257</v>
      </c>
      <c r="L703" s="101" t="s">
        <v>36</v>
      </c>
      <c r="M703" s="101" t="s">
        <v>64</v>
      </c>
      <c r="N703" s="101" t="s">
        <v>73</v>
      </c>
      <c r="O703" s="101" t="str">
        <f>IF([2]!RtDuet_Report[[#This Row],[Duration3]]&gt;=360,IF([2]!RtDuet_Report[[#This Row],[&gt; 12 Hrs EDT ]]=1,"Zero",1),"Zero")</f>
        <v>Zero</v>
      </c>
      <c r="P703" s="101" t="str">
        <f>IF([2]!RtDuet_Report[[#This Row],[Duration3]]&gt;=720, 1,"Zero")</f>
        <v>Zero</v>
      </c>
      <c r="Q703" s="101">
        <v>7</v>
      </c>
      <c r="R703" s="123">
        <v>4.8611111111111112E-3</v>
      </c>
      <c r="S703" s="118" t="s">
        <v>1321</v>
      </c>
      <c r="T703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70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04" spans="1:21" ht="163" thickBot="1" x14ac:dyDescent="0.4">
      <c r="A704" s="137" t="s">
        <v>1295</v>
      </c>
      <c r="B704" s="98">
        <v>44713</v>
      </c>
      <c r="C704" s="99" t="s">
        <v>1322</v>
      </c>
      <c r="D704" s="99"/>
      <c r="E704" s="106">
        <v>44740.277777777781</v>
      </c>
      <c r="F704" s="106">
        <v>44740.288888888892</v>
      </c>
      <c r="G704" s="118" t="s">
        <v>59</v>
      </c>
      <c r="H704" s="118" t="s">
        <v>634</v>
      </c>
      <c r="I704" s="118" t="s">
        <v>634</v>
      </c>
      <c r="J704" s="118" t="s">
        <v>34</v>
      </c>
      <c r="K704" s="118" t="s">
        <v>1058</v>
      </c>
      <c r="L704" s="101" t="s">
        <v>36</v>
      </c>
      <c r="M704" s="101" t="s">
        <v>179</v>
      </c>
      <c r="N704" s="101" t="s">
        <v>180</v>
      </c>
      <c r="O704" s="101" t="str">
        <f>IF([2]!RtDuet_Report[[#This Row],[Duration3]]&gt;=360,IF([2]!RtDuet_Report[[#This Row],[&gt; 12 Hrs EDT ]]=1,"Zero",1),"Zero")</f>
        <v>Zero</v>
      </c>
      <c r="P704" s="101" t="str">
        <f>IF([2]!RtDuet_Report[[#This Row],[Duration3]]&gt;=720, 1,"Zero")</f>
        <v>Zero</v>
      </c>
      <c r="Q704" s="101">
        <v>16</v>
      </c>
      <c r="R704" s="123">
        <v>1.1111111111111112E-2</v>
      </c>
      <c r="S704" s="118" t="s">
        <v>1065</v>
      </c>
      <c r="T704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70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05" spans="1:21" ht="188" thickBot="1" x14ac:dyDescent="0.4">
      <c r="A705" s="137" t="s">
        <v>1295</v>
      </c>
      <c r="B705" s="98">
        <v>44713</v>
      </c>
      <c r="C705" s="99" t="s">
        <v>1322</v>
      </c>
      <c r="D705" s="99"/>
      <c r="E705" s="106">
        <v>44740.290972222225</v>
      </c>
      <c r="F705" s="106">
        <v>44740.3</v>
      </c>
      <c r="G705" s="118" t="s">
        <v>59</v>
      </c>
      <c r="H705" s="118" t="s">
        <v>1287</v>
      </c>
      <c r="I705" s="118" t="s">
        <v>1287</v>
      </c>
      <c r="J705" s="118" t="s">
        <v>34</v>
      </c>
      <c r="K705" s="118" t="s">
        <v>1148</v>
      </c>
      <c r="L705" s="101" t="s">
        <v>54</v>
      </c>
      <c r="M705" s="101" t="s">
        <v>179</v>
      </c>
      <c r="N705" s="101" t="s">
        <v>180</v>
      </c>
      <c r="O705" s="101" t="str">
        <f>IF([2]!RtDuet_Report[[#This Row],[Duration3]]&gt;=360,IF([2]!RtDuet_Report[[#This Row],[&gt; 12 Hrs EDT ]]=1,"Zero",1),"Zero")</f>
        <v>Zero</v>
      </c>
      <c r="P705" s="101" t="str">
        <f>IF([2]!RtDuet_Report[[#This Row],[Duration3]]&gt;=720, 1,"Zero")</f>
        <v>Zero</v>
      </c>
      <c r="Q705" s="101">
        <v>13</v>
      </c>
      <c r="R705" s="123">
        <v>9.0277777777777787E-3</v>
      </c>
      <c r="S705" s="118" t="s">
        <v>1323</v>
      </c>
      <c r="T705" s="105">
        <f>IF(OR([2]!RtDuet_Report[[#This Row],[Machine Centre ]]="Vessel Unloading 1 Unplanned Loss",[2]!RtDuet_Report[[#This Row],[Machine Centre ]]="Vessel Unloading 2 Unplanned Loss"),[2]!RtDuet_Report[[#This Row],[Duration3]],0)</f>
        <v>16</v>
      </c>
      <c r="U70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06" spans="1:21" ht="188" thickBot="1" x14ac:dyDescent="0.4">
      <c r="A706" s="137" t="s">
        <v>1295</v>
      </c>
      <c r="B706" s="98">
        <v>44713</v>
      </c>
      <c r="C706" s="99" t="s">
        <v>1322</v>
      </c>
      <c r="D706" s="99"/>
      <c r="E706" s="106">
        <v>44740.688634259262</v>
      </c>
      <c r="F706" s="106">
        <v>44740.702777777777</v>
      </c>
      <c r="G706" s="118" t="s">
        <v>69</v>
      </c>
      <c r="H706" s="118" t="s">
        <v>531</v>
      </c>
      <c r="I706" s="118" t="s">
        <v>1324</v>
      </c>
      <c r="J706" s="118" t="s">
        <v>62</v>
      </c>
      <c r="K706" s="118" t="s">
        <v>91</v>
      </c>
      <c r="L706" s="101" t="s">
        <v>36</v>
      </c>
      <c r="M706" s="101" t="s">
        <v>64</v>
      </c>
      <c r="N706" s="101" t="s">
        <v>73</v>
      </c>
      <c r="O706" s="101" t="str">
        <f>IF([2]!RtDuet_Report[[#This Row],[Duration3]]&gt;=360,IF([2]!RtDuet_Report[[#This Row],[&gt; 12 Hrs EDT ]]=1,"Zero",1),"Zero")</f>
        <v>Zero</v>
      </c>
      <c r="P706" s="101" t="str">
        <f>IF([2]!RtDuet_Report[[#This Row],[Duration3]]&gt;=720, 1,"Zero")</f>
        <v>Zero</v>
      </c>
      <c r="Q706" s="101">
        <v>20</v>
      </c>
      <c r="R706" s="123">
        <v>1.4143518518518519E-2</v>
      </c>
      <c r="S706" s="118" t="s">
        <v>1325</v>
      </c>
      <c r="T706" s="105">
        <f>IF(OR([2]!RtDuet_Report[[#This Row],[Machine Centre ]]="Vessel Unloading 1 Unplanned Loss",[2]!RtDuet_Report[[#This Row],[Machine Centre ]]="Vessel Unloading 2 Unplanned Loss"),[2]!RtDuet_Report[[#This Row],[Duration3]],0)</f>
        <v>13</v>
      </c>
      <c r="U70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07" spans="1:21" ht="175.5" thickBot="1" x14ac:dyDescent="0.4">
      <c r="A707" s="137" t="s">
        <v>1295</v>
      </c>
      <c r="B707" s="98">
        <v>44713</v>
      </c>
      <c r="C707" s="99"/>
      <c r="D707" s="99"/>
      <c r="E707" s="106">
        <v>44741.076724537037</v>
      </c>
      <c r="F707" s="106">
        <v>44741.091307870367</v>
      </c>
      <c r="G707" s="118" t="s">
        <v>41</v>
      </c>
      <c r="H707" s="118" t="s">
        <v>1248</v>
      </c>
      <c r="I707" s="118" t="s">
        <v>1248</v>
      </c>
      <c r="J707" s="118" t="s">
        <v>34</v>
      </c>
      <c r="K707" s="118" t="s">
        <v>584</v>
      </c>
      <c r="L707" s="101" t="s">
        <v>54</v>
      </c>
      <c r="M707" s="101" t="s">
        <v>585</v>
      </c>
      <c r="N707" s="101" t="s">
        <v>586</v>
      </c>
      <c r="O707" s="101" t="str">
        <f>IF([2]!RtDuet_Report[[#This Row],[Duration3]]&gt;=360,IF([2]!RtDuet_Report[[#This Row],[&gt; 12 Hrs EDT ]]=1,"Zero",1),"Zero")</f>
        <v>Zero</v>
      </c>
      <c r="P707" s="101" t="str">
        <f>IF([2]!RtDuet_Report[[#This Row],[Duration3]]&gt;=720, 1,"Zero")</f>
        <v>Zero</v>
      </c>
      <c r="Q707" s="101">
        <v>21</v>
      </c>
      <c r="R707" s="123">
        <v>1.4583333333333332E-2</v>
      </c>
      <c r="S707" s="118" t="s">
        <v>1326</v>
      </c>
      <c r="T707" s="105">
        <f>IF(OR([2]!RtDuet_Report[[#This Row],[Machine Centre ]]="Vessel Unloading 1 Unplanned Loss",[2]!RtDuet_Report[[#This Row],[Machine Centre ]]="Vessel Unloading 2 Unplanned Loss"),[2]!RtDuet_Report[[#This Row],[Duration3]],0)</f>
        <v>20</v>
      </c>
      <c r="U70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08" spans="1:21" ht="88" thickBot="1" x14ac:dyDescent="0.4">
      <c r="A708" s="137" t="s">
        <v>1295</v>
      </c>
      <c r="B708" s="98">
        <v>44713</v>
      </c>
      <c r="C708" s="99"/>
      <c r="D708" s="99"/>
      <c r="E708" s="106">
        <v>44742.147326388891</v>
      </c>
      <c r="F708" s="106">
        <v>44742.148368055554</v>
      </c>
      <c r="G708" s="118" t="s">
        <v>41</v>
      </c>
      <c r="H708" s="118" t="s">
        <v>666</v>
      </c>
      <c r="I708" s="118" t="s">
        <v>666</v>
      </c>
      <c r="J708" s="118" t="s">
        <v>34</v>
      </c>
      <c r="K708" s="118" t="s">
        <v>546</v>
      </c>
      <c r="L708" s="101" t="s">
        <v>78</v>
      </c>
      <c r="M708" s="101"/>
      <c r="N708" s="101"/>
      <c r="O708" s="101" t="str">
        <f>IF([2]!RtDuet_Report[[#This Row],[Duration3]]&gt;=360,IF([2]!RtDuet_Report[[#This Row],[&gt; 12 Hrs EDT ]]=1,"Zero",1),"Zero")</f>
        <v>Zero</v>
      </c>
      <c r="P708" s="101" t="str">
        <f>IF([2]!RtDuet_Report[[#This Row],[Duration3]]&gt;=720, 1,"Zero")</f>
        <v>Zero</v>
      </c>
      <c r="Q708" s="101">
        <v>1</v>
      </c>
      <c r="R708" s="123">
        <v>1.0416666666666667E-3</v>
      </c>
      <c r="S708" s="118" t="s">
        <v>1327</v>
      </c>
      <c r="T70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708" s="105">
        <f>IF(OR([2]!RtDuet_Report[[#This Row],[Machine Centre ]]="Truck Loading 1 Unplanned Loss",[2]!RtDuet_Report[[#This Row],[Machine Centre ]]="Truck Loading 2 Unplanned Loss"),[2]!RtDuet_Report[[#This Row],[Duration3]],0)</f>
        <v>21</v>
      </c>
    </row>
    <row r="709" spans="1:21" ht="188" thickBot="1" x14ac:dyDescent="0.4">
      <c r="A709" s="137" t="s">
        <v>1295</v>
      </c>
      <c r="B709" s="98">
        <v>44713</v>
      </c>
      <c r="C709" s="99" t="s">
        <v>1328</v>
      </c>
      <c r="D709" s="99"/>
      <c r="E709" s="106">
        <v>44743.244444444441</v>
      </c>
      <c r="F709" s="106">
        <v>44743.255555555559</v>
      </c>
      <c r="G709" s="118" t="s">
        <v>69</v>
      </c>
      <c r="H709" s="118" t="s">
        <v>634</v>
      </c>
      <c r="I709" s="118" t="s">
        <v>117</v>
      </c>
      <c r="J709" s="118" t="s">
        <v>62</v>
      </c>
      <c r="K709" s="118" t="s">
        <v>377</v>
      </c>
      <c r="L709" s="101" t="s">
        <v>54</v>
      </c>
      <c r="M709" s="101" t="s">
        <v>64</v>
      </c>
      <c r="N709" s="101" t="s">
        <v>73</v>
      </c>
      <c r="O709" s="101" t="str">
        <f>IF([2]!RtDuet_Report[[#This Row],[Duration3]]&gt;=360,IF([2]!RtDuet_Report[[#This Row],[&gt; 12 Hrs EDT ]]=1,"Zero",1),"Zero")</f>
        <v>Zero</v>
      </c>
      <c r="P709" s="101" t="str">
        <f>IF([2]!RtDuet_Report[[#This Row],[Duration3]]&gt;=720, 1,"Zero")</f>
        <v>Zero</v>
      </c>
      <c r="Q709" s="101">
        <v>16</v>
      </c>
      <c r="R709" s="123">
        <v>1.1111111111111112E-2</v>
      </c>
      <c r="S709" s="128" t="s">
        <v>1329</v>
      </c>
      <c r="T709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709" s="105">
        <f>IF(OR([2]!RtDuet_Report[[#This Row],[Machine Centre ]]="Truck Loading 1 Unplanned Loss",[2]!RtDuet_Report[[#This Row],[Machine Centre ]]="Truck Loading 2 Unplanned Loss"),[2]!RtDuet_Report[[#This Row],[Duration3]],0)</f>
        <v>1</v>
      </c>
    </row>
    <row r="710" spans="1:21" ht="188" thickBot="1" x14ac:dyDescent="0.4">
      <c r="A710" s="137" t="s">
        <v>1295</v>
      </c>
      <c r="B710" s="98">
        <v>44743</v>
      </c>
      <c r="C710" s="99" t="s">
        <v>1328</v>
      </c>
      <c r="D710" s="99"/>
      <c r="E710" s="106">
        <v>44743.740972222222</v>
      </c>
      <c r="F710" s="106">
        <v>44743.771527777775</v>
      </c>
      <c r="G710" s="118" t="s">
        <v>69</v>
      </c>
      <c r="H710" s="118" t="s">
        <v>1330</v>
      </c>
      <c r="I710" s="118" t="s">
        <v>1331</v>
      </c>
      <c r="J710" s="118" t="s">
        <v>34</v>
      </c>
      <c r="K710" s="118" t="s">
        <v>681</v>
      </c>
      <c r="L710" s="118" t="s">
        <v>36</v>
      </c>
      <c r="M710" s="118" t="s">
        <v>64</v>
      </c>
      <c r="N710" s="118" t="s">
        <v>73</v>
      </c>
      <c r="O710" s="107" t="str">
        <f>IF([2]!RtDuet_Report[[#This Row],[Duration3]]&gt;=360,IF([2]!RtDuet_Report[[#This Row],[&gt; 12 Hrs EDT ]]=1,"Zero",1),"Zero")</f>
        <v>Zero</v>
      </c>
      <c r="P710" s="107" t="str">
        <f>IF([2]!RtDuet_Report[[#This Row],[Duration3]]&gt;=720, 1,"Zero")</f>
        <v>Zero</v>
      </c>
      <c r="Q710" s="101">
        <v>44</v>
      </c>
      <c r="R710" s="123">
        <v>3.0555555555555555E-2</v>
      </c>
      <c r="S710" s="118" t="s">
        <v>1332</v>
      </c>
      <c r="T710" s="105">
        <f>IF(OR([2]!RtDuet_Report[[#This Row],[Machine Centre ]]="Vessel Unloading 1 Unplanned Loss",[2]!RtDuet_Report[[#This Row],[Machine Centre ]]="Vessel Unloading 2 Unplanned Loss"),[2]!RtDuet_Report[[#This Row],[Duration3]],0)</f>
        <v>16</v>
      </c>
      <c r="U71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11" spans="1:21" ht="175.5" thickBot="1" x14ac:dyDescent="0.4">
      <c r="A711" s="137" t="s">
        <v>1295</v>
      </c>
      <c r="B711" s="98">
        <v>44743</v>
      </c>
      <c r="C711" s="99" t="s">
        <v>1328</v>
      </c>
      <c r="D711" s="99"/>
      <c r="E711" s="106">
        <v>44743.879166666666</v>
      </c>
      <c r="F711" s="106">
        <v>44743.888194444444</v>
      </c>
      <c r="G711" s="118" t="s">
        <v>69</v>
      </c>
      <c r="H711" s="118" t="s">
        <v>1287</v>
      </c>
      <c r="I711" s="118" t="s">
        <v>1287</v>
      </c>
      <c r="J711" s="118" t="s">
        <v>34</v>
      </c>
      <c r="K711" s="118" t="s">
        <v>1333</v>
      </c>
      <c r="L711" s="118" t="s">
        <v>78</v>
      </c>
      <c r="M711" s="118" t="s">
        <v>179</v>
      </c>
      <c r="N711" s="118" t="s">
        <v>180</v>
      </c>
      <c r="O711" s="107" t="str">
        <f>IF([2]!RtDuet_Report[[#This Row],[Duration3]]&gt;=360,IF([2]!RtDuet_Report[[#This Row],[&gt; 12 Hrs EDT ]]=1,"Zero",1),"Zero")</f>
        <v>Zero</v>
      </c>
      <c r="P711" s="107" t="str">
        <f>IF([2]!RtDuet_Report[[#This Row],[Duration3]]&gt;=720, 1,"Zero")</f>
        <v>Zero</v>
      </c>
      <c r="Q711" s="101">
        <v>13</v>
      </c>
      <c r="R711" s="123">
        <v>9.0277777777777787E-3</v>
      </c>
      <c r="S711" s="118" t="s">
        <v>1334</v>
      </c>
      <c r="T711" s="105">
        <f>IF(OR([2]!RtDuet_Report[[#This Row],[Machine Centre ]]="Vessel Unloading 1 Unplanned Loss",[2]!RtDuet_Report[[#This Row],[Machine Centre ]]="Vessel Unloading 2 Unplanned Loss"),[2]!RtDuet_Report[[#This Row],[Duration3]],0)</f>
        <v>44</v>
      </c>
      <c r="U71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12" spans="1:21" ht="188" thickBot="1" x14ac:dyDescent="0.4">
      <c r="A712" s="137" t="s">
        <v>1295</v>
      </c>
      <c r="B712" s="98">
        <v>44743</v>
      </c>
      <c r="C712" s="99" t="s">
        <v>1328</v>
      </c>
      <c r="D712" s="99"/>
      <c r="E712" s="106">
        <v>44743.880555555559</v>
      </c>
      <c r="F712" s="106">
        <v>44743.886805555558</v>
      </c>
      <c r="G712" s="118" t="s">
        <v>59</v>
      </c>
      <c r="H712" s="118" t="s">
        <v>98</v>
      </c>
      <c r="I712" s="118" t="s">
        <v>98</v>
      </c>
      <c r="J712" s="118" t="s">
        <v>34</v>
      </c>
      <c r="K712" s="118" t="s">
        <v>1305</v>
      </c>
      <c r="L712" s="118" t="s">
        <v>78</v>
      </c>
      <c r="M712" s="118" t="s">
        <v>179</v>
      </c>
      <c r="N712" s="118" t="s">
        <v>180</v>
      </c>
      <c r="O712" s="107" t="str">
        <f>IF([2]!RtDuet_Report[[#This Row],[Duration3]]&gt;=360,IF([2]!RtDuet_Report[[#This Row],[&gt; 12 Hrs EDT ]]=1,"Zero",1),"Zero")</f>
        <v>Zero</v>
      </c>
      <c r="P712" s="107" t="str">
        <f>IF([2]!RtDuet_Report[[#This Row],[Duration3]]&gt;=720, 1,"Zero")</f>
        <v>Zero</v>
      </c>
      <c r="Q712" s="101">
        <v>9</v>
      </c>
      <c r="R712" s="123">
        <v>6.2499999999999995E-3</v>
      </c>
      <c r="S712" s="118" t="s">
        <v>1334</v>
      </c>
      <c r="T712" s="105">
        <f>IF(OR([2]!RtDuet_Report[[#This Row],[Machine Centre ]]="Vessel Unloading 1 Unplanned Loss",[2]!RtDuet_Report[[#This Row],[Machine Centre ]]="Vessel Unloading 2 Unplanned Loss"),[2]!RtDuet_Report[[#This Row],[Duration3]],0)</f>
        <v>13</v>
      </c>
      <c r="U71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13" spans="1:21" ht="175.5" thickBot="1" x14ac:dyDescent="0.4">
      <c r="A713" s="137" t="s">
        <v>1295</v>
      </c>
      <c r="B713" s="98">
        <v>44743</v>
      </c>
      <c r="C713" s="99" t="s">
        <v>1328</v>
      </c>
      <c r="D713" s="99"/>
      <c r="E713" s="106">
        <v>44744.302083333336</v>
      </c>
      <c r="F713" s="106">
        <v>44744.31527777778</v>
      </c>
      <c r="G713" s="118" t="s">
        <v>69</v>
      </c>
      <c r="H713" s="118" t="s">
        <v>1254</v>
      </c>
      <c r="I713" s="118" t="s">
        <v>1254</v>
      </c>
      <c r="J713" s="118" t="s">
        <v>34</v>
      </c>
      <c r="K713" s="118" t="s">
        <v>1333</v>
      </c>
      <c r="L713" s="118" t="s">
        <v>78</v>
      </c>
      <c r="M713" s="118" t="s">
        <v>179</v>
      </c>
      <c r="N713" s="118" t="s">
        <v>180</v>
      </c>
      <c r="O713" s="107" t="str">
        <f>IF([2]!RtDuet_Report[[#This Row],[Duration3]]&gt;=360,IF([2]!RtDuet_Report[[#This Row],[&gt; 12 Hrs EDT ]]=1,"Zero",1),"Zero")</f>
        <v>Zero</v>
      </c>
      <c r="P713" s="107" t="str">
        <f>IF([2]!RtDuet_Report[[#This Row],[Duration3]]&gt;=720, 1,"Zero")</f>
        <v>Zero</v>
      </c>
      <c r="Q713" s="101">
        <v>19</v>
      </c>
      <c r="R713" s="123">
        <v>1.3194444444444444E-2</v>
      </c>
      <c r="S713" s="118" t="s">
        <v>1335</v>
      </c>
      <c r="T713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71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14" spans="1:21" ht="188" thickBot="1" x14ac:dyDescent="0.4">
      <c r="A714" s="137" t="s">
        <v>1295</v>
      </c>
      <c r="B714" s="98">
        <v>44743</v>
      </c>
      <c r="C714" s="99" t="s">
        <v>1328</v>
      </c>
      <c r="D714" s="99"/>
      <c r="E714" s="106">
        <v>44744.303472222222</v>
      </c>
      <c r="F714" s="106">
        <v>44744.310416666667</v>
      </c>
      <c r="G714" s="118" t="s">
        <v>59</v>
      </c>
      <c r="H714" s="118" t="s">
        <v>872</v>
      </c>
      <c r="I714" s="118" t="s">
        <v>872</v>
      </c>
      <c r="J714" s="118" t="s">
        <v>34</v>
      </c>
      <c r="K714" s="118" t="s">
        <v>1305</v>
      </c>
      <c r="L714" s="118" t="s">
        <v>78</v>
      </c>
      <c r="M714" s="118" t="s">
        <v>179</v>
      </c>
      <c r="N714" s="118" t="s">
        <v>180</v>
      </c>
      <c r="O714" s="107" t="str">
        <f>IF([2]!RtDuet_Report[[#This Row],[Duration3]]&gt;=360,IF([2]!RtDuet_Report[[#This Row],[&gt; 12 Hrs EDT ]]=1,"Zero",1),"Zero")</f>
        <v>Zero</v>
      </c>
      <c r="P714" s="107" t="str">
        <f>IF([2]!RtDuet_Report[[#This Row],[Duration3]]&gt;=720, 1,"Zero")</f>
        <v>Zero</v>
      </c>
      <c r="Q714" s="101">
        <v>10</v>
      </c>
      <c r="R714" s="123">
        <v>6.9444444444444441E-3</v>
      </c>
      <c r="S714" s="118" t="s">
        <v>1336</v>
      </c>
      <c r="T714" s="105">
        <f>IF(OR([2]!RtDuet_Report[[#This Row],[Machine Centre ]]="Vessel Unloading 1 Unplanned Loss",[2]!RtDuet_Report[[#This Row],[Machine Centre ]]="Vessel Unloading 2 Unplanned Loss"),[2]!RtDuet_Report[[#This Row],[Duration3]],0)</f>
        <v>19</v>
      </c>
      <c r="U71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15" spans="1:21" ht="188" thickBot="1" x14ac:dyDescent="0.4">
      <c r="A715" s="137" t="s">
        <v>1295</v>
      </c>
      <c r="B715" s="98">
        <v>44743</v>
      </c>
      <c r="C715" s="99" t="s">
        <v>1328</v>
      </c>
      <c r="D715" s="99"/>
      <c r="E715" s="106">
        <v>44744.311805555553</v>
      </c>
      <c r="F715" s="106">
        <v>44744.316666666666</v>
      </c>
      <c r="G715" s="118" t="s">
        <v>59</v>
      </c>
      <c r="H715" s="118" t="s">
        <v>848</v>
      </c>
      <c r="I715" s="118" t="s">
        <v>848</v>
      </c>
      <c r="J715" s="118" t="s">
        <v>34</v>
      </c>
      <c r="K715" s="118" t="s">
        <v>1305</v>
      </c>
      <c r="L715" s="118" t="s">
        <v>78</v>
      </c>
      <c r="M715" s="118" t="s">
        <v>179</v>
      </c>
      <c r="N715" s="118" t="s">
        <v>180</v>
      </c>
      <c r="O715" s="107" t="str">
        <f>IF([2]!RtDuet_Report[[#This Row],[Duration3]]&gt;=360,IF([2]!RtDuet_Report[[#This Row],[&gt; 12 Hrs EDT ]]=1,"Zero",1),"Zero")</f>
        <v>Zero</v>
      </c>
      <c r="P715" s="107" t="str">
        <f>IF([2]!RtDuet_Report[[#This Row],[Duration3]]&gt;=720, 1,"Zero")</f>
        <v>Zero</v>
      </c>
      <c r="Q715" s="101">
        <v>7</v>
      </c>
      <c r="R715" s="123">
        <v>4.8611111111111112E-3</v>
      </c>
      <c r="S715" s="118" t="s">
        <v>1336</v>
      </c>
      <c r="T715" s="105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71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16" spans="1:21" ht="175.5" thickBot="1" x14ac:dyDescent="0.4">
      <c r="A716" s="137" t="s">
        <v>1295</v>
      </c>
      <c r="B716" s="98">
        <v>44743</v>
      </c>
      <c r="C716" s="99" t="s">
        <v>1328</v>
      </c>
      <c r="D716" s="99"/>
      <c r="E716" s="106">
        <v>44744.78261574074</v>
      </c>
      <c r="F716" s="106">
        <v>44744.811805555553</v>
      </c>
      <c r="G716" s="118" t="s">
        <v>69</v>
      </c>
      <c r="H716" s="118" t="s">
        <v>1337</v>
      </c>
      <c r="I716" s="118" t="s">
        <v>1337</v>
      </c>
      <c r="J716" s="118" t="s">
        <v>34</v>
      </c>
      <c r="K716" s="118" t="s">
        <v>1338</v>
      </c>
      <c r="L716" s="118" t="s">
        <v>54</v>
      </c>
      <c r="M716" s="118" t="s">
        <v>188</v>
      </c>
      <c r="N716" s="118" t="s">
        <v>425</v>
      </c>
      <c r="O716" s="107" t="str">
        <f>IF([2]!RtDuet_Report[[#This Row],[Duration3]]&gt;=360,IF([2]!RtDuet_Report[[#This Row],[&gt; 12 Hrs EDT ]]=1,"Zero",1),"Zero")</f>
        <v>Zero</v>
      </c>
      <c r="P716" s="107" t="str">
        <f>IF([2]!RtDuet_Report[[#This Row],[Duration3]]&gt;=720, 1,"Zero")</f>
        <v>Zero</v>
      </c>
      <c r="Q716" s="101">
        <v>42</v>
      </c>
      <c r="R716" s="123">
        <v>2.9189814814814811E-2</v>
      </c>
      <c r="S716" s="118" t="s">
        <v>1339</v>
      </c>
      <c r="T716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71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17" spans="1:21" ht="163" thickBot="1" x14ac:dyDescent="0.4">
      <c r="A717" s="137" t="s">
        <v>1295</v>
      </c>
      <c r="B717" s="98">
        <v>44743</v>
      </c>
      <c r="C717" s="99"/>
      <c r="D717" s="99"/>
      <c r="E717" s="106">
        <v>44744.808900462966</v>
      </c>
      <c r="F717" s="106">
        <v>44744.830891203703</v>
      </c>
      <c r="G717" s="118" t="s">
        <v>32</v>
      </c>
      <c r="H717" s="118" t="s">
        <v>1340</v>
      </c>
      <c r="I717" s="118" t="s">
        <v>1340</v>
      </c>
      <c r="J717" s="118" t="s">
        <v>34</v>
      </c>
      <c r="K717" s="118" t="s">
        <v>1341</v>
      </c>
      <c r="L717" s="118" t="s">
        <v>36</v>
      </c>
      <c r="M717" s="118" t="s">
        <v>179</v>
      </c>
      <c r="N717" s="118" t="s">
        <v>1342</v>
      </c>
      <c r="O717" s="107" t="str">
        <f>IF([2]!RtDuet_Report[[#This Row],[Duration3]]&gt;=360,IF([2]!RtDuet_Report[[#This Row],[&gt; 12 Hrs EDT ]]=1,"Zero",1),"Zero")</f>
        <v>Zero</v>
      </c>
      <c r="P717" s="107" t="str">
        <f>IF([2]!RtDuet_Report[[#This Row],[Duration3]]&gt;=720, 1,"Zero")</f>
        <v>Zero</v>
      </c>
      <c r="Q717" s="101">
        <v>31</v>
      </c>
      <c r="R717" s="123">
        <v>2.1990740740740741E-2</v>
      </c>
      <c r="S717" s="118" t="s">
        <v>1343</v>
      </c>
      <c r="T717" s="105">
        <f>IF(OR([2]!RtDuet_Report[[#This Row],[Machine Centre ]]="Vessel Unloading 1 Unplanned Loss",[2]!RtDuet_Report[[#This Row],[Machine Centre ]]="Vessel Unloading 2 Unplanned Loss"),[2]!RtDuet_Report[[#This Row],[Duration3]],0)</f>
        <v>42</v>
      </c>
      <c r="U71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18" spans="1:21" ht="88" thickBot="1" x14ac:dyDescent="0.4">
      <c r="A718" s="137" t="s">
        <v>1295</v>
      </c>
      <c r="B718" s="98">
        <v>44743</v>
      </c>
      <c r="C718" s="99"/>
      <c r="D718" s="99"/>
      <c r="E718" s="106">
        <v>44746.575914351852</v>
      </c>
      <c r="F718" s="106">
        <v>44746.582627314812</v>
      </c>
      <c r="G718" s="118" t="s">
        <v>32</v>
      </c>
      <c r="H718" s="118" t="s">
        <v>1344</v>
      </c>
      <c r="I718" s="118" t="s">
        <v>1344</v>
      </c>
      <c r="J718" s="118" t="s">
        <v>34</v>
      </c>
      <c r="K718" s="118" t="s">
        <v>761</v>
      </c>
      <c r="L718" s="118" t="s">
        <v>36</v>
      </c>
      <c r="M718" s="118" t="s">
        <v>188</v>
      </c>
      <c r="N718" s="118" t="s">
        <v>1263</v>
      </c>
      <c r="O718" s="107" t="str">
        <f>IF([2]!RtDuet_Report[[#This Row],[Duration3]]&gt;=360,IF([2]!RtDuet_Report[[#This Row],[&gt; 12 Hrs EDT ]]=1,"Zero",1),"Zero")</f>
        <v>Zero</v>
      </c>
      <c r="P718" s="107" t="str">
        <f>IF([2]!RtDuet_Report[[#This Row],[Duration3]]&gt;=720, 1,"Zero")</f>
        <v>Zero</v>
      </c>
      <c r="Q718" s="101">
        <v>9</v>
      </c>
      <c r="R718" s="123">
        <v>6.7129629629629622E-3</v>
      </c>
      <c r="S718" s="118" t="s">
        <v>1345</v>
      </c>
      <c r="T71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718" s="105">
        <f>IF(OR([2]!RtDuet_Report[[#This Row],[Machine Centre ]]="Truck Loading 1 Unplanned Loss",[2]!RtDuet_Report[[#This Row],[Machine Centre ]]="Truck Loading 2 Unplanned Loss"),[2]!RtDuet_Report[[#This Row],[Duration3]],0)</f>
        <v>31</v>
      </c>
    </row>
    <row r="719" spans="1:21" ht="88" thickBot="1" x14ac:dyDescent="0.4">
      <c r="A719" s="137" t="s">
        <v>1295</v>
      </c>
      <c r="B719" s="98">
        <v>44743</v>
      </c>
      <c r="C719" s="99"/>
      <c r="D719" s="99"/>
      <c r="E719" s="106">
        <v>44746.610405092593</v>
      </c>
      <c r="F719" s="106">
        <v>44746.61341435185</v>
      </c>
      <c r="G719" s="118" t="s">
        <v>32</v>
      </c>
      <c r="H719" s="118" t="s">
        <v>700</v>
      </c>
      <c r="I719" s="118" t="s">
        <v>700</v>
      </c>
      <c r="J719" s="118" t="s">
        <v>34</v>
      </c>
      <c r="K719" s="118" t="s">
        <v>761</v>
      </c>
      <c r="L719" s="118" t="s">
        <v>36</v>
      </c>
      <c r="M719" s="118" t="s">
        <v>188</v>
      </c>
      <c r="N719" s="118" t="s">
        <v>1263</v>
      </c>
      <c r="O719" s="107" t="str">
        <f>IF([2]!RtDuet_Report[[#This Row],[Duration3]]&gt;=360,IF([2]!RtDuet_Report[[#This Row],[&gt; 12 Hrs EDT ]]=1,"Zero",1),"Zero")</f>
        <v>Zero</v>
      </c>
      <c r="P719" s="107" t="str">
        <f>IF([2]!RtDuet_Report[[#This Row],[Duration3]]&gt;=720, 1,"Zero")</f>
        <v>Zero</v>
      </c>
      <c r="Q719" s="101">
        <v>4</v>
      </c>
      <c r="R719" s="123">
        <v>3.0092592592592588E-3</v>
      </c>
      <c r="S719" s="118" t="s">
        <v>1346</v>
      </c>
      <c r="T719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719" s="105">
        <f>IF(OR([2]!RtDuet_Report[[#This Row],[Machine Centre ]]="Truck Loading 1 Unplanned Loss",[2]!RtDuet_Report[[#This Row],[Machine Centre ]]="Truck Loading 2 Unplanned Loss"),[2]!RtDuet_Report[[#This Row],[Duration3]],0)</f>
        <v>9</v>
      </c>
    </row>
    <row r="720" spans="1:21" ht="163" thickBot="1" x14ac:dyDescent="0.4">
      <c r="A720" s="137" t="s">
        <v>1295</v>
      </c>
      <c r="B720" s="98">
        <v>44743</v>
      </c>
      <c r="C720" s="99"/>
      <c r="D720" s="99"/>
      <c r="E720" s="106">
        <v>44755.895740740743</v>
      </c>
      <c r="F720" s="106">
        <v>44755.900833333333</v>
      </c>
      <c r="G720" s="118" t="s">
        <v>32</v>
      </c>
      <c r="H720" s="118" t="s">
        <v>1090</v>
      </c>
      <c r="I720" s="118" t="s">
        <v>1090</v>
      </c>
      <c r="J720" s="118" t="s">
        <v>34</v>
      </c>
      <c r="K720" s="118" t="s">
        <v>1347</v>
      </c>
      <c r="L720" s="118" t="s">
        <v>78</v>
      </c>
      <c r="M720" s="118" t="s">
        <v>179</v>
      </c>
      <c r="N720" s="118" t="s">
        <v>536</v>
      </c>
      <c r="O720" s="107" t="str">
        <f>IF([2]!RtDuet_Report[[#This Row],[Duration3]]&gt;=360,IF([2]!RtDuet_Report[[#This Row],[&gt; 12 Hrs EDT ]]=1,"Zero",1),"Zero")</f>
        <v>Zero</v>
      </c>
      <c r="P720" s="107" t="str">
        <f>IF([2]!RtDuet_Report[[#This Row],[Duration3]]&gt;=720, 1,"Zero")</f>
        <v>Zero</v>
      </c>
      <c r="Q720" s="101">
        <v>7</v>
      </c>
      <c r="R720" s="123">
        <v>5.0925925925925921E-3</v>
      </c>
      <c r="S720" s="118" t="s">
        <v>1348</v>
      </c>
      <c r="T720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720" s="105">
        <f>IF(OR([2]!RtDuet_Report[[#This Row],[Machine Centre ]]="Truck Loading 1 Unplanned Loss",[2]!RtDuet_Report[[#This Row],[Machine Centre ]]="Truck Loading 2 Unplanned Loss"),[2]!RtDuet_Report[[#This Row],[Duration3]],0)</f>
        <v>4</v>
      </c>
    </row>
    <row r="721" spans="1:21" ht="175.5" thickBot="1" x14ac:dyDescent="0.4">
      <c r="A721" s="137" t="s">
        <v>1295</v>
      </c>
      <c r="B721" s="98">
        <v>44743</v>
      </c>
      <c r="C721" s="99"/>
      <c r="D721" s="99"/>
      <c r="E721" s="106">
        <v>44755.919120370374</v>
      </c>
      <c r="F721" s="106">
        <v>44755.982777777775</v>
      </c>
      <c r="G721" s="118" t="s">
        <v>32</v>
      </c>
      <c r="H721" s="118" t="s">
        <v>1349</v>
      </c>
      <c r="I721" s="118" t="s">
        <v>1349</v>
      </c>
      <c r="J721" s="118" t="s">
        <v>34</v>
      </c>
      <c r="K721" s="118" t="s">
        <v>1350</v>
      </c>
      <c r="L721" s="118" t="s">
        <v>54</v>
      </c>
      <c r="M721" s="118" t="s">
        <v>55</v>
      </c>
      <c r="N721" s="118" t="s">
        <v>951</v>
      </c>
      <c r="O721" s="107" t="str">
        <f>IF([2]!RtDuet_Report[[#This Row],[Duration3]]&gt;=360,IF([2]!RtDuet_Report[[#This Row],[&gt; 12 Hrs EDT ]]=1,"Zero",1),"Zero")</f>
        <v>Zero</v>
      </c>
      <c r="P721" s="107" t="str">
        <f>IF([2]!RtDuet_Report[[#This Row],[Duration3]]&gt;=720, 1,"Zero")</f>
        <v>Zero</v>
      </c>
      <c r="Q721" s="101">
        <v>91</v>
      </c>
      <c r="R721" s="123">
        <v>6.3657407407407399E-2</v>
      </c>
      <c r="S721" s="118" t="s">
        <v>1351</v>
      </c>
      <c r="T721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721" s="105">
        <f>IF(OR([2]!RtDuet_Report[[#This Row],[Machine Centre ]]="Truck Loading 1 Unplanned Loss",[2]!RtDuet_Report[[#This Row],[Machine Centre ]]="Truck Loading 2 Unplanned Loss"),[2]!RtDuet_Report[[#This Row],[Duration3]],0)</f>
        <v>7</v>
      </c>
    </row>
    <row r="722" spans="1:21" ht="200.5" thickBot="1" x14ac:dyDescent="0.4">
      <c r="A722" s="137" t="s">
        <v>1295</v>
      </c>
      <c r="B722" s="98">
        <v>44743</v>
      </c>
      <c r="C722" s="99" t="s">
        <v>1352</v>
      </c>
      <c r="D722" s="99"/>
      <c r="E722" s="106">
        <v>44758.624305555553</v>
      </c>
      <c r="F722" s="106">
        <v>44758.63958333333</v>
      </c>
      <c r="G722" s="118" t="s">
        <v>69</v>
      </c>
      <c r="H722" s="118" t="s">
        <v>1353</v>
      </c>
      <c r="I722" s="118" t="s">
        <v>123</v>
      </c>
      <c r="J722" s="118" t="s">
        <v>62</v>
      </c>
      <c r="K722" s="118" t="s">
        <v>1354</v>
      </c>
      <c r="L722" s="118" t="s">
        <v>339</v>
      </c>
      <c r="M722" s="118" t="s">
        <v>83</v>
      </c>
      <c r="N722" s="118" t="s">
        <v>84</v>
      </c>
      <c r="O722" s="107" t="str">
        <f>IF([2]!RtDuet_Report[[#This Row],[Duration3]]&gt;=360,IF([2]!RtDuet_Report[[#This Row],[&gt; 12 Hrs EDT ]]=1,"Zero",1),"Zero")</f>
        <v>Zero</v>
      </c>
      <c r="P722" s="107" t="str">
        <f>IF([2]!RtDuet_Report[[#This Row],[Duration3]]&gt;=720, 1,"Zero")</f>
        <v>Zero</v>
      </c>
      <c r="Q722" s="101">
        <v>22</v>
      </c>
      <c r="R722" s="123">
        <v>1.5277777777777777E-2</v>
      </c>
      <c r="S722" s="118" t="s">
        <v>1355</v>
      </c>
      <c r="T722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722" s="105">
        <f>IF(OR([2]!RtDuet_Report[[#This Row],[Machine Centre ]]="Truck Loading 1 Unplanned Loss",[2]!RtDuet_Report[[#This Row],[Machine Centre ]]="Truck Loading 2 Unplanned Loss"),[2]!RtDuet_Report[[#This Row],[Duration3]],0)</f>
        <v>91</v>
      </c>
    </row>
    <row r="723" spans="1:21" ht="200.5" thickBot="1" x14ac:dyDescent="0.4">
      <c r="A723" s="137" t="s">
        <v>1295</v>
      </c>
      <c r="B723" s="98">
        <v>44743</v>
      </c>
      <c r="C723" s="99" t="s">
        <v>1352</v>
      </c>
      <c r="D723" s="99"/>
      <c r="E723" s="106">
        <v>44758.845833333333</v>
      </c>
      <c r="F723" s="106">
        <v>44758.861805555556</v>
      </c>
      <c r="G723" s="118" t="s">
        <v>69</v>
      </c>
      <c r="H723" s="118" t="s">
        <v>1356</v>
      </c>
      <c r="I723" s="118" t="s">
        <v>1357</v>
      </c>
      <c r="J723" s="118" t="s">
        <v>34</v>
      </c>
      <c r="K723" s="118" t="s">
        <v>1354</v>
      </c>
      <c r="L723" s="118" t="s">
        <v>339</v>
      </c>
      <c r="M723" s="118" t="s">
        <v>83</v>
      </c>
      <c r="N723" s="118" t="s">
        <v>84</v>
      </c>
      <c r="O723" s="107" t="str">
        <f>IF([2]!RtDuet_Report[[#This Row],[Duration3]]&gt;=360,IF([2]!RtDuet_Report[[#This Row],[&gt; 12 Hrs EDT ]]=1,"Zero",1),"Zero")</f>
        <v>Zero</v>
      </c>
      <c r="P723" s="107" t="str">
        <f>IF([2]!RtDuet_Report[[#This Row],[Duration3]]&gt;=720, 1,"Zero")</f>
        <v>Zero</v>
      </c>
      <c r="Q723" s="101">
        <v>23</v>
      </c>
      <c r="R723" s="123">
        <v>1.5972222222222224E-2</v>
      </c>
      <c r="S723" s="118" t="s">
        <v>1355</v>
      </c>
      <c r="T723" s="105">
        <f>IF(OR([2]!RtDuet_Report[[#This Row],[Machine Centre ]]="Vessel Unloading 1 Unplanned Loss",[2]!RtDuet_Report[[#This Row],[Machine Centre ]]="Vessel Unloading 2 Unplanned Loss"),[2]!RtDuet_Report[[#This Row],[Duration3]],0)</f>
        <v>22</v>
      </c>
      <c r="U72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24" spans="1:21" ht="200.5" thickBot="1" x14ac:dyDescent="0.4">
      <c r="A724" s="137" t="s">
        <v>1295</v>
      </c>
      <c r="B724" s="98">
        <v>44743</v>
      </c>
      <c r="C724" s="99" t="s">
        <v>1352</v>
      </c>
      <c r="D724" s="99"/>
      <c r="E724" s="106">
        <v>44759.612500000003</v>
      </c>
      <c r="F724" s="106">
        <v>44759.625</v>
      </c>
      <c r="G724" s="118" t="s">
        <v>69</v>
      </c>
      <c r="H724" s="118" t="s">
        <v>1358</v>
      </c>
      <c r="I724" s="118" t="s">
        <v>575</v>
      </c>
      <c r="J724" s="118" t="s">
        <v>62</v>
      </c>
      <c r="K724" s="118" t="s">
        <v>1354</v>
      </c>
      <c r="L724" s="118" t="s">
        <v>339</v>
      </c>
      <c r="M724" s="118" t="s">
        <v>83</v>
      </c>
      <c r="N724" s="118" t="s">
        <v>84</v>
      </c>
      <c r="O724" s="107" t="str">
        <f>IF([2]!RtDuet_Report[[#This Row],[Duration3]]&gt;=360,IF([2]!RtDuet_Report[[#This Row],[&gt; 12 Hrs EDT ]]=1,"Zero",1),"Zero")</f>
        <v>Zero</v>
      </c>
      <c r="P724" s="107" t="str">
        <f>IF([2]!RtDuet_Report[[#This Row],[Duration3]]&gt;=720, 1,"Zero")</f>
        <v>Zero</v>
      </c>
      <c r="Q724" s="101">
        <v>18</v>
      </c>
      <c r="R724" s="123">
        <v>1.2499999999999999E-2</v>
      </c>
      <c r="S724" s="118" t="s">
        <v>1355</v>
      </c>
      <c r="T724" s="105">
        <f>IF(OR([2]!RtDuet_Report[[#This Row],[Machine Centre ]]="Vessel Unloading 1 Unplanned Loss",[2]!RtDuet_Report[[#This Row],[Machine Centre ]]="Vessel Unloading 2 Unplanned Loss"),[2]!RtDuet_Report[[#This Row],[Duration3]],0)</f>
        <v>23</v>
      </c>
      <c r="U72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25" spans="1:21" ht="200.5" thickBot="1" x14ac:dyDescent="0.4">
      <c r="A725" s="137" t="s">
        <v>1295</v>
      </c>
      <c r="B725" s="98">
        <v>44743</v>
      </c>
      <c r="C725" s="99" t="s">
        <v>1352</v>
      </c>
      <c r="D725" s="99"/>
      <c r="E725" s="106">
        <v>44759.702777777777</v>
      </c>
      <c r="F725" s="106">
        <v>44759.71875</v>
      </c>
      <c r="G725" s="118" t="s">
        <v>69</v>
      </c>
      <c r="H725" s="118" t="s">
        <v>1356</v>
      </c>
      <c r="I725" s="118" t="s">
        <v>1359</v>
      </c>
      <c r="J725" s="118" t="s">
        <v>62</v>
      </c>
      <c r="K725" s="118" t="s">
        <v>1354</v>
      </c>
      <c r="L725" s="118" t="s">
        <v>339</v>
      </c>
      <c r="M725" s="118" t="s">
        <v>83</v>
      </c>
      <c r="N725" s="118" t="s">
        <v>84</v>
      </c>
      <c r="O725" s="107" t="str">
        <f>IF([2]!RtDuet_Report[[#This Row],[Duration3]]&gt;=360,IF([2]!RtDuet_Report[[#This Row],[&gt; 12 Hrs EDT ]]=1,"Zero",1),"Zero")</f>
        <v>Zero</v>
      </c>
      <c r="P725" s="107" t="str">
        <f>IF([2]!RtDuet_Report[[#This Row],[Duration3]]&gt;=720, 1,"Zero")</f>
        <v>Zero</v>
      </c>
      <c r="Q725" s="101">
        <v>23</v>
      </c>
      <c r="R725" s="123">
        <v>1.5972222222222224E-2</v>
      </c>
      <c r="S725" s="118" t="s">
        <v>1355</v>
      </c>
      <c r="T725" s="105">
        <f>IF(OR([2]!RtDuet_Report[[#This Row],[Machine Centre ]]="Vessel Unloading 1 Unplanned Loss",[2]!RtDuet_Report[[#This Row],[Machine Centre ]]="Vessel Unloading 2 Unplanned Loss"),[2]!RtDuet_Report[[#This Row],[Duration3]],0)</f>
        <v>18</v>
      </c>
      <c r="U72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26" spans="1:21" ht="200.5" thickBot="1" x14ac:dyDescent="0.4">
      <c r="A726" s="137" t="s">
        <v>1295</v>
      </c>
      <c r="B726" s="98">
        <v>44743</v>
      </c>
      <c r="C726" s="99" t="s">
        <v>1352</v>
      </c>
      <c r="D726" s="99"/>
      <c r="E726" s="106">
        <v>44759.820138888892</v>
      </c>
      <c r="F726" s="106">
        <v>44759.836111111108</v>
      </c>
      <c r="G726" s="118" t="s">
        <v>69</v>
      </c>
      <c r="H726" s="118" t="s">
        <v>1356</v>
      </c>
      <c r="I726" s="118" t="s">
        <v>1360</v>
      </c>
      <c r="J726" s="118" t="s">
        <v>62</v>
      </c>
      <c r="K726" s="118" t="s">
        <v>1354</v>
      </c>
      <c r="L726" s="118" t="s">
        <v>339</v>
      </c>
      <c r="M726" s="118" t="s">
        <v>83</v>
      </c>
      <c r="N726" s="118" t="s">
        <v>84</v>
      </c>
      <c r="O726" s="107" t="str">
        <f>IF([2]!RtDuet_Report[[#This Row],[Duration3]]&gt;=360,IF([2]!RtDuet_Report[[#This Row],[&gt; 12 Hrs EDT ]]=1,"Zero",1),"Zero")</f>
        <v>Zero</v>
      </c>
      <c r="P726" s="107" t="str">
        <f>IF([2]!RtDuet_Report[[#This Row],[Duration3]]&gt;=720, 1,"Zero")</f>
        <v>Zero</v>
      </c>
      <c r="Q726" s="101">
        <v>23</v>
      </c>
      <c r="R726" s="123">
        <v>1.5972222222222224E-2</v>
      </c>
      <c r="S726" s="118" t="s">
        <v>1355</v>
      </c>
      <c r="T726" s="105">
        <f>IF(OR([2]!RtDuet_Report[[#This Row],[Machine Centre ]]="Vessel Unloading 1 Unplanned Loss",[2]!RtDuet_Report[[#This Row],[Machine Centre ]]="Vessel Unloading 2 Unplanned Loss"),[2]!RtDuet_Report[[#This Row],[Duration3]],0)</f>
        <v>23</v>
      </c>
      <c r="U72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27" spans="1:21" ht="188" thickBot="1" x14ac:dyDescent="0.4">
      <c r="A727" s="137" t="s">
        <v>1295</v>
      </c>
      <c r="B727" s="98">
        <v>44743</v>
      </c>
      <c r="C727" s="99" t="s">
        <v>1352</v>
      </c>
      <c r="D727" s="99"/>
      <c r="E727" s="106">
        <v>44760.397222222222</v>
      </c>
      <c r="F727" s="106">
        <v>44760.404444444444</v>
      </c>
      <c r="G727" s="118" t="s">
        <v>59</v>
      </c>
      <c r="H727" s="118" t="s">
        <v>1361</v>
      </c>
      <c r="I727" s="118" t="s">
        <v>1362</v>
      </c>
      <c r="J727" s="118" t="s">
        <v>62</v>
      </c>
      <c r="K727" s="118" t="s">
        <v>239</v>
      </c>
      <c r="L727" s="118" t="s">
        <v>36</v>
      </c>
      <c r="M727" s="118" t="s">
        <v>188</v>
      </c>
      <c r="N727" s="118" t="s">
        <v>240</v>
      </c>
      <c r="O727" s="107" t="str">
        <f>IF([2]!RtDuet_Report[[#This Row],[Duration3]]&gt;=360,IF([2]!RtDuet_Report[[#This Row],[&gt; 12 Hrs EDT ]]=1,"Zero",1),"Zero")</f>
        <v>Zero</v>
      </c>
      <c r="P727" s="107" t="str">
        <f>IF([2]!RtDuet_Report[[#This Row],[Duration3]]&gt;=720, 1,"Zero")</f>
        <v>Zero</v>
      </c>
      <c r="Q727" s="101">
        <v>10</v>
      </c>
      <c r="R727" s="123">
        <v>7.2222222222222228E-3</v>
      </c>
      <c r="S727" s="118" t="s">
        <v>1070</v>
      </c>
      <c r="T727" s="105">
        <f>IF(OR([2]!RtDuet_Report[[#This Row],[Machine Centre ]]="Vessel Unloading 1 Unplanned Loss",[2]!RtDuet_Report[[#This Row],[Machine Centre ]]="Vessel Unloading 2 Unplanned Loss"),[2]!RtDuet_Report[[#This Row],[Duration3]],0)</f>
        <v>23</v>
      </c>
      <c r="U72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28" spans="1:21" ht="213" thickBot="1" x14ac:dyDescent="0.4">
      <c r="A728" s="137" t="s">
        <v>1295</v>
      </c>
      <c r="B728" s="98">
        <v>44743</v>
      </c>
      <c r="C728" s="99" t="s">
        <v>1352</v>
      </c>
      <c r="D728" s="99"/>
      <c r="E728" s="106">
        <v>44762.066238425927</v>
      </c>
      <c r="F728" s="106">
        <v>44762.069918981484</v>
      </c>
      <c r="G728" s="118" t="s">
        <v>59</v>
      </c>
      <c r="H728" s="118" t="s">
        <v>1363</v>
      </c>
      <c r="I728" s="118" t="s">
        <v>1364</v>
      </c>
      <c r="J728" s="118" t="s">
        <v>34</v>
      </c>
      <c r="K728" s="118" t="s">
        <v>1365</v>
      </c>
      <c r="L728" s="118" t="s">
        <v>54</v>
      </c>
      <c r="M728" s="118" t="s">
        <v>83</v>
      </c>
      <c r="N728" s="118" t="s">
        <v>136</v>
      </c>
      <c r="O728" s="107" t="str">
        <f>IF([2]!RtDuet_Report[[#This Row],[Duration3]]&gt;=360,IF([2]!RtDuet_Report[[#This Row],[&gt; 12 Hrs EDT ]]=1,"Zero",1),"Zero")</f>
        <v>Zero</v>
      </c>
      <c r="P728" s="107" t="str">
        <f>IF([2]!RtDuet_Report[[#This Row],[Duration3]]&gt;=720, 1,"Zero")</f>
        <v>Zero</v>
      </c>
      <c r="Q728" s="101">
        <v>5</v>
      </c>
      <c r="R728" s="123">
        <v>3.6805555555555554E-3</v>
      </c>
      <c r="S728" s="118" t="s">
        <v>1366</v>
      </c>
      <c r="T728" s="105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72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29" spans="1:21" ht="188" thickBot="1" x14ac:dyDescent="0.4">
      <c r="A729" s="137" t="s">
        <v>1295</v>
      </c>
      <c r="B729" s="98">
        <v>44743</v>
      </c>
      <c r="C729" s="99" t="s">
        <v>1352</v>
      </c>
      <c r="D729" s="99"/>
      <c r="E729" s="106">
        <v>44763.555625000001</v>
      </c>
      <c r="F729" s="106">
        <v>44763.559027777781</v>
      </c>
      <c r="G729" s="118" t="s">
        <v>69</v>
      </c>
      <c r="H729" s="118" t="s">
        <v>1367</v>
      </c>
      <c r="I729" s="118" t="s">
        <v>711</v>
      </c>
      <c r="J729" s="118" t="s">
        <v>34</v>
      </c>
      <c r="K729" s="118" t="s">
        <v>91</v>
      </c>
      <c r="L729" s="118" t="s">
        <v>36</v>
      </c>
      <c r="M729" s="118" t="s">
        <v>64</v>
      </c>
      <c r="N729" s="118" t="s">
        <v>73</v>
      </c>
      <c r="O729" s="107" t="str">
        <f>IF([2]!RtDuet_Report[[#This Row],[Duration3]]&gt;=360,IF([2]!RtDuet_Report[[#This Row],[&gt; 12 Hrs EDT ]]=1,"Zero",1),"Zero")</f>
        <v>Zero</v>
      </c>
      <c r="P729" s="107" t="str">
        <f>IF([2]!RtDuet_Report[[#This Row],[Duration3]]&gt;=720, 1,"Zero")</f>
        <v>Zero</v>
      </c>
      <c r="Q729" s="101">
        <v>4</v>
      </c>
      <c r="R729" s="123">
        <v>3.4027777777777784E-3</v>
      </c>
      <c r="S729" s="118" t="s">
        <v>1368</v>
      </c>
      <c r="T729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72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30" spans="1:21" ht="200.5" thickBot="1" x14ac:dyDescent="0.4">
      <c r="A730" s="137" t="s">
        <v>1295</v>
      </c>
      <c r="B730" s="98">
        <v>44743</v>
      </c>
      <c r="C730" s="99" t="s">
        <v>1352</v>
      </c>
      <c r="D730" s="99"/>
      <c r="E730" s="106">
        <v>44763.830555555556</v>
      </c>
      <c r="F730" s="106">
        <v>44763.842361111114</v>
      </c>
      <c r="G730" s="118" t="s">
        <v>69</v>
      </c>
      <c r="H730" s="118" t="s">
        <v>1243</v>
      </c>
      <c r="I730" s="118" t="s">
        <v>1369</v>
      </c>
      <c r="J730" s="118" t="s">
        <v>34</v>
      </c>
      <c r="K730" s="118" t="s">
        <v>1354</v>
      </c>
      <c r="L730" s="118" t="s">
        <v>339</v>
      </c>
      <c r="M730" s="118" t="s">
        <v>83</v>
      </c>
      <c r="N730" s="118" t="s">
        <v>84</v>
      </c>
      <c r="O730" s="107" t="str">
        <f>IF([2]!RtDuet_Report[[#This Row],[Duration3]]&gt;=360,IF([2]!RtDuet_Report[[#This Row],[&gt; 12 Hrs EDT ]]=1,"Zero",1),"Zero")</f>
        <v>Zero</v>
      </c>
      <c r="P730" s="107" t="str">
        <f>IF([2]!RtDuet_Report[[#This Row],[Duration3]]&gt;=720, 1,"Zero")</f>
        <v>Zero</v>
      </c>
      <c r="Q730" s="101">
        <v>17</v>
      </c>
      <c r="R730" s="123">
        <v>1.1805555555555555E-2</v>
      </c>
      <c r="S730" s="118" t="s">
        <v>1370</v>
      </c>
      <c r="T730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73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31" spans="1:21" ht="163" thickBot="1" x14ac:dyDescent="0.4">
      <c r="A731" s="137" t="s">
        <v>1295</v>
      </c>
      <c r="B731" s="98">
        <v>44743</v>
      </c>
      <c r="C731" s="99"/>
      <c r="D731" s="99"/>
      <c r="E731" s="106">
        <v>44764.664155092592</v>
      </c>
      <c r="F731" s="106">
        <v>44764.670983796299</v>
      </c>
      <c r="G731" s="118" t="s">
        <v>32</v>
      </c>
      <c r="H731" s="118" t="s">
        <v>110</v>
      </c>
      <c r="I731" s="118" t="s">
        <v>110</v>
      </c>
      <c r="J731" s="118" t="s">
        <v>34</v>
      </c>
      <c r="K731" s="118" t="s">
        <v>1347</v>
      </c>
      <c r="L731" s="118" t="s">
        <v>78</v>
      </c>
      <c r="M731" s="118" t="s">
        <v>179</v>
      </c>
      <c r="N731" s="118" t="s">
        <v>536</v>
      </c>
      <c r="O731" s="107" t="str">
        <f>IF([2]!RtDuet_Report[[#This Row],[Duration3]]&gt;=360,IF([2]!RtDuet_Report[[#This Row],[&gt; 12 Hrs EDT ]]=1,"Zero",1),"Zero")</f>
        <v>Zero</v>
      </c>
      <c r="P731" s="107" t="str">
        <f>IF([2]!RtDuet_Report[[#This Row],[Duration3]]&gt;=720, 1,"Zero")</f>
        <v>Zero</v>
      </c>
      <c r="Q731" s="101">
        <v>9</v>
      </c>
      <c r="R731" s="123">
        <v>6.828703703703704E-3</v>
      </c>
      <c r="S731" s="118" t="s">
        <v>1371</v>
      </c>
      <c r="T731" s="105">
        <f>IF(OR([2]!RtDuet_Report[[#This Row],[Machine Centre ]]="Vessel Unloading 1 Unplanned Loss",[2]!RtDuet_Report[[#This Row],[Machine Centre ]]="Vessel Unloading 2 Unplanned Loss"),[2]!RtDuet_Report[[#This Row],[Duration3]],0)</f>
        <v>17</v>
      </c>
      <c r="U73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32" spans="1:21" ht="188" thickBot="1" x14ac:dyDescent="0.4">
      <c r="A732" s="137" t="s">
        <v>1295</v>
      </c>
      <c r="B732" s="98">
        <v>44743</v>
      </c>
      <c r="C732" s="99" t="s">
        <v>1352</v>
      </c>
      <c r="D732" s="99"/>
      <c r="E732" s="106">
        <v>44765.447916666664</v>
      </c>
      <c r="F732" s="106">
        <v>44765.459722222222</v>
      </c>
      <c r="G732" s="118" t="s">
        <v>69</v>
      </c>
      <c r="H732" s="118" t="s">
        <v>1243</v>
      </c>
      <c r="I732" s="118" t="s">
        <v>969</v>
      </c>
      <c r="J732" s="118" t="s">
        <v>62</v>
      </c>
      <c r="K732" s="118" t="s">
        <v>1372</v>
      </c>
      <c r="L732" s="118" t="s">
        <v>78</v>
      </c>
      <c r="M732" s="118" t="s">
        <v>64</v>
      </c>
      <c r="N732" s="118" t="s">
        <v>73</v>
      </c>
      <c r="O732" s="107" t="str">
        <f>IF([2]!RtDuet_Report[[#This Row],[Duration3]]&gt;=360,IF([2]!RtDuet_Report[[#This Row],[&gt; 12 Hrs EDT ]]=1,"Zero",1),"Zero")</f>
        <v>Zero</v>
      </c>
      <c r="P732" s="107" t="str">
        <f>IF([2]!RtDuet_Report[[#This Row],[Duration3]]&gt;=720, 1,"Zero")</f>
        <v>Zero</v>
      </c>
      <c r="Q732" s="101">
        <v>17</v>
      </c>
      <c r="R732" s="123">
        <v>1.1805555555555555E-2</v>
      </c>
      <c r="S732" s="118" t="s">
        <v>1373</v>
      </c>
      <c r="T732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732" s="105">
        <f>IF(OR([2]!RtDuet_Report[[#This Row],[Machine Centre ]]="Truck Loading 1 Unplanned Loss",[2]!RtDuet_Report[[#This Row],[Machine Centre ]]="Truck Loading 2 Unplanned Loss"),[2]!RtDuet_Report[[#This Row],[Duration3]],0)</f>
        <v>9</v>
      </c>
    </row>
    <row r="733" spans="1:21" ht="163" thickBot="1" x14ac:dyDescent="0.4">
      <c r="A733" s="137" t="s">
        <v>1295</v>
      </c>
      <c r="B733" s="98">
        <v>44743</v>
      </c>
      <c r="C733" s="99"/>
      <c r="D733" s="99"/>
      <c r="E733" s="106">
        <v>44765.499571759261</v>
      </c>
      <c r="F733" s="106">
        <v>44765.516701388886</v>
      </c>
      <c r="G733" s="118" t="s">
        <v>32</v>
      </c>
      <c r="H733" s="118" t="s">
        <v>1374</v>
      </c>
      <c r="I733" s="118" t="s">
        <v>1374</v>
      </c>
      <c r="J733" s="118" t="s">
        <v>34</v>
      </c>
      <c r="K733" s="118" t="s">
        <v>1341</v>
      </c>
      <c r="L733" s="118" t="s">
        <v>36</v>
      </c>
      <c r="M733" s="118" t="s">
        <v>179</v>
      </c>
      <c r="N733" s="118" t="s">
        <v>1342</v>
      </c>
      <c r="O733" s="107" t="str">
        <f>IF([2]!RtDuet_Report[[#This Row],[Duration3]]&gt;=360,IF([2]!RtDuet_Report[[#This Row],[&gt; 12 Hrs EDT ]]=1,"Zero",1),"Zero")</f>
        <v>Zero</v>
      </c>
      <c r="P733" s="107" t="str">
        <f>IF([2]!RtDuet_Report[[#This Row],[Duration3]]&gt;=720, 1,"Zero")</f>
        <v>Zero</v>
      </c>
      <c r="Q733" s="101">
        <v>24</v>
      </c>
      <c r="R733" s="123">
        <v>1.712962962962963E-2</v>
      </c>
      <c r="S733" s="118" t="s">
        <v>1375</v>
      </c>
      <c r="T733" s="105">
        <f>IF(OR([2]!RtDuet_Report[[#This Row],[Machine Centre ]]="Vessel Unloading 1 Unplanned Loss",[2]!RtDuet_Report[[#This Row],[Machine Centre ]]="Vessel Unloading 2 Unplanned Loss"),[2]!RtDuet_Report[[#This Row],[Duration3]],0)</f>
        <v>17</v>
      </c>
      <c r="U73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34" spans="1:21" ht="163" thickBot="1" x14ac:dyDescent="0.4">
      <c r="A734" s="137" t="s">
        <v>1295</v>
      </c>
      <c r="B734" s="98">
        <v>44743</v>
      </c>
      <c r="C734" s="99"/>
      <c r="D734" s="99"/>
      <c r="E734" s="106">
        <v>44765.516932870371</v>
      </c>
      <c r="F734" s="106">
        <v>44765.52815972222</v>
      </c>
      <c r="G734" s="118" t="s">
        <v>32</v>
      </c>
      <c r="H734" s="118" t="s">
        <v>729</v>
      </c>
      <c r="I734" s="118" t="s">
        <v>729</v>
      </c>
      <c r="J734" s="118" t="s">
        <v>34</v>
      </c>
      <c r="K734" s="118" t="s">
        <v>1341</v>
      </c>
      <c r="L734" s="118" t="s">
        <v>36</v>
      </c>
      <c r="M734" s="118" t="s">
        <v>179</v>
      </c>
      <c r="N734" s="118" t="s">
        <v>1342</v>
      </c>
      <c r="O734" s="107" t="str">
        <f>IF([2]!RtDuet_Report[[#This Row],[Duration3]]&gt;=360,IF([2]!RtDuet_Report[[#This Row],[&gt; 12 Hrs EDT ]]=1,"Zero",1),"Zero")</f>
        <v>Zero</v>
      </c>
      <c r="P734" s="107" t="str">
        <f>IF([2]!RtDuet_Report[[#This Row],[Duration3]]&gt;=720, 1,"Zero")</f>
        <v>Zero</v>
      </c>
      <c r="Q734" s="101">
        <v>16</v>
      </c>
      <c r="R734" s="123">
        <v>1.1226851851851854E-2</v>
      </c>
      <c r="S734" s="118" t="s">
        <v>1375</v>
      </c>
      <c r="T734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734" s="105">
        <f>IF(OR([2]!RtDuet_Report[[#This Row],[Machine Centre ]]="Truck Loading 1 Unplanned Loss",[2]!RtDuet_Report[[#This Row],[Machine Centre ]]="Truck Loading 2 Unplanned Loss"),[2]!RtDuet_Report[[#This Row],[Duration3]],0)</f>
        <v>24</v>
      </c>
    </row>
    <row r="735" spans="1:21" ht="188" thickBot="1" x14ac:dyDescent="0.4">
      <c r="A735" s="137" t="s">
        <v>1295</v>
      </c>
      <c r="B735" s="98">
        <v>44743</v>
      </c>
      <c r="C735" s="99" t="s">
        <v>1352</v>
      </c>
      <c r="D735" s="99"/>
      <c r="E735" s="106">
        <v>44765.532638888886</v>
      </c>
      <c r="F735" s="106">
        <v>44765.540972222225</v>
      </c>
      <c r="G735" s="118" t="s">
        <v>69</v>
      </c>
      <c r="H735" s="118" t="s">
        <v>754</v>
      </c>
      <c r="I735" s="118" t="s">
        <v>1063</v>
      </c>
      <c r="J735" s="118" t="s">
        <v>34</v>
      </c>
      <c r="K735" s="118" t="s">
        <v>1372</v>
      </c>
      <c r="L735" s="118" t="s">
        <v>78</v>
      </c>
      <c r="M735" s="118" t="s">
        <v>64</v>
      </c>
      <c r="N735" s="118" t="s">
        <v>73</v>
      </c>
      <c r="O735" s="107" t="str">
        <f>IF([2]!RtDuet_Report[[#This Row],[Duration3]]&gt;=360,IF([2]!RtDuet_Report[[#This Row],[&gt; 12 Hrs EDT ]]=1,"Zero",1),"Zero")</f>
        <v>Zero</v>
      </c>
      <c r="P735" s="107" t="str">
        <f>IF([2]!RtDuet_Report[[#This Row],[Duration3]]&gt;=720, 1,"Zero")</f>
        <v>Zero</v>
      </c>
      <c r="Q735" s="101">
        <v>12</v>
      </c>
      <c r="R735" s="123">
        <v>8.3333333333333332E-3</v>
      </c>
      <c r="S735" s="118" t="s">
        <v>1376</v>
      </c>
      <c r="T735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735" s="105">
        <f>IF(OR([2]!RtDuet_Report[[#This Row],[Machine Centre ]]="Truck Loading 1 Unplanned Loss",[2]!RtDuet_Report[[#This Row],[Machine Centre ]]="Truck Loading 2 Unplanned Loss"),[2]!RtDuet_Report[[#This Row],[Duration3]],0)</f>
        <v>16</v>
      </c>
    </row>
    <row r="736" spans="1:21" ht="163" thickBot="1" x14ac:dyDescent="0.4">
      <c r="A736" s="137" t="s">
        <v>1295</v>
      </c>
      <c r="B736" s="98">
        <v>44743</v>
      </c>
      <c r="C736" s="99"/>
      <c r="D736" s="99"/>
      <c r="E736" s="106">
        <v>44765.548993055556</v>
      </c>
      <c r="F736" s="106">
        <v>44765.568206018521</v>
      </c>
      <c r="G736" s="118" t="s">
        <v>32</v>
      </c>
      <c r="H736" s="118" t="s">
        <v>867</v>
      </c>
      <c r="I736" s="118" t="s">
        <v>867</v>
      </c>
      <c r="J736" s="118" t="s">
        <v>34</v>
      </c>
      <c r="K736" s="118" t="s">
        <v>1341</v>
      </c>
      <c r="L736" s="118" t="s">
        <v>36</v>
      </c>
      <c r="M736" s="118" t="s">
        <v>179</v>
      </c>
      <c r="N736" s="118" t="s">
        <v>1342</v>
      </c>
      <c r="O736" s="107" t="str">
        <f>IF([2]!RtDuet_Report[[#This Row],[Duration3]]&gt;=360,IF([2]!RtDuet_Report[[#This Row],[&gt; 12 Hrs EDT ]]=1,"Zero",1),"Zero")</f>
        <v>Zero</v>
      </c>
      <c r="P736" s="107" t="str">
        <f>IF([2]!RtDuet_Report[[#This Row],[Duration3]]&gt;=720, 1,"Zero")</f>
        <v>Zero</v>
      </c>
      <c r="Q736" s="101">
        <v>27</v>
      </c>
      <c r="R736" s="123">
        <v>1.9212962962962963E-2</v>
      </c>
      <c r="S736" s="118" t="s">
        <v>1375</v>
      </c>
      <c r="T736" s="105">
        <f>IF(OR([2]!RtDuet_Report[[#This Row],[Machine Centre ]]="Vessel Unloading 1 Unplanned Loss",[2]!RtDuet_Report[[#This Row],[Machine Centre ]]="Vessel Unloading 2 Unplanned Loss"),[2]!RtDuet_Report[[#This Row],[Duration3]],0)</f>
        <v>12</v>
      </c>
      <c r="U73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37" spans="1:21" ht="200.5" thickBot="1" x14ac:dyDescent="0.4">
      <c r="A737" s="137" t="s">
        <v>1295</v>
      </c>
      <c r="B737" s="98">
        <v>44743</v>
      </c>
      <c r="C737" s="99" t="s">
        <v>1352</v>
      </c>
      <c r="D737" s="99"/>
      <c r="E737" s="106">
        <v>44765.581944444442</v>
      </c>
      <c r="F737" s="106">
        <v>44765.585416666669</v>
      </c>
      <c r="G737" s="118" t="s">
        <v>69</v>
      </c>
      <c r="H737" s="118" t="s">
        <v>885</v>
      </c>
      <c r="I737" s="118" t="s">
        <v>176</v>
      </c>
      <c r="J737" s="118" t="s">
        <v>62</v>
      </c>
      <c r="K737" s="118" t="s">
        <v>1377</v>
      </c>
      <c r="L737" s="118" t="s">
        <v>78</v>
      </c>
      <c r="M737" s="118" t="s">
        <v>64</v>
      </c>
      <c r="N737" s="118" t="s">
        <v>73</v>
      </c>
      <c r="O737" s="107" t="str">
        <f>IF([2]!RtDuet_Report[[#This Row],[Duration3]]&gt;=360,IF([2]!RtDuet_Report[[#This Row],[&gt; 12 Hrs EDT ]]=1,"Zero",1),"Zero")</f>
        <v>Zero</v>
      </c>
      <c r="P737" s="107" t="str">
        <f>IF([2]!RtDuet_Report[[#This Row],[Duration3]]&gt;=720, 1,"Zero")</f>
        <v>Zero</v>
      </c>
      <c r="Q737" s="101">
        <v>5</v>
      </c>
      <c r="R737" s="123">
        <v>3.472222222222222E-3</v>
      </c>
      <c r="S737" s="118" t="s">
        <v>1378</v>
      </c>
      <c r="T737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737" s="105">
        <f>IF(OR([2]!RtDuet_Report[[#This Row],[Machine Centre ]]="Truck Loading 1 Unplanned Loss",[2]!RtDuet_Report[[#This Row],[Machine Centre ]]="Truck Loading 2 Unplanned Loss"),[2]!RtDuet_Report[[#This Row],[Duration3]],0)</f>
        <v>27</v>
      </c>
    </row>
    <row r="738" spans="1:21" ht="200.5" thickBot="1" x14ac:dyDescent="0.4">
      <c r="A738" s="137" t="s">
        <v>1295</v>
      </c>
      <c r="B738" s="98">
        <v>44743</v>
      </c>
      <c r="C738" s="99" t="s">
        <v>1352</v>
      </c>
      <c r="D738" s="99"/>
      <c r="E738" s="106">
        <v>44765.616666666669</v>
      </c>
      <c r="F738" s="106">
        <v>44765.622916666667</v>
      </c>
      <c r="G738" s="118" t="s">
        <v>69</v>
      </c>
      <c r="H738" s="118" t="s">
        <v>98</v>
      </c>
      <c r="I738" s="118" t="s">
        <v>1379</v>
      </c>
      <c r="J738" s="118" t="s">
        <v>62</v>
      </c>
      <c r="K738" s="118" t="s">
        <v>1377</v>
      </c>
      <c r="L738" s="118" t="s">
        <v>78</v>
      </c>
      <c r="M738" s="118" t="s">
        <v>64</v>
      </c>
      <c r="N738" s="118" t="s">
        <v>73</v>
      </c>
      <c r="O738" s="107" t="str">
        <f>IF([2]!RtDuet_Report[[#This Row],[Duration3]]&gt;=360,IF([2]!RtDuet_Report[[#This Row],[&gt; 12 Hrs EDT ]]=1,"Zero",1),"Zero")</f>
        <v>Zero</v>
      </c>
      <c r="P738" s="107" t="str">
        <f>IF([2]!RtDuet_Report[[#This Row],[Duration3]]&gt;=720, 1,"Zero")</f>
        <v>Zero</v>
      </c>
      <c r="Q738" s="101">
        <v>9</v>
      </c>
      <c r="R738" s="123">
        <v>6.2499999999999995E-3</v>
      </c>
      <c r="S738" s="118" t="s">
        <v>1378</v>
      </c>
      <c r="T738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73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39" spans="1:21" ht="163" thickBot="1" x14ac:dyDescent="0.4">
      <c r="A739" s="137" t="s">
        <v>1295</v>
      </c>
      <c r="B739" s="98">
        <v>44743</v>
      </c>
      <c r="C739" s="99"/>
      <c r="D739" s="99"/>
      <c r="E739" s="106">
        <v>44767.884641203702</v>
      </c>
      <c r="F739" s="106">
        <v>44767.895405092589</v>
      </c>
      <c r="G739" s="118" t="s">
        <v>41</v>
      </c>
      <c r="H739" s="118" t="s">
        <v>1380</v>
      </c>
      <c r="I739" s="118" t="s">
        <v>1380</v>
      </c>
      <c r="J739" s="118" t="s">
        <v>34</v>
      </c>
      <c r="K739" s="118" t="s">
        <v>1381</v>
      </c>
      <c r="L739" s="118" t="s">
        <v>78</v>
      </c>
      <c r="M739" s="118" t="s">
        <v>179</v>
      </c>
      <c r="N739" s="118" t="s">
        <v>724</v>
      </c>
      <c r="O739" s="107" t="str">
        <f>IF([2]!RtDuet_Report[[#This Row],[Duration3]]&gt;=360,IF([2]!RtDuet_Report[[#This Row],[&gt; 12 Hrs EDT ]]=1,"Zero",1),"Zero")</f>
        <v>Zero</v>
      </c>
      <c r="P739" s="107" t="str">
        <f>IF([2]!RtDuet_Report[[#This Row],[Duration3]]&gt;=720, 1,"Zero")</f>
        <v>Zero</v>
      </c>
      <c r="Q739" s="101">
        <v>15</v>
      </c>
      <c r="R739" s="123">
        <v>1.0763888888888891E-2</v>
      </c>
      <c r="S739" s="118" t="s">
        <v>1382</v>
      </c>
      <c r="T739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73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40" spans="1:21" ht="200.5" thickBot="1" x14ac:dyDescent="0.4">
      <c r="A740" s="137" t="s">
        <v>1295</v>
      </c>
      <c r="B740" s="98">
        <v>44743</v>
      </c>
      <c r="C740" s="99" t="s">
        <v>1383</v>
      </c>
      <c r="D740" s="99"/>
      <c r="E740" s="106">
        <v>44769.502083333333</v>
      </c>
      <c r="F740" s="106">
        <v>44769.513333333336</v>
      </c>
      <c r="G740" s="118" t="s">
        <v>69</v>
      </c>
      <c r="H740" s="118" t="s">
        <v>1384</v>
      </c>
      <c r="I740" s="118" t="s">
        <v>1384</v>
      </c>
      <c r="J740" s="118" t="s">
        <v>34</v>
      </c>
      <c r="K740" s="118" t="s">
        <v>72</v>
      </c>
      <c r="L740" s="118" t="s">
        <v>36</v>
      </c>
      <c r="M740" s="118" t="s">
        <v>64</v>
      </c>
      <c r="N740" s="118" t="s">
        <v>73</v>
      </c>
      <c r="O740" s="107" t="str">
        <f>IF([2]!RtDuet_Report[[#This Row],[Duration3]]&gt;=360,IF([2]!RtDuet_Report[[#This Row],[&gt; 12 Hrs EDT ]]=1,"Zero",1),"Zero")</f>
        <v>Zero</v>
      </c>
      <c r="P740" s="107" t="str">
        <f>IF([2]!RtDuet_Report[[#This Row],[Duration3]]&gt;=720, 1,"Zero")</f>
        <v>Zero</v>
      </c>
      <c r="Q740" s="101">
        <v>16</v>
      </c>
      <c r="R740" s="123">
        <v>1.1249999999999998E-2</v>
      </c>
      <c r="S740" s="118" t="s">
        <v>1385</v>
      </c>
      <c r="T740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740" s="105">
        <f>IF(OR([2]!RtDuet_Report[[#This Row],[Machine Centre ]]="Truck Loading 1 Unplanned Loss",[2]!RtDuet_Report[[#This Row],[Machine Centre ]]="Truck Loading 2 Unplanned Loss"),[2]!RtDuet_Report[[#This Row],[Duration3]],0)</f>
        <v>15</v>
      </c>
    </row>
    <row r="741" spans="1:21" ht="200.5" thickBot="1" x14ac:dyDescent="0.4">
      <c r="A741" s="137" t="s">
        <v>1295</v>
      </c>
      <c r="B741" s="98">
        <v>44743</v>
      </c>
      <c r="C741" s="99" t="s">
        <v>1383</v>
      </c>
      <c r="D741" s="99"/>
      <c r="E741" s="106">
        <v>44769.513333333336</v>
      </c>
      <c r="F741" s="106">
        <v>44769.523611111108</v>
      </c>
      <c r="G741" s="118" t="s">
        <v>69</v>
      </c>
      <c r="H741" s="118" t="s">
        <v>1386</v>
      </c>
      <c r="I741" s="118" t="s">
        <v>1386</v>
      </c>
      <c r="J741" s="118" t="s">
        <v>34</v>
      </c>
      <c r="K741" s="118" t="s">
        <v>72</v>
      </c>
      <c r="L741" s="118" t="s">
        <v>36</v>
      </c>
      <c r="M741" s="118" t="s">
        <v>64</v>
      </c>
      <c r="N741" s="118" t="s">
        <v>73</v>
      </c>
      <c r="O741" s="107" t="str">
        <f>IF([2]!RtDuet_Report[[#This Row],[Duration3]]&gt;=360,IF([2]!RtDuet_Report[[#This Row],[&gt; 12 Hrs EDT ]]=1,"Zero",1),"Zero")</f>
        <v>Zero</v>
      </c>
      <c r="P741" s="107" t="str">
        <f>IF([2]!RtDuet_Report[[#This Row],[Duration3]]&gt;=720, 1,"Zero")</f>
        <v>Zero</v>
      </c>
      <c r="Q741" s="101">
        <v>14</v>
      </c>
      <c r="R741" s="123">
        <v>1.0277777777777778E-2</v>
      </c>
      <c r="S741" s="118" t="s">
        <v>1387</v>
      </c>
      <c r="T741" s="105">
        <f>IF(OR([2]!RtDuet_Report[[#This Row],[Machine Centre ]]="Vessel Unloading 1 Unplanned Loss",[2]!RtDuet_Report[[#This Row],[Machine Centre ]]="Vessel Unloading 2 Unplanned Loss"),[2]!RtDuet_Report[[#This Row],[Duration3]],0)</f>
        <v>16</v>
      </c>
      <c r="U74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42" spans="1:21" ht="150.5" thickBot="1" x14ac:dyDescent="0.4">
      <c r="A742" s="137" t="s">
        <v>1295</v>
      </c>
      <c r="B742" s="98">
        <v>44743</v>
      </c>
      <c r="C742" s="99" t="s">
        <v>1383</v>
      </c>
      <c r="D742" s="99"/>
      <c r="E742" s="106">
        <v>44769.979166666664</v>
      </c>
      <c r="F742" s="106">
        <v>44769.991666666669</v>
      </c>
      <c r="G742" s="118" t="s">
        <v>69</v>
      </c>
      <c r="H742" s="118" t="s">
        <v>1358</v>
      </c>
      <c r="I742" s="118" t="s">
        <v>1358</v>
      </c>
      <c r="J742" s="118" t="s">
        <v>34</v>
      </c>
      <c r="K742" s="118" t="s">
        <v>114</v>
      </c>
      <c r="L742" s="118" t="s">
        <v>78</v>
      </c>
      <c r="M742" s="118" t="s">
        <v>188</v>
      </c>
      <c r="N742" s="118" t="s">
        <v>223</v>
      </c>
      <c r="O742" s="107" t="str">
        <f>IF([2]!RtDuet_Report[[#This Row],[Duration3]]&gt;=360,IF([2]!RtDuet_Report[[#This Row],[&gt; 12 Hrs EDT ]]=1,"Zero",1),"Zero")</f>
        <v>Zero</v>
      </c>
      <c r="P742" s="107" t="str">
        <f>IF([2]!RtDuet_Report[[#This Row],[Duration3]]&gt;=720, 1,"Zero")</f>
        <v>Zero</v>
      </c>
      <c r="Q742" s="101">
        <v>18</v>
      </c>
      <c r="R742" s="123">
        <v>1.2499999999999999E-2</v>
      </c>
      <c r="S742" s="118" t="s">
        <v>1388</v>
      </c>
      <c r="T742" s="105">
        <f>IF(OR([2]!RtDuet_Report[[#This Row],[Machine Centre ]]="Vessel Unloading 1 Unplanned Loss",[2]!RtDuet_Report[[#This Row],[Machine Centre ]]="Vessel Unloading 2 Unplanned Loss"),[2]!RtDuet_Report[[#This Row],[Duration3]],0)</f>
        <v>14</v>
      </c>
      <c r="U74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43" spans="1:21" ht="188" thickBot="1" x14ac:dyDescent="0.4">
      <c r="A743" s="137" t="s">
        <v>1295</v>
      </c>
      <c r="B743" s="98">
        <v>44743</v>
      </c>
      <c r="C743" s="99" t="s">
        <v>1383</v>
      </c>
      <c r="D743" s="99"/>
      <c r="E743" s="106">
        <v>44770.540972222225</v>
      </c>
      <c r="F743" s="106">
        <v>44770.548611111109</v>
      </c>
      <c r="G743" s="118" t="s">
        <v>59</v>
      </c>
      <c r="H743" s="118" t="s">
        <v>1300</v>
      </c>
      <c r="I743" s="118" t="s">
        <v>286</v>
      </c>
      <c r="J743" s="118" t="s">
        <v>62</v>
      </c>
      <c r="K743" s="118" t="s">
        <v>1389</v>
      </c>
      <c r="L743" s="118" t="s">
        <v>78</v>
      </c>
      <c r="M743" s="118" t="s">
        <v>188</v>
      </c>
      <c r="N743" s="118" t="s">
        <v>240</v>
      </c>
      <c r="O743" s="107" t="str">
        <f>IF([2]!RtDuet_Report[[#This Row],[Duration3]]&gt;=360,IF([2]!RtDuet_Report[[#This Row],[&gt; 12 Hrs EDT ]]=1,"Zero",1),"Zero")</f>
        <v>Zero</v>
      </c>
      <c r="P743" s="107" t="str">
        <f>IF([2]!RtDuet_Report[[#This Row],[Duration3]]&gt;=720, 1,"Zero")</f>
        <v>Zero</v>
      </c>
      <c r="Q743" s="101">
        <v>11</v>
      </c>
      <c r="R743" s="123">
        <v>7.6388888888888886E-3</v>
      </c>
      <c r="S743" s="118" t="s">
        <v>1390</v>
      </c>
      <c r="T743" s="105">
        <f>IF(OR([2]!RtDuet_Report[[#This Row],[Machine Centre ]]="Vessel Unloading 1 Unplanned Loss",[2]!RtDuet_Report[[#This Row],[Machine Centre ]]="Vessel Unloading 2 Unplanned Loss"),[2]!RtDuet_Report[[#This Row],[Duration3]],0)</f>
        <v>18</v>
      </c>
      <c r="U74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44" spans="1:21" ht="200.5" thickBot="1" x14ac:dyDescent="0.4">
      <c r="A744" s="137" t="s">
        <v>1295</v>
      </c>
      <c r="B744" s="98">
        <v>44743</v>
      </c>
      <c r="C744" s="99" t="s">
        <v>1383</v>
      </c>
      <c r="D744" s="99"/>
      <c r="E744" s="106">
        <v>44771.58021990741</v>
      </c>
      <c r="F744" s="106">
        <v>44771.586585648147</v>
      </c>
      <c r="G744" s="118" t="s">
        <v>69</v>
      </c>
      <c r="H744" s="118" t="s">
        <v>1111</v>
      </c>
      <c r="I744" s="118" t="s">
        <v>1391</v>
      </c>
      <c r="J744" s="118" t="s">
        <v>62</v>
      </c>
      <c r="K744" s="118" t="s">
        <v>1392</v>
      </c>
      <c r="L744" s="118" t="s">
        <v>36</v>
      </c>
      <c r="M744" s="118" t="s">
        <v>64</v>
      </c>
      <c r="N744" s="118" t="s">
        <v>73</v>
      </c>
      <c r="O744" s="107" t="str">
        <f>IF([2]!RtDuet_Report[[#This Row],[Duration3]]&gt;=360,IF([2]!RtDuet_Report[[#This Row],[&gt; 12 Hrs EDT ]]=1,"Zero",1),"Zero")</f>
        <v>Zero</v>
      </c>
      <c r="P744" s="107" t="str">
        <f>IF([2]!RtDuet_Report[[#This Row],[Duration3]]&gt;=720, 1,"Zero")</f>
        <v>Zero</v>
      </c>
      <c r="Q744" s="101">
        <v>9</v>
      </c>
      <c r="R744" s="123">
        <v>6.3657407407407404E-3</v>
      </c>
      <c r="S744" s="118" t="s">
        <v>1393</v>
      </c>
      <c r="T744" s="105">
        <f>IF(OR([2]!RtDuet_Report[[#This Row],[Machine Centre ]]="Vessel Unloading 1 Unplanned Loss",[2]!RtDuet_Report[[#This Row],[Machine Centre ]]="Vessel Unloading 2 Unplanned Loss"),[2]!RtDuet_Report[[#This Row],[Duration3]],0)</f>
        <v>11</v>
      </c>
      <c r="U74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45" spans="1:21" ht="188" thickBot="1" x14ac:dyDescent="0.4">
      <c r="A745" s="137" t="s">
        <v>1295</v>
      </c>
      <c r="B745" s="98">
        <v>44743</v>
      </c>
      <c r="C745" s="99" t="s">
        <v>1383</v>
      </c>
      <c r="D745" s="99"/>
      <c r="E745" s="106">
        <v>44771.784722222219</v>
      </c>
      <c r="F745" s="106">
        <v>44771.789583333331</v>
      </c>
      <c r="G745" s="118" t="s">
        <v>59</v>
      </c>
      <c r="H745" s="118" t="s">
        <v>848</v>
      </c>
      <c r="I745" s="118" t="s">
        <v>848</v>
      </c>
      <c r="J745" s="118" t="s">
        <v>34</v>
      </c>
      <c r="K745" s="118" t="s">
        <v>652</v>
      </c>
      <c r="L745" s="128" t="s">
        <v>36</v>
      </c>
      <c r="M745" s="118" t="s">
        <v>179</v>
      </c>
      <c r="N745" s="118" t="s">
        <v>491</v>
      </c>
      <c r="O745" s="107" t="str">
        <f>IF([2]!RtDuet_Report[[#This Row],[Duration3]]&gt;=360,IF([2]!RtDuet_Report[[#This Row],[&gt; 12 Hrs EDT ]]=1,"Zero",1),"Zero")</f>
        <v>Zero</v>
      </c>
      <c r="P745" s="107" t="str">
        <f>IF([2]!RtDuet_Report[[#This Row],[Duration3]]&gt;=720, 1,"Zero")</f>
        <v>Zero</v>
      </c>
      <c r="Q745" s="101">
        <v>7</v>
      </c>
      <c r="R745" s="123">
        <v>4.8611111111111112E-3</v>
      </c>
      <c r="S745" s="118" t="s">
        <v>1394</v>
      </c>
      <c r="T745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74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46" spans="1:21" ht="225.5" thickBot="1" x14ac:dyDescent="0.4">
      <c r="A746" s="137" t="s">
        <v>1295</v>
      </c>
      <c r="B746" s="98">
        <v>44743</v>
      </c>
      <c r="C746" s="99" t="s">
        <v>1395</v>
      </c>
      <c r="D746" s="99"/>
      <c r="E746" s="106">
        <v>44772.775000000001</v>
      </c>
      <c r="F746" s="106">
        <v>44772.781944444447</v>
      </c>
      <c r="G746" s="118" t="s">
        <v>69</v>
      </c>
      <c r="H746" s="118" t="s">
        <v>872</v>
      </c>
      <c r="I746" s="118" t="s">
        <v>403</v>
      </c>
      <c r="J746" s="118" t="s">
        <v>62</v>
      </c>
      <c r="K746" s="118" t="s">
        <v>1396</v>
      </c>
      <c r="L746" s="118" t="s">
        <v>78</v>
      </c>
      <c r="M746" s="118" t="s">
        <v>64</v>
      </c>
      <c r="N746" s="118" t="s">
        <v>73</v>
      </c>
      <c r="O746" s="107" t="str">
        <f>IF([2]!RtDuet_Report[[#This Row],[Duration3]]&gt;=360,IF([2]!RtDuet_Report[[#This Row],[&gt; 12 Hrs EDT ]]=1,"Zero",1),"Zero")</f>
        <v>Zero</v>
      </c>
      <c r="P746" s="107" t="str">
        <f>IF([2]!RtDuet_Report[[#This Row],[Duration3]]&gt;=720, 1,"Zero")</f>
        <v>Zero</v>
      </c>
      <c r="Q746" s="101">
        <v>10</v>
      </c>
      <c r="R746" s="123">
        <v>6.9444444444444441E-3</v>
      </c>
      <c r="S746" s="118" t="s">
        <v>1397</v>
      </c>
      <c r="T746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74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47" spans="1:21" ht="225.5" thickBot="1" x14ac:dyDescent="0.4">
      <c r="A747" s="137" t="s">
        <v>1295</v>
      </c>
      <c r="B747" s="98">
        <v>44743</v>
      </c>
      <c r="C747" s="99" t="s">
        <v>1395</v>
      </c>
      <c r="D747" s="99"/>
      <c r="E747" s="106">
        <v>44773.691666666666</v>
      </c>
      <c r="F747" s="106">
        <v>44773.697222222225</v>
      </c>
      <c r="G747" s="118" t="s">
        <v>69</v>
      </c>
      <c r="H747" s="118" t="s">
        <v>1125</v>
      </c>
      <c r="I747" s="118" t="s">
        <v>81</v>
      </c>
      <c r="J747" s="118" t="s">
        <v>62</v>
      </c>
      <c r="K747" s="118" t="s">
        <v>1396</v>
      </c>
      <c r="L747" s="128" t="s">
        <v>78</v>
      </c>
      <c r="M747" s="118" t="s">
        <v>64</v>
      </c>
      <c r="N747" s="118" t="s">
        <v>73</v>
      </c>
      <c r="O747" s="107" t="str">
        <f>IF([2]!RtDuet_Report[[#This Row],[Duration3]]&gt;=360,IF([2]!RtDuet_Report[[#This Row],[&gt; 12 Hrs EDT ]]=1,"Zero",1),"Zero")</f>
        <v>Zero</v>
      </c>
      <c r="P747" s="107" t="str">
        <f>IF([2]!RtDuet_Report[[#This Row],[Duration3]]&gt;=720, 1,"Zero")</f>
        <v>Zero</v>
      </c>
      <c r="Q747" s="101">
        <v>8</v>
      </c>
      <c r="R747" s="123">
        <v>5.5555555555555558E-3</v>
      </c>
      <c r="S747" s="118" t="s">
        <v>1397</v>
      </c>
      <c r="T747" s="105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74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48" spans="1:21" ht="188" thickBot="1" x14ac:dyDescent="0.4">
      <c r="A748" s="137" t="s">
        <v>1295</v>
      </c>
      <c r="B748" s="98">
        <v>44774</v>
      </c>
      <c r="C748" s="99" t="s">
        <v>1395</v>
      </c>
      <c r="D748" s="99"/>
      <c r="E748" s="106">
        <v>44743.740972222222</v>
      </c>
      <c r="F748" s="106">
        <v>44743.771527777775</v>
      </c>
      <c r="G748" s="118" t="s">
        <v>69</v>
      </c>
      <c r="H748" s="118" t="s">
        <v>1330</v>
      </c>
      <c r="I748" s="118" t="s">
        <v>1331</v>
      </c>
      <c r="J748" s="118" t="s">
        <v>34</v>
      </c>
      <c r="K748" s="118" t="s">
        <v>681</v>
      </c>
      <c r="L748" s="118" t="s">
        <v>36</v>
      </c>
      <c r="M748" s="118" t="s">
        <v>64</v>
      </c>
      <c r="N748" s="118" t="s">
        <v>73</v>
      </c>
      <c r="O748" s="107" t="str">
        <f>IF([2]!RtDuet_Report[[#This Row],[Duration3]]&gt;=360,IF([2]!RtDuet_Report[[#This Row],[&gt; 12 Hrs EDT ]]=1,"Zero",1),"Zero")</f>
        <v>Zero</v>
      </c>
      <c r="P748" s="107" t="str">
        <f>IF([2]!RtDuet_Report[[#This Row],[Duration3]]&gt;=720, 1,"Zero")</f>
        <v>Zero</v>
      </c>
      <c r="Q748" s="101">
        <v>44</v>
      </c>
      <c r="R748" s="123">
        <v>3.0555555555555555E-2</v>
      </c>
      <c r="S748" s="118" t="s">
        <v>1332</v>
      </c>
      <c r="T748" s="105">
        <f>IF(OR([2]!RtDuet_Report[[#This Row],[Machine Centre ]]="Vessel Unloading 1 Unplanned Loss",[2]!RtDuet_Report[[#This Row],[Machine Centre ]]="Vessel Unloading 2 Unplanned Loss"),[2]!RtDuet_Report[[#This Row],[Duration3]],0)</f>
        <v>8</v>
      </c>
      <c r="U74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49" spans="1:21" ht="225.5" thickBot="1" x14ac:dyDescent="0.4">
      <c r="A749" s="137" t="s">
        <v>1295</v>
      </c>
      <c r="B749" s="98">
        <v>44774</v>
      </c>
      <c r="C749" s="99" t="s">
        <v>1395</v>
      </c>
      <c r="D749" s="99"/>
      <c r="E749" s="106">
        <v>44774.401388888888</v>
      </c>
      <c r="F749" s="106">
        <v>44774.446527777778</v>
      </c>
      <c r="G749" s="118" t="s">
        <v>59</v>
      </c>
      <c r="H749" s="118" t="s">
        <v>1398</v>
      </c>
      <c r="I749" s="118" t="s">
        <v>1399</v>
      </c>
      <c r="J749" s="118" t="s">
        <v>34</v>
      </c>
      <c r="K749" s="118" t="s">
        <v>1400</v>
      </c>
      <c r="L749" s="118" t="s">
        <v>36</v>
      </c>
      <c r="M749" s="118" t="s">
        <v>64</v>
      </c>
      <c r="N749" s="118" t="s">
        <v>65</v>
      </c>
      <c r="O749" s="107" t="str">
        <f>IF([2]!RtDuet_Report[[#This Row],[Duration3]]&gt;=360,IF([2]!RtDuet_Report[[#This Row],[&gt; 12 Hrs EDT ]]=1,"Zero",1),"Zero")</f>
        <v>Zero</v>
      </c>
      <c r="P749" s="107" t="str">
        <f>IF([2]!RtDuet_Report[[#This Row],[Duration3]]&gt;=720, 1,"Zero")</f>
        <v>Zero</v>
      </c>
      <c r="Q749" s="101">
        <v>65</v>
      </c>
      <c r="R749" s="123">
        <v>4.5138888888888888E-2</v>
      </c>
      <c r="S749" s="118" t="s">
        <v>1401</v>
      </c>
      <c r="T749" s="105">
        <f>IF(OR([2]!RtDuet_Report[[#This Row],[Machine Centre ]]="Vessel Unloading 1 Unplanned Loss",[2]!RtDuet_Report[[#This Row],[Machine Centre ]]="Vessel Unloading 2 Unplanned Loss"),[2]!RtDuet_Report[[#This Row],[Duration3]],0)</f>
        <v>44</v>
      </c>
      <c r="U74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50" spans="1:21" ht="225.5" thickBot="1" x14ac:dyDescent="0.4">
      <c r="A750" s="137" t="s">
        <v>1295</v>
      </c>
      <c r="B750" s="98">
        <v>44774</v>
      </c>
      <c r="C750" s="99" t="s">
        <v>1395</v>
      </c>
      <c r="D750" s="99"/>
      <c r="E750" s="106">
        <v>44774.446527777778</v>
      </c>
      <c r="F750" s="106">
        <v>44774.511111111111</v>
      </c>
      <c r="G750" s="118" t="s">
        <v>59</v>
      </c>
      <c r="H750" s="118" t="s">
        <v>1402</v>
      </c>
      <c r="I750" s="118" t="s">
        <v>1402</v>
      </c>
      <c r="J750" s="118" t="s">
        <v>34</v>
      </c>
      <c r="K750" s="118" t="s">
        <v>1400</v>
      </c>
      <c r="L750" s="118" t="s">
        <v>36</v>
      </c>
      <c r="M750" s="118" t="s">
        <v>64</v>
      </c>
      <c r="N750" s="118" t="s">
        <v>65</v>
      </c>
      <c r="O750" s="107" t="str">
        <f>IF([2]!RtDuet_Report[[#This Row],[Duration3]]&gt;=360,IF([2]!RtDuet_Report[[#This Row],[&gt; 12 Hrs EDT ]]=1,"Zero",1),"Zero")</f>
        <v>Zero</v>
      </c>
      <c r="P750" s="107" t="str">
        <f>IF([2]!RtDuet_Report[[#This Row],[Duration3]]&gt;=720, 1,"Zero")</f>
        <v>Zero</v>
      </c>
      <c r="Q750" s="101">
        <v>93</v>
      </c>
      <c r="R750" s="123">
        <v>6.458333333333334E-2</v>
      </c>
      <c r="S750" s="118" t="s">
        <v>1401</v>
      </c>
      <c r="T750" s="105">
        <f>IF(OR([2]!RtDuet_Report[[#This Row],[Machine Centre ]]="Vessel Unloading 1 Unplanned Loss",[2]!RtDuet_Report[[#This Row],[Machine Centre ]]="Vessel Unloading 2 Unplanned Loss"),[2]!RtDuet_Report[[#This Row],[Duration3]],0)</f>
        <v>65</v>
      </c>
      <c r="U75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51" spans="1:21" ht="163" thickBot="1" x14ac:dyDescent="0.4">
      <c r="A751" s="137" t="s">
        <v>1295</v>
      </c>
      <c r="B751" s="98">
        <v>44774</v>
      </c>
      <c r="C751" s="99"/>
      <c r="D751" s="99"/>
      <c r="E751" s="106">
        <v>44780.212824074071</v>
      </c>
      <c r="F751" s="106">
        <v>44780.228738425925</v>
      </c>
      <c r="G751" s="118" t="s">
        <v>32</v>
      </c>
      <c r="H751" s="118" t="s">
        <v>1308</v>
      </c>
      <c r="I751" s="118" t="s">
        <v>1308</v>
      </c>
      <c r="J751" s="118" t="s">
        <v>34</v>
      </c>
      <c r="K751" s="118" t="s">
        <v>1347</v>
      </c>
      <c r="L751" s="118" t="s">
        <v>78</v>
      </c>
      <c r="M751" s="118" t="s">
        <v>179</v>
      </c>
      <c r="N751" s="118" t="s">
        <v>536</v>
      </c>
      <c r="O751" s="107" t="str">
        <f>IF([2]!RtDuet_Report[[#This Row],[Duration3]]&gt;=360,IF([2]!RtDuet_Report[[#This Row],[&gt; 12 Hrs EDT ]]=1,"Zero",1),"Zero")</f>
        <v>Zero</v>
      </c>
      <c r="P751" s="107" t="str">
        <f>IF([2]!RtDuet_Report[[#This Row],[Duration3]]&gt;=720, 1,"Zero")</f>
        <v>Zero</v>
      </c>
      <c r="Q751" s="101">
        <v>22</v>
      </c>
      <c r="R751" s="123">
        <v>1.5914351851851853E-2</v>
      </c>
      <c r="S751" s="118" t="s">
        <v>1403</v>
      </c>
      <c r="T751" s="105">
        <f>IF(OR([2]!RtDuet_Report[[#This Row],[Machine Centre ]]="Vessel Unloading 1 Unplanned Loss",[2]!RtDuet_Report[[#This Row],[Machine Centre ]]="Vessel Unloading 2 Unplanned Loss"),[2]!RtDuet_Report[[#This Row],[Duration3]],0)</f>
        <v>93</v>
      </c>
      <c r="U75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52" spans="1:21" ht="150.5" thickBot="1" x14ac:dyDescent="0.4">
      <c r="A752" s="137" t="s">
        <v>1295</v>
      </c>
      <c r="B752" s="98">
        <v>44774</v>
      </c>
      <c r="C752" s="99"/>
      <c r="D752" s="99"/>
      <c r="E752" s="106">
        <v>44783.053391203706</v>
      </c>
      <c r="F752" s="106">
        <v>44783.060914351852</v>
      </c>
      <c r="G752" s="118" t="s">
        <v>32</v>
      </c>
      <c r="H752" s="118" t="s">
        <v>822</v>
      </c>
      <c r="I752" s="118" t="s">
        <v>822</v>
      </c>
      <c r="J752" s="118" t="s">
        <v>34</v>
      </c>
      <c r="K752" s="118" t="s">
        <v>119</v>
      </c>
      <c r="L752" s="118" t="s">
        <v>36</v>
      </c>
      <c r="M752" s="118" t="s">
        <v>37</v>
      </c>
      <c r="N752" s="118" t="s">
        <v>38</v>
      </c>
      <c r="O752" s="107" t="str">
        <f>IF([2]!RtDuet_Report[[#This Row],[Duration3]]&gt;=360,IF([2]!RtDuet_Report[[#This Row],[&gt; 12 Hrs EDT ]]=1,"Zero",1),"Zero")</f>
        <v>Zero</v>
      </c>
      <c r="P752" s="107" t="str">
        <f>IF([2]!RtDuet_Report[[#This Row],[Duration3]]&gt;=720, 1,"Zero")</f>
        <v>Zero</v>
      </c>
      <c r="Q752" s="101">
        <v>10</v>
      </c>
      <c r="R752" s="123">
        <v>7.5231481481481477E-3</v>
      </c>
      <c r="S752" s="118" t="s">
        <v>1404</v>
      </c>
      <c r="T752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752" s="105">
        <f>IF(OR([2]!RtDuet_Report[[#This Row],[Machine Centre ]]="Truck Loading 1 Unplanned Loss",[2]!RtDuet_Report[[#This Row],[Machine Centre ]]="Truck Loading 2 Unplanned Loss"),[2]!RtDuet_Report[[#This Row],[Duration3]],0)</f>
        <v>22</v>
      </c>
    </row>
    <row r="753" spans="1:21" ht="175.5" thickBot="1" x14ac:dyDescent="0.4">
      <c r="A753" s="138" t="s">
        <v>1295</v>
      </c>
      <c r="B753" s="98">
        <v>44805</v>
      </c>
      <c r="C753" s="99" t="s">
        <v>1405</v>
      </c>
      <c r="D753" s="99"/>
      <c r="E753" s="100">
        <v>44806.28125</v>
      </c>
      <c r="F753" s="100">
        <v>44806.299305555556</v>
      </c>
      <c r="G753" s="107" t="s">
        <v>69</v>
      </c>
      <c r="H753" s="107" t="s">
        <v>1212</v>
      </c>
      <c r="I753" s="107" t="s">
        <v>1212</v>
      </c>
      <c r="J753" s="107" t="s">
        <v>34</v>
      </c>
      <c r="K753" s="107" t="s">
        <v>1406</v>
      </c>
      <c r="L753" s="107" t="s">
        <v>36</v>
      </c>
      <c r="M753" s="107" t="s">
        <v>64</v>
      </c>
      <c r="N753" s="107" t="s">
        <v>73</v>
      </c>
      <c r="O753" s="107" t="str">
        <f>IF([2]!RtDuet_Report[[#This Row],[Duration3]]&gt;=360,IF([2]!RtDuet_Report[[#This Row],[&gt; 12 Hrs EDT ]]=1,"Zero",1),"Zero")</f>
        <v>Zero</v>
      </c>
      <c r="P753" s="107" t="str">
        <f>IF([2]!RtDuet_Report[[#This Row],[Duration3]]&gt;=720, 1,"Zero")</f>
        <v>Zero</v>
      </c>
      <c r="Q753" s="101">
        <v>26</v>
      </c>
      <c r="R753" s="123">
        <v>1.8055555555555557E-2</v>
      </c>
      <c r="S753" s="118" t="s">
        <v>1407</v>
      </c>
      <c r="T753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753" s="105">
        <f>IF(OR([2]!RtDuet_Report[[#This Row],[Machine Centre ]]="Truck Loading 1 Unplanned Loss",[2]!RtDuet_Report[[#This Row],[Machine Centre ]]="Truck Loading 2 Unplanned Loss"),[2]!RtDuet_Report[[#This Row],[Duration3]],0)</f>
        <v>10</v>
      </c>
    </row>
    <row r="754" spans="1:21" ht="200.5" thickBot="1" x14ac:dyDescent="0.4">
      <c r="A754" s="138" t="s">
        <v>1295</v>
      </c>
      <c r="B754" s="98">
        <v>44805</v>
      </c>
      <c r="C754" s="99" t="s">
        <v>1405</v>
      </c>
      <c r="D754" s="99"/>
      <c r="E754" s="100">
        <v>44806.61041666667</v>
      </c>
      <c r="F754" s="100">
        <v>44806.611805555556</v>
      </c>
      <c r="G754" s="107" t="s">
        <v>69</v>
      </c>
      <c r="H754" s="107" t="s">
        <v>111</v>
      </c>
      <c r="I754" s="107" t="s">
        <v>384</v>
      </c>
      <c r="J754" s="107" t="s">
        <v>62</v>
      </c>
      <c r="K754" s="107" t="s">
        <v>1313</v>
      </c>
      <c r="L754" s="107" t="s">
        <v>78</v>
      </c>
      <c r="M754" s="107" t="s">
        <v>83</v>
      </c>
      <c r="N754" s="107" t="s">
        <v>84</v>
      </c>
      <c r="O754" s="107" t="str">
        <f>IF([2]!RtDuet_Report[[#This Row],[Duration3]]&gt;=360,IF([2]!RtDuet_Report[[#This Row],[&gt; 12 Hrs EDT ]]=1,"Zero",1),"Zero")</f>
        <v>Zero</v>
      </c>
      <c r="P754" s="107" t="str">
        <f>IF([2]!RtDuet_Report[[#This Row],[Duration3]]&gt;=720, 1,"Zero")</f>
        <v>Zero</v>
      </c>
      <c r="Q754" s="101">
        <v>2</v>
      </c>
      <c r="R754" s="123">
        <v>1.3888888888888889E-3</v>
      </c>
      <c r="S754" s="118" t="s">
        <v>340</v>
      </c>
      <c r="T754" s="105">
        <f>IF(OR([2]!RtDuet_Report[[#This Row],[Machine Centre ]]="Vessel Unloading 1 Unplanned Loss",[2]!RtDuet_Report[[#This Row],[Machine Centre ]]="Vessel Unloading 2 Unplanned Loss"),[2]!RtDuet_Report[[#This Row],[Duration3]],0)</f>
        <v>26</v>
      </c>
      <c r="U75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55" spans="1:21" ht="200.5" thickBot="1" x14ac:dyDescent="0.4">
      <c r="A755" s="138" t="s">
        <v>1295</v>
      </c>
      <c r="B755" s="98">
        <v>44805</v>
      </c>
      <c r="C755" s="99" t="s">
        <v>1405</v>
      </c>
      <c r="D755" s="99"/>
      <c r="E755" s="100">
        <v>44806.62222222222</v>
      </c>
      <c r="F755" s="100">
        <v>44806.708333333336</v>
      </c>
      <c r="G755" s="107" t="s">
        <v>59</v>
      </c>
      <c r="H755" s="107" t="s">
        <v>1408</v>
      </c>
      <c r="I755" s="107" t="s">
        <v>1408</v>
      </c>
      <c r="J755" s="107" t="s">
        <v>34</v>
      </c>
      <c r="K755" s="107" t="s">
        <v>1228</v>
      </c>
      <c r="L755" s="107" t="s">
        <v>36</v>
      </c>
      <c r="M755" s="107" t="s">
        <v>83</v>
      </c>
      <c r="N755" s="107" t="s">
        <v>136</v>
      </c>
      <c r="O755" s="107" t="str">
        <f>IF([2]!RtDuet_Report[[#This Row],[Duration3]]&gt;=360,IF([2]!RtDuet_Report[[#This Row],[&gt; 12 Hrs EDT ]]=1,"Zero",1),"Zero")</f>
        <v>Zero</v>
      </c>
      <c r="P755" s="107" t="str">
        <f>IF([2]!RtDuet_Report[[#This Row],[Duration3]]&gt;=720, 1,"Zero")</f>
        <v>Zero</v>
      </c>
      <c r="Q755" s="101">
        <v>124</v>
      </c>
      <c r="R755" s="123">
        <v>8.6111111111111124E-2</v>
      </c>
      <c r="S755" s="118" t="s">
        <v>1409</v>
      </c>
      <c r="T755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75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56" spans="1:21" ht="200.5" thickBot="1" x14ac:dyDescent="0.4">
      <c r="A756" s="138" t="s">
        <v>1295</v>
      </c>
      <c r="B756" s="98">
        <v>44805</v>
      </c>
      <c r="C756" s="99" t="s">
        <v>1405</v>
      </c>
      <c r="D756" s="99"/>
      <c r="E756" s="100">
        <v>44806.708333333336</v>
      </c>
      <c r="F756" s="100">
        <v>44806.715277777781</v>
      </c>
      <c r="G756" s="107" t="s">
        <v>59</v>
      </c>
      <c r="H756" s="107" t="s">
        <v>872</v>
      </c>
      <c r="I756" s="107" t="s">
        <v>906</v>
      </c>
      <c r="J756" s="107" t="s">
        <v>62</v>
      </c>
      <c r="K756" s="107" t="s">
        <v>1228</v>
      </c>
      <c r="L756" s="107" t="s">
        <v>36</v>
      </c>
      <c r="M756" s="107" t="s">
        <v>83</v>
      </c>
      <c r="N756" s="107" t="s">
        <v>136</v>
      </c>
      <c r="O756" s="107" t="str">
        <f>IF([2]!RtDuet_Report[[#This Row],[Duration3]]&gt;=360,IF([2]!RtDuet_Report[[#This Row],[&gt; 12 Hrs EDT ]]=1,"Zero",1),"Zero")</f>
        <v>Zero</v>
      </c>
      <c r="P756" s="107" t="str">
        <f>IF([2]!RtDuet_Report[[#This Row],[Duration3]]&gt;=720, 1,"Zero")</f>
        <v>Zero</v>
      </c>
      <c r="Q756" s="101">
        <v>10</v>
      </c>
      <c r="R756" s="123">
        <v>6.9444444444444441E-3</v>
      </c>
      <c r="S756" s="118" t="s">
        <v>1409</v>
      </c>
      <c r="T756" s="105">
        <f>IF(OR([2]!RtDuet_Report[[#This Row],[Machine Centre ]]="Vessel Unloading 1 Unplanned Loss",[2]!RtDuet_Report[[#This Row],[Machine Centre ]]="Vessel Unloading 2 Unplanned Loss"),[2]!RtDuet_Report[[#This Row],[Duration3]],0)</f>
        <v>124</v>
      </c>
      <c r="U75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57" spans="1:21" ht="188" thickBot="1" x14ac:dyDescent="0.4">
      <c r="A757" s="138" t="s">
        <v>1295</v>
      </c>
      <c r="B757" s="98">
        <v>44805</v>
      </c>
      <c r="C757" s="99" t="s">
        <v>1405</v>
      </c>
      <c r="D757" s="99"/>
      <c r="E757" s="100">
        <v>44806.882523148146</v>
      </c>
      <c r="F757" s="100">
        <v>44806.902083333334</v>
      </c>
      <c r="G757" s="107" t="s">
        <v>59</v>
      </c>
      <c r="H757" s="107" t="s">
        <v>1410</v>
      </c>
      <c r="I757" s="107" t="s">
        <v>1411</v>
      </c>
      <c r="J757" s="107" t="s">
        <v>62</v>
      </c>
      <c r="K757" s="107" t="s">
        <v>1317</v>
      </c>
      <c r="L757" s="107" t="s">
        <v>36</v>
      </c>
      <c r="M757" s="107" t="s">
        <v>64</v>
      </c>
      <c r="N757" s="107" t="s">
        <v>65</v>
      </c>
      <c r="O757" s="107" t="str">
        <f>IF([2]!RtDuet_Report[[#This Row],[Duration3]]&gt;=360,IF([2]!RtDuet_Report[[#This Row],[&gt; 12 Hrs EDT ]]=1,"Zero",1),"Zero")</f>
        <v>Zero</v>
      </c>
      <c r="P757" s="107" t="str">
        <f>IF([2]!RtDuet_Report[[#This Row],[Duration3]]&gt;=720, 1,"Zero")</f>
        <v>Zero</v>
      </c>
      <c r="Q757" s="101">
        <v>28</v>
      </c>
      <c r="R757" s="123">
        <v>1.9560185185185184E-2</v>
      </c>
      <c r="S757" s="118" t="s">
        <v>1412</v>
      </c>
      <c r="T757" s="105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75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58" spans="1:21" ht="188" thickBot="1" x14ac:dyDescent="0.4">
      <c r="A758" s="138" t="s">
        <v>1295</v>
      </c>
      <c r="B758" s="98">
        <v>44805</v>
      </c>
      <c r="C758" s="99" t="s">
        <v>1405</v>
      </c>
      <c r="D758" s="99"/>
      <c r="E758" s="100">
        <v>44807.415300925924</v>
      </c>
      <c r="F758" s="100">
        <v>44807.430555555555</v>
      </c>
      <c r="G758" s="107" t="s">
        <v>59</v>
      </c>
      <c r="H758" s="107" t="s">
        <v>1413</v>
      </c>
      <c r="I758" s="107" t="s">
        <v>1414</v>
      </c>
      <c r="J758" s="107" t="s">
        <v>62</v>
      </c>
      <c r="K758" s="107" t="s">
        <v>1317</v>
      </c>
      <c r="L758" s="107" t="s">
        <v>36</v>
      </c>
      <c r="M758" s="107" t="s">
        <v>64</v>
      </c>
      <c r="N758" s="107" t="s">
        <v>65</v>
      </c>
      <c r="O758" s="107" t="str">
        <f>IF([2]!RtDuet_Report[[#This Row],[Duration3]]&gt;=360,IF([2]!RtDuet_Report[[#This Row],[&gt; 12 Hrs EDT ]]=1,"Zero",1),"Zero")</f>
        <v>Zero</v>
      </c>
      <c r="P758" s="107" t="str">
        <f>IF([2]!RtDuet_Report[[#This Row],[Duration3]]&gt;=720, 1,"Zero")</f>
        <v>Zero</v>
      </c>
      <c r="Q758" s="101">
        <v>21</v>
      </c>
      <c r="R758" s="123">
        <v>1.525462962962963E-2</v>
      </c>
      <c r="S758" s="118" t="s">
        <v>1415</v>
      </c>
      <c r="T758" s="105">
        <f>IF(OR([2]!RtDuet_Report[[#This Row],[Machine Centre ]]="Vessel Unloading 1 Unplanned Loss",[2]!RtDuet_Report[[#This Row],[Machine Centre ]]="Vessel Unloading 2 Unplanned Loss"),[2]!RtDuet_Report[[#This Row],[Duration3]],0)</f>
        <v>28</v>
      </c>
      <c r="U75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59" spans="1:21" ht="163" thickBot="1" x14ac:dyDescent="0.4">
      <c r="A759" s="138" t="s">
        <v>1295</v>
      </c>
      <c r="B759" s="98">
        <v>44805</v>
      </c>
      <c r="C759" s="99"/>
      <c r="D759" s="99"/>
      <c r="E759" s="100">
        <v>44817.606793981482</v>
      </c>
      <c r="F759" s="100">
        <v>44817.612581018519</v>
      </c>
      <c r="G759" s="107" t="s">
        <v>32</v>
      </c>
      <c r="H759" s="107" t="s">
        <v>768</v>
      </c>
      <c r="I759" s="107" t="s">
        <v>768</v>
      </c>
      <c r="J759" s="107" t="s">
        <v>34</v>
      </c>
      <c r="K759" s="107" t="s">
        <v>1347</v>
      </c>
      <c r="L759" s="107" t="s">
        <v>78</v>
      </c>
      <c r="M759" s="107" t="s">
        <v>179</v>
      </c>
      <c r="N759" s="107" t="s">
        <v>536</v>
      </c>
      <c r="O759" s="107" t="str">
        <f>IF([2]!RtDuet_Report[[#This Row],[Duration3]]&gt;=360,IF([2]!RtDuet_Report[[#This Row],[&gt; 12 Hrs EDT ]]=1,"Zero",1),"Zero")</f>
        <v>Zero</v>
      </c>
      <c r="P759" s="107" t="str">
        <f>IF([2]!RtDuet_Report[[#This Row],[Duration3]]&gt;=720, 1,"Zero")</f>
        <v>Zero</v>
      </c>
      <c r="Q759" s="101">
        <v>8</v>
      </c>
      <c r="R759" s="123">
        <v>5.7870370370370376E-3</v>
      </c>
      <c r="S759" s="118" t="s">
        <v>953</v>
      </c>
      <c r="T759" s="105">
        <f>IF(OR([2]!RtDuet_Report[[#This Row],[Machine Centre ]]="Vessel Unloading 1 Unplanned Loss",[2]!RtDuet_Report[[#This Row],[Machine Centre ]]="Vessel Unloading 2 Unplanned Loss"),[2]!RtDuet_Report[[#This Row],[Duration3]],0)</f>
        <v>21</v>
      </c>
      <c r="U75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60" spans="1:21" ht="163" thickBot="1" x14ac:dyDescent="0.4">
      <c r="A760" s="138" t="s">
        <v>1295</v>
      </c>
      <c r="B760" s="98">
        <v>44805</v>
      </c>
      <c r="C760" s="99"/>
      <c r="D760" s="99"/>
      <c r="E760" s="100">
        <v>44817.636076388888</v>
      </c>
      <c r="F760" s="100">
        <v>44817.641053240739</v>
      </c>
      <c r="G760" s="107" t="s">
        <v>32</v>
      </c>
      <c r="H760" s="107" t="s">
        <v>118</v>
      </c>
      <c r="I760" s="107" t="s">
        <v>118</v>
      </c>
      <c r="J760" s="107" t="s">
        <v>34</v>
      </c>
      <c r="K760" s="107" t="s">
        <v>1347</v>
      </c>
      <c r="L760" s="107" t="s">
        <v>78</v>
      </c>
      <c r="M760" s="107" t="s">
        <v>179</v>
      </c>
      <c r="N760" s="107" t="s">
        <v>536</v>
      </c>
      <c r="O760" s="107" t="str">
        <f>IF([2]!RtDuet_Report[[#This Row],[Duration3]]&gt;=360,IF([2]!RtDuet_Report[[#This Row],[&gt; 12 Hrs EDT ]]=1,"Zero",1),"Zero")</f>
        <v>Zero</v>
      </c>
      <c r="P760" s="107" t="str">
        <f>IF([2]!RtDuet_Report[[#This Row],[Duration3]]&gt;=720, 1,"Zero")</f>
        <v>Zero</v>
      </c>
      <c r="Q760" s="101">
        <v>7</v>
      </c>
      <c r="R760" s="123">
        <v>4.9768518518518521E-3</v>
      </c>
      <c r="S760" s="118" t="s">
        <v>953</v>
      </c>
      <c r="T760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760" s="105">
        <f>IF(OR([2]!RtDuet_Report[[#This Row],[Machine Centre ]]="Truck Loading 1 Unplanned Loss",[2]!RtDuet_Report[[#This Row],[Machine Centre ]]="Truck Loading 2 Unplanned Loss"),[2]!RtDuet_Report[[#This Row],[Duration3]],0)</f>
        <v>8</v>
      </c>
    </row>
    <row r="761" spans="1:21" ht="163" thickBot="1" x14ac:dyDescent="0.4">
      <c r="A761" s="138" t="s">
        <v>1295</v>
      </c>
      <c r="B761" s="98">
        <v>44805</v>
      </c>
      <c r="C761" s="99"/>
      <c r="D761" s="99"/>
      <c r="E761" s="100">
        <v>44818.045567129629</v>
      </c>
      <c r="F761" s="100">
        <v>44818.053437499999</v>
      </c>
      <c r="G761" s="107" t="s">
        <v>32</v>
      </c>
      <c r="H761" s="107" t="s">
        <v>1416</v>
      </c>
      <c r="I761" s="107" t="s">
        <v>1416</v>
      </c>
      <c r="J761" s="107" t="s">
        <v>34</v>
      </c>
      <c r="K761" s="107" t="s">
        <v>1347</v>
      </c>
      <c r="L761" s="107" t="s">
        <v>78</v>
      </c>
      <c r="M761" s="107" t="s">
        <v>179</v>
      </c>
      <c r="N761" s="107" t="s">
        <v>536</v>
      </c>
      <c r="O761" s="107" t="str">
        <f>IF([2]!RtDuet_Report[[#This Row],[Duration3]]&gt;=360,IF([2]!RtDuet_Report[[#This Row],[&gt; 12 Hrs EDT ]]=1,"Zero",1),"Zero")</f>
        <v>Zero</v>
      </c>
      <c r="P761" s="107" t="str">
        <f>IF([2]!RtDuet_Report[[#This Row],[Duration3]]&gt;=720, 1,"Zero")</f>
        <v>Zero</v>
      </c>
      <c r="Q761" s="101">
        <v>11</v>
      </c>
      <c r="R761" s="123">
        <v>7.8703703703703713E-3</v>
      </c>
      <c r="S761" s="118" t="s">
        <v>953</v>
      </c>
      <c r="T761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761" s="105">
        <f>IF(OR([2]!RtDuet_Report[[#This Row],[Machine Centre ]]="Truck Loading 1 Unplanned Loss",[2]!RtDuet_Report[[#This Row],[Machine Centre ]]="Truck Loading 2 Unplanned Loss"),[2]!RtDuet_Report[[#This Row],[Duration3]],0)</f>
        <v>7</v>
      </c>
    </row>
    <row r="762" spans="1:21" ht="88" thickBot="1" x14ac:dyDescent="0.4">
      <c r="A762" s="138" t="s">
        <v>1295</v>
      </c>
      <c r="B762" s="98">
        <v>44805</v>
      </c>
      <c r="C762" s="99"/>
      <c r="D762" s="99"/>
      <c r="E762" s="100">
        <v>44819.142557870371</v>
      </c>
      <c r="F762" s="100">
        <v>44819.149502314816</v>
      </c>
      <c r="G762" s="107" t="s">
        <v>32</v>
      </c>
      <c r="H762" s="107" t="s">
        <v>872</v>
      </c>
      <c r="I762" s="107" t="s">
        <v>872</v>
      </c>
      <c r="J762" s="107" t="s">
        <v>34</v>
      </c>
      <c r="K762" s="107" t="s">
        <v>761</v>
      </c>
      <c r="L762" s="107"/>
      <c r="M762" s="107" t="s">
        <v>179</v>
      </c>
      <c r="N762" s="107" t="s">
        <v>536</v>
      </c>
      <c r="O762" s="107" t="str">
        <f>IF([2]!RtDuet_Report[[#This Row],[Duration3]]&gt;=360,IF([2]!RtDuet_Report[[#This Row],[&gt; 12 Hrs EDT ]]=1,"Zero",1),"Zero")</f>
        <v>Zero</v>
      </c>
      <c r="P762" s="107" t="str">
        <f>IF([2]!RtDuet_Report[[#This Row],[Duration3]]&gt;=720, 1,"Zero")</f>
        <v>Zero</v>
      </c>
      <c r="Q762" s="101">
        <v>10</v>
      </c>
      <c r="R762" s="123">
        <v>6.9444444444444441E-3</v>
      </c>
      <c r="S762" s="118" t="s">
        <v>1417</v>
      </c>
      <c r="T762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762" s="105">
        <f>IF(OR([2]!RtDuet_Report[[#This Row],[Machine Centre ]]="Truck Loading 1 Unplanned Loss",[2]!RtDuet_Report[[#This Row],[Machine Centre ]]="Truck Loading 2 Unplanned Loss"),[2]!RtDuet_Report[[#This Row],[Duration3]],0)</f>
        <v>11</v>
      </c>
    </row>
    <row r="763" spans="1:21" ht="163" thickBot="1" x14ac:dyDescent="0.4">
      <c r="A763" s="138" t="s">
        <v>1295</v>
      </c>
      <c r="B763" s="98">
        <v>44805</v>
      </c>
      <c r="C763" s="99"/>
      <c r="D763" s="99"/>
      <c r="E763" s="100">
        <v>44819.916400462964</v>
      </c>
      <c r="F763" s="100">
        <v>44819.921261574076</v>
      </c>
      <c r="G763" s="107" t="s">
        <v>41</v>
      </c>
      <c r="H763" s="107" t="s">
        <v>848</v>
      </c>
      <c r="I763" s="107" t="s">
        <v>848</v>
      </c>
      <c r="J763" s="107" t="s">
        <v>34</v>
      </c>
      <c r="K763" s="107" t="s">
        <v>1381</v>
      </c>
      <c r="L763" s="107" t="s">
        <v>78</v>
      </c>
      <c r="M763" s="107" t="s">
        <v>179</v>
      </c>
      <c r="N763" s="107" t="s">
        <v>724</v>
      </c>
      <c r="O763" s="107" t="str">
        <f>IF([2]!RtDuet_Report[[#This Row],[Duration3]]&gt;=360,IF([2]!RtDuet_Report[[#This Row],[&gt; 12 Hrs EDT ]]=1,"Zero",1),"Zero")</f>
        <v>Zero</v>
      </c>
      <c r="P763" s="107" t="str">
        <f>IF([2]!RtDuet_Report[[#This Row],[Duration3]]&gt;=720, 1,"Zero")</f>
        <v>Zero</v>
      </c>
      <c r="Q763" s="101">
        <v>7</v>
      </c>
      <c r="R763" s="123">
        <v>4.8611111111111112E-3</v>
      </c>
      <c r="S763" s="118" t="s">
        <v>1097</v>
      </c>
      <c r="T763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763" s="105">
        <f>IF(OR([2]!RtDuet_Report[[#This Row],[Machine Centre ]]="Truck Loading 1 Unplanned Loss",[2]!RtDuet_Report[[#This Row],[Machine Centre ]]="Truck Loading 2 Unplanned Loss"),[2]!RtDuet_Report[[#This Row],[Duration3]],0)</f>
        <v>10</v>
      </c>
    </row>
    <row r="764" spans="1:21" ht="225.5" thickBot="1" x14ac:dyDescent="0.4">
      <c r="A764" s="138" t="s">
        <v>1295</v>
      </c>
      <c r="B764" s="98">
        <v>44805</v>
      </c>
      <c r="C764" s="99" t="s">
        <v>1418</v>
      </c>
      <c r="D764" s="99"/>
      <c r="E764" s="100">
        <v>44821.499305555553</v>
      </c>
      <c r="F764" s="100">
        <v>44821.508333333331</v>
      </c>
      <c r="G764" s="107" t="s">
        <v>69</v>
      </c>
      <c r="H764" s="107" t="s">
        <v>1287</v>
      </c>
      <c r="I764" s="107" t="s">
        <v>1419</v>
      </c>
      <c r="J764" s="107" t="s">
        <v>62</v>
      </c>
      <c r="K764" s="107" t="s">
        <v>1396</v>
      </c>
      <c r="L764" s="107" t="s">
        <v>78</v>
      </c>
      <c r="M764" s="107" t="s">
        <v>64</v>
      </c>
      <c r="N764" s="107" t="s">
        <v>73</v>
      </c>
      <c r="O764" s="107" t="str">
        <f>IF([2]!RtDuet_Report[[#This Row],[Duration3]]&gt;=360,IF([2]!RtDuet_Report[[#This Row],[&gt; 12 Hrs EDT ]]=1,"Zero",1),"Zero")</f>
        <v>Zero</v>
      </c>
      <c r="P764" s="107" t="str">
        <f>IF([2]!RtDuet_Report[[#This Row],[Duration3]]&gt;=720, 1,"Zero")</f>
        <v>Zero</v>
      </c>
      <c r="Q764" s="101">
        <v>13</v>
      </c>
      <c r="R764" s="123">
        <v>9.0277777777777787E-3</v>
      </c>
      <c r="S764" s="118" t="s">
        <v>1420</v>
      </c>
      <c r="T764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764" s="105">
        <f>IF(OR([2]!RtDuet_Report[[#This Row],[Machine Centre ]]="Truck Loading 1 Unplanned Loss",[2]!RtDuet_Report[[#This Row],[Machine Centre ]]="Truck Loading 2 Unplanned Loss"),[2]!RtDuet_Report[[#This Row],[Duration3]],0)</f>
        <v>7</v>
      </c>
    </row>
    <row r="765" spans="1:21" ht="150.5" thickBot="1" x14ac:dyDescent="0.4">
      <c r="A765" s="138" t="s">
        <v>1295</v>
      </c>
      <c r="B765" s="98">
        <v>44805</v>
      </c>
      <c r="C765" s="99"/>
      <c r="D765" s="99"/>
      <c r="E765" s="121">
        <v>44827.880868055552</v>
      </c>
      <c r="F765" s="121">
        <v>44827.883645833332</v>
      </c>
      <c r="G765" s="129" t="s">
        <v>32</v>
      </c>
      <c r="H765" s="129" t="s">
        <v>519</v>
      </c>
      <c r="I765" s="129" t="s">
        <v>519</v>
      </c>
      <c r="J765" s="129" t="s">
        <v>34</v>
      </c>
      <c r="K765" s="107" t="s">
        <v>1421</v>
      </c>
      <c r="L765" s="107"/>
      <c r="M765" s="107" t="s">
        <v>55</v>
      </c>
      <c r="N765" s="107" t="s">
        <v>777</v>
      </c>
      <c r="O765" s="107" t="str">
        <f>IF([2]!RtDuet_Report[[#This Row],[Duration3]]&gt;=360,IF([2]!RtDuet_Report[[#This Row],[&gt; 12 Hrs EDT ]]=1,"Zero",1),"Zero")</f>
        <v>Zero</v>
      </c>
      <c r="P765" s="107" t="str">
        <f>IF([2]!RtDuet_Report[[#This Row],[Duration3]]&gt;=720, 1,"Zero")</f>
        <v>Zero</v>
      </c>
      <c r="Q765" s="101">
        <v>4</v>
      </c>
      <c r="R765" s="123">
        <v>2.7777777777777779E-3</v>
      </c>
      <c r="S765" s="118" t="s">
        <v>1422</v>
      </c>
      <c r="T765" s="105">
        <f>IF(OR([2]!RtDuet_Report[[#This Row],[Machine Centre ]]="Vessel Unloading 1 Unplanned Loss",[2]!RtDuet_Report[[#This Row],[Machine Centre ]]="Vessel Unloading 2 Unplanned Loss"),[2]!RtDuet_Report[[#This Row],[Duration3]],0)</f>
        <v>13</v>
      </c>
      <c r="U76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66" spans="1:21" ht="200.5" thickBot="1" x14ac:dyDescent="0.4">
      <c r="A766" s="138" t="s">
        <v>1295</v>
      </c>
      <c r="B766" s="98">
        <v>44835</v>
      </c>
      <c r="C766" s="99" t="s">
        <v>1423</v>
      </c>
      <c r="D766" s="99"/>
      <c r="E766" s="100">
        <v>44835.65625</v>
      </c>
      <c r="F766" s="100">
        <v>44835.678472222222</v>
      </c>
      <c r="G766" s="100" t="s">
        <v>59</v>
      </c>
      <c r="H766" s="100" t="s">
        <v>1214</v>
      </c>
      <c r="I766" s="100" t="s">
        <v>1424</v>
      </c>
      <c r="J766" s="100" t="s">
        <v>62</v>
      </c>
      <c r="K766" s="107" t="s">
        <v>1425</v>
      </c>
      <c r="L766" s="107" t="s">
        <v>54</v>
      </c>
      <c r="M766" s="107" t="s">
        <v>64</v>
      </c>
      <c r="N766" s="107" t="s">
        <v>65</v>
      </c>
      <c r="O766" s="107" t="str">
        <f>IF([2]!RtDuet_Report[[#This Row],[Duration3]]&gt;=360,IF([2]!RtDuet_Report[[#This Row],[&gt; 12 Hrs EDT ]]=1,"Zero",1),"Zero")</f>
        <v>Zero</v>
      </c>
      <c r="P766" s="107" t="str">
        <f>IF([2]!RtDuet_Report[[#This Row],[Duration3]]&gt;=720, 1,"Zero")</f>
        <v>Zero</v>
      </c>
      <c r="Q766" s="101">
        <v>32</v>
      </c>
      <c r="R766" s="123">
        <v>2.2222222222222223E-2</v>
      </c>
      <c r="S766" s="118" t="s">
        <v>1426</v>
      </c>
      <c r="T766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766" s="105">
        <f>IF(OR([2]!RtDuet_Report[[#This Row],[Machine Centre ]]="Truck Loading 1 Unplanned Loss",[2]!RtDuet_Report[[#This Row],[Machine Centre ]]="Truck Loading 2 Unplanned Loss"),[2]!RtDuet_Report[[#This Row],[Duration3]],0)</f>
        <v>4</v>
      </c>
    </row>
    <row r="767" spans="1:21" ht="163" thickBot="1" x14ac:dyDescent="0.4">
      <c r="A767" s="138" t="s">
        <v>1295</v>
      </c>
      <c r="B767" s="98">
        <v>44835</v>
      </c>
      <c r="C767" s="99"/>
      <c r="D767" s="99"/>
      <c r="E767" s="100">
        <v>44855.639641203707</v>
      </c>
      <c r="F767" s="100">
        <v>44855.643807870372</v>
      </c>
      <c r="G767" s="100" t="s">
        <v>41</v>
      </c>
      <c r="H767" s="100" t="s">
        <v>696</v>
      </c>
      <c r="I767" s="100" t="s">
        <v>696</v>
      </c>
      <c r="J767" s="100" t="s">
        <v>34</v>
      </c>
      <c r="K767" s="107" t="s">
        <v>1381</v>
      </c>
      <c r="L767" s="107" t="s">
        <v>78</v>
      </c>
      <c r="M767" s="107" t="s">
        <v>179</v>
      </c>
      <c r="N767" s="107" t="s">
        <v>724</v>
      </c>
      <c r="O767" s="107" t="str">
        <f>IF([2]!RtDuet_Report[[#This Row],[Duration3]]&gt;=360,IF([2]!RtDuet_Report[[#This Row],[&gt; 12 Hrs EDT ]]=1,"Zero",1),"Zero")</f>
        <v>Zero</v>
      </c>
      <c r="P767" s="107" t="str">
        <f>IF([2]!RtDuet_Report[[#This Row],[Duration3]]&gt;=720, 1,"Zero")</f>
        <v>Zero</v>
      </c>
      <c r="Q767" s="101">
        <v>6</v>
      </c>
      <c r="R767" s="123">
        <v>4.1666666666666666E-3</v>
      </c>
      <c r="S767" s="118" t="s">
        <v>1427</v>
      </c>
      <c r="T767" s="105">
        <f>IF(OR([2]!RtDuet_Report[[#This Row],[Machine Centre ]]="Vessel Unloading 1 Unplanned Loss",[2]!RtDuet_Report[[#This Row],[Machine Centre ]]="Vessel Unloading 2 Unplanned Loss"),[2]!RtDuet_Report[[#This Row],[Duration3]],0)</f>
        <v>32</v>
      </c>
      <c r="U76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68" spans="1:21" ht="188" thickBot="1" x14ac:dyDescent="0.4">
      <c r="A768" s="138" t="s">
        <v>1295</v>
      </c>
      <c r="B768" s="98">
        <v>44835</v>
      </c>
      <c r="C768" s="99" t="s">
        <v>1428</v>
      </c>
      <c r="D768" s="99"/>
      <c r="E768" s="100">
        <v>44858.064583333333</v>
      </c>
      <c r="F768" s="100">
        <v>44858.072222222225</v>
      </c>
      <c r="G768" s="100" t="s">
        <v>59</v>
      </c>
      <c r="H768" s="100" t="s">
        <v>1300</v>
      </c>
      <c r="I768" s="100" t="s">
        <v>1300</v>
      </c>
      <c r="J768" s="100" t="s">
        <v>34</v>
      </c>
      <c r="K768" s="107" t="s">
        <v>239</v>
      </c>
      <c r="L768" s="107" t="s">
        <v>36</v>
      </c>
      <c r="M768" s="107" t="s">
        <v>188</v>
      </c>
      <c r="N768" s="107" t="s">
        <v>240</v>
      </c>
      <c r="O768" s="107" t="str">
        <f>IF([2]!RtDuet_Report[[#This Row],[Duration3]]&gt;=360,IF([2]!RtDuet_Report[[#This Row],[&gt; 12 Hrs EDT ]]=1,"Zero",1),"Zero")</f>
        <v>Zero</v>
      </c>
      <c r="P768" s="107" t="str">
        <f>IF([2]!RtDuet_Report[[#This Row],[Duration3]]&gt;=720, 1,"Zero")</f>
        <v>Zero</v>
      </c>
      <c r="Q768" s="101">
        <v>11</v>
      </c>
      <c r="R768" s="123">
        <v>7.6388888888888886E-3</v>
      </c>
      <c r="S768" s="118" t="s">
        <v>1429</v>
      </c>
      <c r="T76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768" s="105">
        <f>IF(OR([2]!RtDuet_Report[[#This Row],[Machine Centre ]]="Truck Loading 1 Unplanned Loss",[2]!RtDuet_Report[[#This Row],[Machine Centre ]]="Truck Loading 2 Unplanned Loss"),[2]!RtDuet_Report[[#This Row],[Duration3]],0)</f>
        <v>6</v>
      </c>
    </row>
    <row r="769" spans="1:21" ht="200.5" thickBot="1" x14ac:dyDescent="0.4">
      <c r="A769" s="138" t="s">
        <v>1295</v>
      </c>
      <c r="B769" s="98">
        <v>44835</v>
      </c>
      <c r="C769" s="99" t="s">
        <v>1428</v>
      </c>
      <c r="D769" s="99"/>
      <c r="E769" s="100">
        <v>44858.527777777781</v>
      </c>
      <c r="F769" s="100">
        <v>44858.53125</v>
      </c>
      <c r="G769" s="100" t="s">
        <v>69</v>
      </c>
      <c r="H769" s="100" t="s">
        <v>885</v>
      </c>
      <c r="I769" s="100" t="s">
        <v>885</v>
      </c>
      <c r="J769" s="100" t="s">
        <v>34</v>
      </c>
      <c r="K769" s="107" t="s">
        <v>1377</v>
      </c>
      <c r="L769" s="107" t="s">
        <v>78</v>
      </c>
      <c r="M769" s="107" t="s">
        <v>64</v>
      </c>
      <c r="N769" s="107" t="s">
        <v>73</v>
      </c>
      <c r="O769" s="107" t="str">
        <f>IF([2]!RtDuet_Report[[#This Row],[Duration3]]&gt;=360,IF([2]!RtDuet_Report[[#This Row],[&gt; 12 Hrs EDT ]]=1,"Zero",1),"Zero")</f>
        <v>Zero</v>
      </c>
      <c r="P769" s="107" t="str">
        <f>IF([2]!RtDuet_Report[[#This Row],[Duration3]]&gt;=720, 1,"Zero")</f>
        <v>Zero</v>
      </c>
      <c r="Q769" s="101">
        <v>5</v>
      </c>
      <c r="R769" s="123">
        <v>3.472222222222222E-3</v>
      </c>
      <c r="S769" s="118" t="s">
        <v>282</v>
      </c>
      <c r="T769" s="105">
        <f>IF(OR([2]!RtDuet_Report[[#This Row],[Machine Centre ]]="Vessel Unloading 1 Unplanned Loss",[2]!RtDuet_Report[[#This Row],[Machine Centre ]]="Vessel Unloading 2 Unplanned Loss"),[2]!RtDuet_Report[[#This Row],[Duration3]],0)</f>
        <v>11</v>
      </c>
      <c r="U76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70" spans="1:21" ht="200.5" thickBot="1" x14ac:dyDescent="0.4">
      <c r="A770" s="138" t="s">
        <v>1295</v>
      </c>
      <c r="B770" s="98">
        <v>44835</v>
      </c>
      <c r="C770" s="99" t="s">
        <v>1428</v>
      </c>
      <c r="D770" s="99"/>
      <c r="E770" s="100">
        <v>44858.541666666664</v>
      </c>
      <c r="F770" s="100">
        <v>44858.545486111114</v>
      </c>
      <c r="G770" s="100" t="s">
        <v>69</v>
      </c>
      <c r="H770" s="100" t="s">
        <v>50</v>
      </c>
      <c r="I770" s="100" t="s">
        <v>50</v>
      </c>
      <c r="J770" s="100" t="s">
        <v>34</v>
      </c>
      <c r="K770" s="107" t="s">
        <v>1377</v>
      </c>
      <c r="L770" s="107" t="s">
        <v>78</v>
      </c>
      <c r="M770" s="107" t="s">
        <v>64</v>
      </c>
      <c r="N770" s="107" t="s">
        <v>73</v>
      </c>
      <c r="O770" s="107" t="str">
        <f>IF([2]!RtDuet_Report[[#This Row],[Duration3]]&gt;=360,IF([2]!RtDuet_Report[[#This Row],[&gt; 12 Hrs EDT ]]=1,"Zero",1),"Zero")</f>
        <v>Zero</v>
      </c>
      <c r="P770" s="107" t="str">
        <f>IF([2]!RtDuet_Report[[#This Row],[Duration3]]&gt;=720, 1,"Zero")</f>
        <v>Zero</v>
      </c>
      <c r="Q770" s="101">
        <v>5</v>
      </c>
      <c r="R770" s="123">
        <v>3.8194444444444443E-3</v>
      </c>
      <c r="S770" s="118" t="s">
        <v>282</v>
      </c>
      <c r="T770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77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71" spans="1:21" ht="200.5" thickBot="1" x14ac:dyDescent="0.4">
      <c r="A771" s="138" t="s">
        <v>1295</v>
      </c>
      <c r="B771" s="98">
        <v>44835</v>
      </c>
      <c r="C771" s="99" t="s">
        <v>1428</v>
      </c>
      <c r="D771" s="99"/>
      <c r="E771" s="100">
        <v>44860.004861111112</v>
      </c>
      <c r="F771" s="100">
        <v>44860.011805555558</v>
      </c>
      <c r="G771" s="100" t="s">
        <v>69</v>
      </c>
      <c r="H771" s="100" t="s">
        <v>872</v>
      </c>
      <c r="I771" s="100" t="s">
        <v>709</v>
      </c>
      <c r="J771" s="100" t="s">
        <v>62</v>
      </c>
      <c r="K771" s="107" t="s">
        <v>1377</v>
      </c>
      <c r="L771" s="107" t="s">
        <v>78</v>
      </c>
      <c r="M771" s="107" t="s">
        <v>64</v>
      </c>
      <c r="N771" s="107" t="s">
        <v>73</v>
      </c>
      <c r="O771" s="107" t="str">
        <f>IF([2]!RtDuet_Report[[#This Row],[Duration3]]&gt;=360,IF([2]!RtDuet_Report[[#This Row],[&gt; 12 Hrs EDT ]]=1,"Zero",1),"Zero")</f>
        <v>Zero</v>
      </c>
      <c r="P771" s="107" t="str">
        <f>IF([2]!RtDuet_Report[[#This Row],[Duration3]]&gt;=720, 1,"Zero")</f>
        <v>Zero</v>
      </c>
      <c r="Q771" s="101">
        <v>10</v>
      </c>
      <c r="R771" s="123">
        <v>6.9444444444444441E-3</v>
      </c>
      <c r="S771" s="118" t="s">
        <v>1430</v>
      </c>
      <c r="T771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77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72" spans="1:21" ht="213" thickBot="1" x14ac:dyDescent="0.4">
      <c r="A772" s="138" t="s">
        <v>1295</v>
      </c>
      <c r="B772" s="98">
        <v>44835</v>
      </c>
      <c r="C772" s="99" t="s">
        <v>1428</v>
      </c>
      <c r="D772" s="99"/>
      <c r="E772" s="100">
        <v>44860.136111111111</v>
      </c>
      <c r="F772" s="100">
        <v>44860.188888888886</v>
      </c>
      <c r="G772" s="100" t="s">
        <v>69</v>
      </c>
      <c r="H772" s="100" t="s">
        <v>1431</v>
      </c>
      <c r="I772" s="100" t="s">
        <v>1431</v>
      </c>
      <c r="J772" s="100" t="s">
        <v>34</v>
      </c>
      <c r="K772" s="107" t="s">
        <v>1432</v>
      </c>
      <c r="L772" s="107" t="s">
        <v>36</v>
      </c>
      <c r="M772" s="107" t="s">
        <v>64</v>
      </c>
      <c r="N772" s="107" t="s">
        <v>73</v>
      </c>
      <c r="O772" s="107" t="str">
        <f>IF([2]!RtDuet_Report[[#This Row],[Duration3]]&gt;=360,IF([2]!RtDuet_Report[[#This Row],[&gt; 12 Hrs EDT ]]=1,"Zero",1),"Zero")</f>
        <v>Zero</v>
      </c>
      <c r="P772" s="107" t="str">
        <f>IF([2]!RtDuet_Report[[#This Row],[Duration3]]&gt;=720, 1,"Zero")</f>
        <v>Zero</v>
      </c>
      <c r="Q772" s="101">
        <v>76</v>
      </c>
      <c r="R772" s="123">
        <v>5.2777777777777778E-2</v>
      </c>
      <c r="S772" s="118" t="s">
        <v>1433</v>
      </c>
      <c r="T772" s="105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77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73" spans="1:21" ht="200.5" thickBot="1" x14ac:dyDescent="0.4">
      <c r="A773" s="138" t="s">
        <v>1295</v>
      </c>
      <c r="B773" s="98">
        <v>44835</v>
      </c>
      <c r="C773" s="99" t="s">
        <v>1428</v>
      </c>
      <c r="D773" s="99"/>
      <c r="E773" s="100">
        <v>44860.159722222219</v>
      </c>
      <c r="F773" s="100">
        <v>44860.1875</v>
      </c>
      <c r="G773" s="100" t="s">
        <v>59</v>
      </c>
      <c r="H773" s="100" t="s">
        <v>1434</v>
      </c>
      <c r="I773" s="100" t="s">
        <v>882</v>
      </c>
      <c r="J773" s="100" t="s">
        <v>62</v>
      </c>
      <c r="K773" s="100" t="s">
        <v>1435</v>
      </c>
      <c r="L773" s="100" t="s">
        <v>78</v>
      </c>
      <c r="M773" s="100" t="s">
        <v>83</v>
      </c>
      <c r="N773" s="100" t="s">
        <v>136</v>
      </c>
      <c r="O773" s="107" t="str">
        <f>IF([2]!RtDuet_Report[[#This Row],[Duration3]]&gt;=360,IF([2]!RtDuet_Report[[#This Row],[&gt; 12 Hrs EDT ]]=1,"Zero",1),"Zero")</f>
        <v>Zero</v>
      </c>
      <c r="P773" s="107" t="str">
        <f>IF([2]!RtDuet_Report[[#This Row],[Duration3]]&gt;=720, 1,"Zero")</f>
        <v>Zero</v>
      </c>
      <c r="Q773" s="101">
        <v>40</v>
      </c>
      <c r="R773" s="123">
        <v>2.7777777777777776E-2</v>
      </c>
      <c r="S773" s="118" t="s">
        <v>1436</v>
      </c>
      <c r="T773" s="105">
        <f>IF(OR([2]!RtDuet_Report[[#This Row],[Machine Centre ]]="Vessel Unloading 1 Unplanned Loss",[2]!RtDuet_Report[[#This Row],[Machine Centre ]]="Vessel Unloading 2 Unplanned Loss"),[2]!RtDuet_Report[[#This Row],[Duration3]],0)</f>
        <v>76</v>
      </c>
      <c r="U77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74" spans="1:21" ht="213" thickBot="1" x14ac:dyDescent="0.4">
      <c r="A774" s="138" t="s">
        <v>1295</v>
      </c>
      <c r="B774" s="98">
        <v>44835</v>
      </c>
      <c r="C774" s="99" t="s">
        <v>1428</v>
      </c>
      <c r="D774" s="99"/>
      <c r="E774" s="100">
        <v>44861.251388888886</v>
      </c>
      <c r="F774" s="100">
        <v>44861.258333333331</v>
      </c>
      <c r="G774" s="100" t="s">
        <v>59</v>
      </c>
      <c r="H774" s="100" t="s">
        <v>872</v>
      </c>
      <c r="I774" s="100" t="s">
        <v>1437</v>
      </c>
      <c r="J774" s="100" t="s">
        <v>62</v>
      </c>
      <c r="K774" s="100" t="s">
        <v>1438</v>
      </c>
      <c r="L774" s="100" t="s">
        <v>78</v>
      </c>
      <c r="M774" s="100" t="s">
        <v>64</v>
      </c>
      <c r="N774" s="100" t="s">
        <v>65</v>
      </c>
      <c r="O774" s="107" t="str">
        <f>IF([2]!RtDuet_Report[[#This Row],[Duration3]]&gt;=360,IF([2]!RtDuet_Report[[#This Row],[&gt; 12 Hrs EDT ]]=1,"Zero",1),"Zero")</f>
        <v>Zero</v>
      </c>
      <c r="P774" s="107" t="str">
        <f>IF([2]!RtDuet_Report[[#This Row],[Duration3]]&gt;=720, 1,"Zero")</f>
        <v>Zero</v>
      </c>
      <c r="Q774" s="101">
        <v>10</v>
      </c>
      <c r="R774" s="123">
        <v>6.9444444444444441E-3</v>
      </c>
      <c r="S774" s="118" t="s">
        <v>282</v>
      </c>
      <c r="T774" s="105">
        <f>IF(OR([2]!RtDuet_Report[[#This Row],[Machine Centre ]]="Vessel Unloading 1 Unplanned Loss",[2]!RtDuet_Report[[#This Row],[Machine Centre ]]="Vessel Unloading 2 Unplanned Loss"),[2]!RtDuet_Report[[#This Row],[Duration3]],0)</f>
        <v>40</v>
      </c>
      <c r="U77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75" spans="1:21" ht="200.5" thickBot="1" x14ac:dyDescent="0.4">
      <c r="A775" s="138" t="s">
        <v>1295</v>
      </c>
      <c r="B775" s="98">
        <v>44835</v>
      </c>
      <c r="C775" s="99" t="s">
        <v>1428</v>
      </c>
      <c r="D775" s="99"/>
      <c r="E775" s="100">
        <v>44861.320138888892</v>
      </c>
      <c r="F775" s="100">
        <v>44861.332638888889</v>
      </c>
      <c r="G775" s="100" t="s">
        <v>59</v>
      </c>
      <c r="H775" s="100" t="s">
        <v>1358</v>
      </c>
      <c r="I775" s="100" t="s">
        <v>786</v>
      </c>
      <c r="J775" s="100" t="s">
        <v>62</v>
      </c>
      <c r="K775" s="100" t="s">
        <v>1439</v>
      </c>
      <c r="L775" s="100" t="s">
        <v>78</v>
      </c>
      <c r="M775" s="100" t="s">
        <v>64</v>
      </c>
      <c r="N775" s="100" t="s">
        <v>65</v>
      </c>
      <c r="O775" s="107" t="str">
        <f>IF([2]!RtDuet_Report[[#This Row],[Duration3]]&gt;=360,IF([2]!RtDuet_Report[[#This Row],[&gt; 12 Hrs EDT ]]=1,"Zero",1),"Zero")</f>
        <v>Zero</v>
      </c>
      <c r="P775" s="107" t="str">
        <f>IF([2]!RtDuet_Report[[#This Row],[Duration3]]&gt;=720, 1,"Zero")</f>
        <v>Zero</v>
      </c>
      <c r="Q775" s="101">
        <v>18</v>
      </c>
      <c r="R775" s="123">
        <v>1.2499999999999999E-2</v>
      </c>
      <c r="S775" s="118" t="s">
        <v>282</v>
      </c>
      <c r="T775" s="105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77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76" spans="1:21" ht="163" thickBot="1" x14ac:dyDescent="0.4">
      <c r="A776" s="137" t="s">
        <v>1295</v>
      </c>
      <c r="B776" s="98">
        <v>44866</v>
      </c>
      <c r="C776" s="99"/>
      <c r="D776" s="99"/>
      <c r="E776" s="106">
        <v>44873.961956018517</v>
      </c>
      <c r="F776" s="106">
        <v>44873.96947916667</v>
      </c>
      <c r="G776" s="118" t="s">
        <v>32</v>
      </c>
      <c r="H776" s="118" t="s">
        <v>822</v>
      </c>
      <c r="I776" s="118" t="s">
        <v>822</v>
      </c>
      <c r="J776" s="118" t="s">
        <v>34</v>
      </c>
      <c r="K776" s="118" t="s">
        <v>1347</v>
      </c>
      <c r="L776" s="118" t="s">
        <v>78</v>
      </c>
      <c r="M776" s="118" t="s">
        <v>179</v>
      </c>
      <c r="N776" s="118" t="s">
        <v>536</v>
      </c>
      <c r="O776" s="107" t="str">
        <f>IF([2]!RtDuet_Report[[#This Row],[Duration3]]&gt;=360,IF([2]!RtDuet_Report[[#This Row],[&gt; 12 Hrs EDT ]]=1,"Zero",1),"Zero")</f>
        <v>Zero</v>
      </c>
      <c r="P776" s="107" t="str">
        <f>IF([2]!RtDuet_Report[[#This Row],[Duration3]]&gt;=720, 1,"Zero")</f>
        <v>Zero</v>
      </c>
      <c r="Q776" s="101">
        <v>10</v>
      </c>
      <c r="R776" s="123">
        <v>7.5231481481481477E-3</v>
      </c>
      <c r="S776" s="118" t="s">
        <v>1440</v>
      </c>
      <c r="T776" s="105">
        <f>IF(OR([2]!RtDuet_Report[[#This Row],[Machine Centre ]]="Vessel Unloading 1 Unplanned Loss",[2]!RtDuet_Report[[#This Row],[Machine Centre ]]="Vessel Unloading 2 Unplanned Loss"),[2]!RtDuet_Report[[#This Row],[Duration3]],0)</f>
        <v>18</v>
      </c>
      <c r="U77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77" spans="1:21" ht="163" thickBot="1" x14ac:dyDescent="0.4">
      <c r="A777" s="137" t="s">
        <v>1295</v>
      </c>
      <c r="B777" s="98">
        <v>44866</v>
      </c>
      <c r="C777" s="99"/>
      <c r="D777" s="99"/>
      <c r="E777" s="106">
        <v>44890.206828703704</v>
      </c>
      <c r="F777" s="106">
        <v>44890.212731481479</v>
      </c>
      <c r="G777" s="118" t="s">
        <v>32</v>
      </c>
      <c r="H777" s="118" t="s">
        <v>1441</v>
      </c>
      <c r="I777" s="118" t="s">
        <v>1441</v>
      </c>
      <c r="J777" s="118" t="s">
        <v>34</v>
      </c>
      <c r="K777" s="118" t="s">
        <v>1347</v>
      </c>
      <c r="L777" s="118" t="s">
        <v>78</v>
      </c>
      <c r="M777" s="118" t="s">
        <v>179</v>
      </c>
      <c r="N777" s="118" t="s">
        <v>536</v>
      </c>
      <c r="O777" s="107" t="str">
        <f>IF([2]!RtDuet_Report[[#This Row],[Duration3]]&gt;=360,IF([2]!RtDuet_Report[[#This Row],[&gt; 12 Hrs EDT ]]=1,"Zero",1),"Zero")</f>
        <v>Zero</v>
      </c>
      <c r="P777" s="107" t="str">
        <f>IF([2]!RtDuet_Report[[#This Row],[Duration3]]&gt;=720, 1,"Zero")</f>
        <v>Zero</v>
      </c>
      <c r="Q777" s="118">
        <v>8</v>
      </c>
      <c r="R777" s="123">
        <v>5.9027777777777776E-3</v>
      </c>
      <c r="S777" s="118" t="s">
        <v>1440</v>
      </c>
      <c r="T777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777" s="105">
        <f>IF(OR([2]!RtDuet_Report[[#This Row],[Machine Centre ]]="Truck Loading 1 Unplanned Loss",[2]!RtDuet_Report[[#This Row],[Machine Centre ]]="Truck Loading 2 Unplanned Loss"),[2]!RtDuet_Report[[#This Row],[Duration3]],0)</f>
        <v>10</v>
      </c>
    </row>
    <row r="778" spans="1:21" ht="188" thickBot="1" x14ac:dyDescent="0.4">
      <c r="A778" s="137" t="s">
        <v>1295</v>
      </c>
      <c r="B778" s="98">
        <v>44866</v>
      </c>
      <c r="C778" s="99" t="s">
        <v>1442</v>
      </c>
      <c r="D778" s="99"/>
      <c r="E778" s="106">
        <v>44893.76662037037</v>
      </c>
      <c r="F778" s="106">
        <v>44893.776388888888</v>
      </c>
      <c r="G778" s="118" t="s">
        <v>59</v>
      </c>
      <c r="H778" s="118" t="s">
        <v>1443</v>
      </c>
      <c r="I778" s="118" t="s">
        <v>309</v>
      </c>
      <c r="J778" s="118" t="s">
        <v>34</v>
      </c>
      <c r="K778" s="118" t="s">
        <v>239</v>
      </c>
      <c r="L778" s="118" t="s">
        <v>36</v>
      </c>
      <c r="M778" s="118" t="s">
        <v>188</v>
      </c>
      <c r="N778" s="118" t="s">
        <v>240</v>
      </c>
      <c r="O778" s="107" t="str">
        <f>IF([2]!RtDuet_Report[[#This Row],[Duration3]]&gt;=360,IF([2]!RtDuet_Report[[#This Row],[&gt; 12 Hrs EDT ]]=1,"Zero",1),"Zero")</f>
        <v>Zero</v>
      </c>
      <c r="P778" s="107" t="str">
        <f>IF([2]!RtDuet_Report[[#This Row],[Duration3]]&gt;=720, 1,"Zero")</f>
        <v>Zero</v>
      </c>
      <c r="Q778" s="118">
        <v>14</v>
      </c>
      <c r="R778" s="123">
        <v>9.7685185185185184E-3</v>
      </c>
      <c r="S778" s="118" t="s">
        <v>1444</v>
      </c>
      <c r="T77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778" s="105">
        <f>IF(OR([2]!RtDuet_Report[[#This Row],[Machine Centre ]]="Truck Loading 1 Unplanned Loss",[2]!RtDuet_Report[[#This Row],[Machine Centre ]]="Truck Loading 2 Unplanned Loss"),[2]!RtDuet_Report[[#This Row],[Duration3]],0)</f>
        <v>8</v>
      </c>
    </row>
    <row r="779" spans="1:21" ht="163" thickBot="1" x14ac:dyDescent="0.4">
      <c r="A779" s="137" t="s">
        <v>1295</v>
      </c>
      <c r="B779" s="98">
        <v>44866</v>
      </c>
      <c r="C779" s="99"/>
      <c r="D779" s="99"/>
      <c r="E779" s="106">
        <v>44894.566435185188</v>
      </c>
      <c r="F779" s="106">
        <v>44894.573495370372</v>
      </c>
      <c r="G779" s="118" t="s">
        <v>32</v>
      </c>
      <c r="H779" s="118" t="s">
        <v>1445</v>
      </c>
      <c r="I779" s="118" t="s">
        <v>1445</v>
      </c>
      <c r="J779" s="118" t="s">
        <v>34</v>
      </c>
      <c r="K779" s="118" t="s">
        <v>1446</v>
      </c>
      <c r="L779" s="101" t="s">
        <v>54</v>
      </c>
      <c r="M779" s="118" t="s">
        <v>179</v>
      </c>
      <c r="N779" s="118" t="s">
        <v>536</v>
      </c>
      <c r="O779" s="107" t="str">
        <f>IF([2]!RtDuet_Report[[#This Row],[Duration3]]&gt;=360,IF([2]!RtDuet_Report[[#This Row],[&gt; 12 Hrs EDT ]]=1,"Zero",1),"Zero")</f>
        <v>Zero</v>
      </c>
      <c r="P779" s="107" t="str">
        <f>IF([2]!RtDuet_Report[[#This Row],[Duration3]]&gt;=720, 1,"Zero")</f>
        <v>Zero</v>
      </c>
      <c r="Q779" s="118">
        <v>10</v>
      </c>
      <c r="R779" s="123">
        <v>7.0601851851851841E-3</v>
      </c>
      <c r="S779" s="118" t="s">
        <v>1447</v>
      </c>
      <c r="T779" s="105">
        <f>IF(OR([2]!RtDuet_Report[[#This Row],[Machine Centre ]]="Vessel Unloading 1 Unplanned Loss",[2]!RtDuet_Report[[#This Row],[Machine Centre ]]="Vessel Unloading 2 Unplanned Loss"),[2]!RtDuet_Report[[#This Row],[Duration3]],0)</f>
        <v>14</v>
      </c>
      <c r="U77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80" spans="1:21" ht="188" thickBot="1" x14ac:dyDescent="0.4">
      <c r="A780" s="137" t="s">
        <v>1295</v>
      </c>
      <c r="B780" s="98">
        <v>44896</v>
      </c>
      <c r="C780" s="99" t="s">
        <v>1442</v>
      </c>
      <c r="D780" s="99"/>
      <c r="E780" s="106">
        <v>44896.482638888891</v>
      </c>
      <c r="F780" s="106">
        <v>44896.510416666664</v>
      </c>
      <c r="G780" s="106" t="s">
        <v>69</v>
      </c>
      <c r="H780" s="106" t="s">
        <v>1434</v>
      </c>
      <c r="I780" s="106" t="s">
        <v>1448</v>
      </c>
      <c r="J780" s="106" t="s">
        <v>34</v>
      </c>
      <c r="K780" s="106" t="s">
        <v>1309</v>
      </c>
      <c r="L780" s="118" t="s">
        <v>54</v>
      </c>
      <c r="M780" s="118" t="s">
        <v>64</v>
      </c>
      <c r="N780" s="118" t="s">
        <v>73</v>
      </c>
      <c r="O780" s="107" t="str">
        <f>IF([2]!RtDuet_Report[[#This Row],[Duration3]]&gt;=360,IF([2]!RtDuet_Report[[#This Row],[&gt; 12 Hrs EDT ]]=1,"Zero",1),"Zero")</f>
        <v>Zero</v>
      </c>
      <c r="P780" s="107" t="str">
        <f>IF([2]!RtDuet_Report[[#This Row],[Duration3]]&gt;=720, 1,"Zero")</f>
        <v>Zero</v>
      </c>
      <c r="Q780" s="101">
        <v>40</v>
      </c>
      <c r="R780" s="123">
        <v>2.7777777777777776E-2</v>
      </c>
      <c r="S780" s="106" t="s">
        <v>1449</v>
      </c>
      <c r="T780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780" s="105">
        <f>IF(OR([2]!RtDuet_Report[[#This Row],[Machine Centre ]]="Truck Loading 1 Unplanned Loss",[2]!RtDuet_Report[[#This Row],[Machine Centre ]]="Truck Loading 2 Unplanned Loss"),[2]!RtDuet_Report[[#This Row],[Duration3]],0)</f>
        <v>10</v>
      </c>
    </row>
    <row r="781" spans="1:21" ht="188" thickBot="1" x14ac:dyDescent="0.4">
      <c r="A781" s="137" t="s">
        <v>1295</v>
      </c>
      <c r="B781" s="98">
        <v>44896</v>
      </c>
      <c r="C781" s="99" t="s">
        <v>1442</v>
      </c>
      <c r="D781" s="99"/>
      <c r="E781" s="106">
        <v>44897.995138888888</v>
      </c>
      <c r="F781" s="106">
        <v>44898.020138888889</v>
      </c>
      <c r="G781" s="106" t="s">
        <v>59</v>
      </c>
      <c r="H781" s="106" t="s">
        <v>1450</v>
      </c>
      <c r="I781" s="106" t="s">
        <v>1451</v>
      </c>
      <c r="J781" s="106" t="s">
        <v>62</v>
      </c>
      <c r="K781" s="106" t="s">
        <v>1452</v>
      </c>
      <c r="L781" s="118" t="s">
        <v>78</v>
      </c>
      <c r="M781" s="118" t="s">
        <v>179</v>
      </c>
      <c r="N781" s="118" t="s">
        <v>1453</v>
      </c>
      <c r="O781" s="107" t="str">
        <f>IF([2]!RtDuet_Report[[#This Row],[Duration3]]&gt;=360,IF([2]!RtDuet_Report[[#This Row],[&gt; 12 Hrs EDT ]]=1,"Zero",1),"Zero")</f>
        <v>Zero</v>
      </c>
      <c r="P781" s="107" t="str">
        <f>IF([2]!RtDuet_Report[[#This Row],[Duration3]]&gt;=720, 1,"Zero")</f>
        <v>Zero</v>
      </c>
      <c r="Q781" s="101">
        <v>36</v>
      </c>
      <c r="R781" s="123">
        <v>2.4999999999999998E-2</v>
      </c>
      <c r="S781" s="106" t="s">
        <v>1454</v>
      </c>
      <c r="T781" s="105">
        <f>IF(OR([2]!RtDuet_Report[[#This Row],[Machine Centre ]]="Vessel Unloading 1 Unplanned Loss",[2]!RtDuet_Report[[#This Row],[Machine Centre ]]="Vessel Unloading 2 Unplanned Loss"),[2]!RtDuet_Report[[#This Row],[Duration3]],0)</f>
        <v>40</v>
      </c>
      <c r="U78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82" spans="1:21" ht="188" thickBot="1" x14ac:dyDescent="0.4">
      <c r="A782" s="137" t="s">
        <v>1295</v>
      </c>
      <c r="B782" s="98">
        <v>44896</v>
      </c>
      <c r="C782" s="99" t="s">
        <v>1455</v>
      </c>
      <c r="D782" s="99"/>
      <c r="E782" s="106">
        <v>44898.017361111109</v>
      </c>
      <c r="F782" s="106">
        <v>44898.019444444442</v>
      </c>
      <c r="G782" s="106" t="s">
        <v>69</v>
      </c>
      <c r="H782" s="106" t="s">
        <v>1247</v>
      </c>
      <c r="I782" s="106" t="s">
        <v>159</v>
      </c>
      <c r="J782" s="106" t="s">
        <v>62</v>
      </c>
      <c r="K782" s="106" t="s">
        <v>1456</v>
      </c>
      <c r="L782" s="118" t="s">
        <v>78</v>
      </c>
      <c r="M782" s="118" t="s">
        <v>179</v>
      </c>
      <c r="N782" s="118" t="s">
        <v>1453</v>
      </c>
      <c r="O782" s="107" t="str">
        <f>IF([2]!RtDuet_Report[[#This Row],[Duration3]]&gt;=360,IF([2]!RtDuet_Report[[#This Row],[&gt; 12 Hrs EDT ]]=1,"Zero",1),"Zero")</f>
        <v>Zero</v>
      </c>
      <c r="P782" s="107" t="str">
        <f>IF([2]!RtDuet_Report[[#This Row],[Duration3]]&gt;=720, 1,"Zero")</f>
        <v>Zero</v>
      </c>
      <c r="Q782" s="101">
        <v>3</v>
      </c>
      <c r="R782" s="123">
        <v>2.0833333333333333E-3</v>
      </c>
      <c r="S782" s="106" t="s">
        <v>1454</v>
      </c>
      <c r="T782" s="105">
        <f>IF(OR([2]!RtDuet_Report[[#This Row],[Machine Centre ]]="Vessel Unloading 1 Unplanned Loss",[2]!RtDuet_Report[[#This Row],[Machine Centre ]]="Vessel Unloading 2 Unplanned Loss"),[2]!RtDuet_Report[[#This Row],[Duration3]],0)</f>
        <v>36</v>
      </c>
      <c r="U78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83" spans="1:21" ht="188" thickBot="1" x14ac:dyDescent="0.4">
      <c r="A783" s="137" t="s">
        <v>1295</v>
      </c>
      <c r="B783" s="98">
        <v>44896</v>
      </c>
      <c r="C783" s="99" t="s">
        <v>1455</v>
      </c>
      <c r="D783" s="99"/>
      <c r="E783" s="106">
        <v>44898.019444444442</v>
      </c>
      <c r="F783" s="106">
        <v>44898.030555555553</v>
      </c>
      <c r="G783" s="106" t="s">
        <v>69</v>
      </c>
      <c r="H783" s="106" t="s">
        <v>634</v>
      </c>
      <c r="I783" s="106" t="s">
        <v>634</v>
      </c>
      <c r="J783" s="106" t="s">
        <v>34</v>
      </c>
      <c r="K783" s="106" t="s">
        <v>1456</v>
      </c>
      <c r="L783" s="118" t="s">
        <v>78</v>
      </c>
      <c r="M783" s="118" t="s">
        <v>179</v>
      </c>
      <c r="N783" s="118" t="s">
        <v>1453</v>
      </c>
      <c r="O783" s="107" t="str">
        <f>IF([2]!RtDuet_Report[[#This Row],[Duration3]]&gt;=360,IF([2]!RtDuet_Report[[#This Row],[&gt; 12 Hrs EDT ]]=1,"Zero",1),"Zero")</f>
        <v>Zero</v>
      </c>
      <c r="P783" s="107" t="str">
        <f>IF([2]!RtDuet_Report[[#This Row],[Duration3]]&gt;=720, 1,"Zero")</f>
        <v>Zero</v>
      </c>
      <c r="Q783" s="101">
        <v>16</v>
      </c>
      <c r="R783" s="123">
        <v>1.1111111111111112E-2</v>
      </c>
      <c r="S783" s="106" t="s">
        <v>1454</v>
      </c>
      <c r="T783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78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84" spans="1:21" ht="188" thickBot="1" x14ac:dyDescent="0.4">
      <c r="A784" s="137" t="s">
        <v>1295</v>
      </c>
      <c r="B784" s="98">
        <v>44896</v>
      </c>
      <c r="C784" s="99" t="s">
        <v>1455</v>
      </c>
      <c r="D784" s="99"/>
      <c r="E784" s="106">
        <v>44898.020138888889</v>
      </c>
      <c r="F784" s="106">
        <v>44898.032638888886</v>
      </c>
      <c r="G784" s="106" t="s">
        <v>59</v>
      </c>
      <c r="H784" s="106" t="s">
        <v>1358</v>
      </c>
      <c r="I784" s="106" t="s">
        <v>1358</v>
      </c>
      <c r="J784" s="106" t="s">
        <v>34</v>
      </c>
      <c r="K784" s="106" t="s">
        <v>1452</v>
      </c>
      <c r="L784" s="118" t="s">
        <v>78</v>
      </c>
      <c r="M784" s="118" t="s">
        <v>179</v>
      </c>
      <c r="N784" s="118" t="s">
        <v>1453</v>
      </c>
      <c r="O784" s="107" t="str">
        <f>IF([2]!RtDuet_Report[[#This Row],[Duration3]]&gt;=360,IF([2]!RtDuet_Report[[#This Row],[&gt; 12 Hrs EDT ]]=1,"Zero",1),"Zero")</f>
        <v>Zero</v>
      </c>
      <c r="P784" s="107" t="str">
        <f>IF([2]!RtDuet_Report[[#This Row],[Duration3]]&gt;=720, 1,"Zero")</f>
        <v>Zero</v>
      </c>
      <c r="Q784" s="101">
        <v>18</v>
      </c>
      <c r="R784" s="123">
        <v>1.2499999999999999E-2</v>
      </c>
      <c r="S784" s="106" t="s">
        <v>1454</v>
      </c>
      <c r="T784" s="105">
        <f>IF(OR([2]!RtDuet_Report[[#This Row],[Machine Centre ]]="Vessel Unloading 1 Unplanned Loss",[2]!RtDuet_Report[[#This Row],[Machine Centre ]]="Vessel Unloading 2 Unplanned Loss"),[2]!RtDuet_Report[[#This Row],[Duration3]],0)</f>
        <v>16</v>
      </c>
      <c r="U78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85" spans="1:21" ht="188" thickBot="1" x14ac:dyDescent="0.4">
      <c r="A785" s="137" t="s">
        <v>1295</v>
      </c>
      <c r="B785" s="98">
        <v>44896</v>
      </c>
      <c r="C785" s="99" t="s">
        <v>1455</v>
      </c>
      <c r="D785" s="99"/>
      <c r="E785" s="106">
        <v>44898.380555555559</v>
      </c>
      <c r="F785" s="106">
        <v>44898.385740740741</v>
      </c>
      <c r="G785" s="106" t="s">
        <v>69</v>
      </c>
      <c r="H785" s="106" t="s">
        <v>737</v>
      </c>
      <c r="I785" s="106" t="s">
        <v>273</v>
      </c>
      <c r="J785" s="106" t="s">
        <v>34</v>
      </c>
      <c r="K785" s="106" t="s">
        <v>1456</v>
      </c>
      <c r="L785" s="118" t="s">
        <v>78</v>
      </c>
      <c r="M785" s="118" t="s">
        <v>179</v>
      </c>
      <c r="N785" s="118" t="s">
        <v>1453</v>
      </c>
      <c r="O785" s="107" t="str">
        <f>IF([2]!RtDuet_Report[[#This Row],[Duration3]]&gt;=360,IF([2]!RtDuet_Report[[#This Row],[&gt; 12 Hrs EDT ]]=1,"Zero",1),"Zero")</f>
        <v>Zero</v>
      </c>
      <c r="P785" s="107" t="str">
        <f>IF([2]!RtDuet_Report[[#This Row],[Duration3]]&gt;=720, 1,"Zero")</f>
        <v>Zero</v>
      </c>
      <c r="Q785" s="101">
        <v>7</v>
      </c>
      <c r="R785" s="123">
        <v>5.185185185185185E-3</v>
      </c>
      <c r="S785" s="106" t="s">
        <v>1454</v>
      </c>
      <c r="T785" s="105">
        <f>IF(OR([2]!RtDuet_Report[[#This Row],[Machine Centre ]]="Vessel Unloading 1 Unplanned Loss",[2]!RtDuet_Report[[#This Row],[Machine Centre ]]="Vessel Unloading 2 Unplanned Loss"),[2]!RtDuet_Report[[#This Row],[Duration3]],0)</f>
        <v>18</v>
      </c>
      <c r="U78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86" spans="1:21" ht="188" thickBot="1" x14ac:dyDescent="0.4">
      <c r="A786" s="137" t="s">
        <v>1295</v>
      </c>
      <c r="B786" s="98">
        <v>44896</v>
      </c>
      <c r="C786" s="99" t="s">
        <v>1455</v>
      </c>
      <c r="D786" s="99"/>
      <c r="E786" s="106">
        <v>44898.380555555559</v>
      </c>
      <c r="F786" s="106">
        <v>44898.386157407411</v>
      </c>
      <c r="G786" s="106" t="s">
        <v>59</v>
      </c>
      <c r="H786" s="106" t="s">
        <v>1457</v>
      </c>
      <c r="I786" s="106" t="s">
        <v>447</v>
      </c>
      <c r="J786" s="106" t="s">
        <v>34</v>
      </c>
      <c r="K786" s="106" t="s">
        <v>1452</v>
      </c>
      <c r="L786" s="118" t="s">
        <v>78</v>
      </c>
      <c r="M786" s="118" t="s">
        <v>179</v>
      </c>
      <c r="N786" s="118" t="s">
        <v>1453</v>
      </c>
      <c r="O786" s="107" t="str">
        <f>IF([2]!RtDuet_Report[[#This Row],[Duration3]]&gt;=360,IF([2]!RtDuet_Report[[#This Row],[&gt; 12 Hrs EDT ]]=1,"Zero",1),"Zero")</f>
        <v>Zero</v>
      </c>
      <c r="P786" s="107" t="str">
        <f>IF([2]!RtDuet_Report[[#This Row],[Duration3]]&gt;=720, 1,"Zero")</f>
        <v>Zero</v>
      </c>
      <c r="Q786" s="101">
        <v>8</v>
      </c>
      <c r="R786" s="123">
        <v>5.6018518518518518E-3</v>
      </c>
      <c r="S786" s="106" t="s">
        <v>1458</v>
      </c>
      <c r="T786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78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87" spans="1:21" ht="188" thickBot="1" x14ac:dyDescent="0.4">
      <c r="A787" s="137" t="s">
        <v>1295</v>
      </c>
      <c r="B787" s="98">
        <v>44896</v>
      </c>
      <c r="C787" s="99" t="s">
        <v>1455</v>
      </c>
      <c r="D787" s="99"/>
      <c r="E787" s="106">
        <v>44898.736805555556</v>
      </c>
      <c r="F787" s="106">
        <v>44898.740277777775</v>
      </c>
      <c r="G787" s="106" t="s">
        <v>69</v>
      </c>
      <c r="H787" s="106" t="s">
        <v>885</v>
      </c>
      <c r="I787" s="106" t="s">
        <v>885</v>
      </c>
      <c r="J787" s="106" t="s">
        <v>34</v>
      </c>
      <c r="K787" s="106" t="s">
        <v>1456</v>
      </c>
      <c r="L787" s="118" t="s">
        <v>78</v>
      </c>
      <c r="M787" s="118" t="s">
        <v>179</v>
      </c>
      <c r="N787" s="118" t="s">
        <v>1453</v>
      </c>
      <c r="O787" s="107" t="str">
        <f>IF([2]!RtDuet_Report[[#This Row],[Duration3]]&gt;=360,IF([2]!RtDuet_Report[[#This Row],[&gt; 12 Hrs EDT ]]=1,"Zero",1),"Zero")</f>
        <v>Zero</v>
      </c>
      <c r="P787" s="107" t="str">
        <f>IF([2]!RtDuet_Report[[#This Row],[Duration3]]&gt;=720, 1,"Zero")</f>
        <v>Zero</v>
      </c>
      <c r="Q787" s="101">
        <v>5</v>
      </c>
      <c r="R787" s="123">
        <v>3.472222222222222E-3</v>
      </c>
      <c r="S787" s="106" t="s">
        <v>1454</v>
      </c>
      <c r="T787" s="105">
        <f>IF(OR([2]!RtDuet_Report[[#This Row],[Machine Centre ]]="Vessel Unloading 1 Unplanned Loss",[2]!RtDuet_Report[[#This Row],[Machine Centre ]]="Vessel Unloading 2 Unplanned Loss"),[2]!RtDuet_Report[[#This Row],[Duration3]],0)</f>
        <v>8</v>
      </c>
      <c r="U78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88" spans="1:21" ht="188" thickBot="1" x14ac:dyDescent="0.4">
      <c r="A788" s="137" t="s">
        <v>1295</v>
      </c>
      <c r="B788" s="98">
        <v>44896</v>
      </c>
      <c r="C788" s="99" t="s">
        <v>1455</v>
      </c>
      <c r="D788" s="99"/>
      <c r="E788" s="106">
        <v>44898.748611111114</v>
      </c>
      <c r="F788" s="106">
        <v>44898.750694444447</v>
      </c>
      <c r="G788" s="106" t="s">
        <v>69</v>
      </c>
      <c r="H788" s="106" t="s">
        <v>1247</v>
      </c>
      <c r="I788" s="106" t="s">
        <v>1247</v>
      </c>
      <c r="J788" s="106" t="s">
        <v>34</v>
      </c>
      <c r="K788" s="106" t="s">
        <v>1456</v>
      </c>
      <c r="L788" s="118" t="s">
        <v>78</v>
      </c>
      <c r="M788" s="118" t="s">
        <v>179</v>
      </c>
      <c r="N788" s="118" t="s">
        <v>1453</v>
      </c>
      <c r="O788" s="107" t="str">
        <f>IF([2]!RtDuet_Report[[#This Row],[Duration3]]&gt;=360,IF([2]!RtDuet_Report[[#This Row],[&gt; 12 Hrs EDT ]]=1,"Zero",1),"Zero")</f>
        <v>Zero</v>
      </c>
      <c r="P788" s="107" t="str">
        <f>IF([2]!RtDuet_Report[[#This Row],[Duration3]]&gt;=720, 1,"Zero")</f>
        <v>Zero</v>
      </c>
      <c r="Q788" s="101">
        <v>3</v>
      </c>
      <c r="R788" s="123">
        <v>2.0833333333333333E-3</v>
      </c>
      <c r="S788" s="106" t="s">
        <v>1454</v>
      </c>
      <c r="T788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78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89" spans="1:21" ht="188" thickBot="1" x14ac:dyDescent="0.4">
      <c r="A789" s="137" t="s">
        <v>1295</v>
      </c>
      <c r="B789" s="98">
        <v>44896</v>
      </c>
      <c r="C789" s="99" t="s">
        <v>1455</v>
      </c>
      <c r="D789" s="99"/>
      <c r="E789" s="106">
        <v>44898.973611111112</v>
      </c>
      <c r="F789" s="106">
        <v>44898.977083333331</v>
      </c>
      <c r="G789" s="106" t="s">
        <v>69</v>
      </c>
      <c r="H789" s="106" t="s">
        <v>885</v>
      </c>
      <c r="I789" s="106" t="s">
        <v>608</v>
      </c>
      <c r="J789" s="106" t="s">
        <v>62</v>
      </c>
      <c r="K789" s="106" t="s">
        <v>1456</v>
      </c>
      <c r="L789" s="118" t="s">
        <v>78</v>
      </c>
      <c r="M789" s="118" t="s">
        <v>179</v>
      </c>
      <c r="N789" s="118" t="s">
        <v>1453</v>
      </c>
      <c r="O789" s="107" t="str">
        <f>IF([2]!RtDuet_Report[[#This Row],[Duration3]]&gt;=360,IF([2]!RtDuet_Report[[#This Row],[&gt; 12 Hrs EDT ]]=1,"Zero",1),"Zero")</f>
        <v>Zero</v>
      </c>
      <c r="P789" s="107" t="str">
        <f>IF([2]!RtDuet_Report[[#This Row],[Duration3]]&gt;=720, 1,"Zero")</f>
        <v>Zero</v>
      </c>
      <c r="Q789" s="101">
        <v>5</v>
      </c>
      <c r="R789" s="123">
        <v>3.472222222222222E-3</v>
      </c>
      <c r="S789" s="106" t="s">
        <v>1454</v>
      </c>
      <c r="T789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78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90" spans="1:21" ht="163" thickBot="1" x14ac:dyDescent="0.4">
      <c r="A790" s="137" t="s">
        <v>1295</v>
      </c>
      <c r="B790" s="98">
        <v>44896</v>
      </c>
      <c r="C790" s="99" t="s">
        <v>1455</v>
      </c>
      <c r="D790" s="99"/>
      <c r="E790" s="106">
        <v>44900.143055555556</v>
      </c>
      <c r="F790" s="106">
        <v>44900.147222222222</v>
      </c>
      <c r="G790" s="106" t="s">
        <v>69</v>
      </c>
      <c r="H790" s="106" t="s">
        <v>696</v>
      </c>
      <c r="I790" s="106" t="s">
        <v>696</v>
      </c>
      <c r="J790" s="106" t="s">
        <v>34</v>
      </c>
      <c r="K790" s="106" t="s">
        <v>1459</v>
      </c>
      <c r="L790" s="118" t="s">
        <v>78</v>
      </c>
      <c r="M790" s="118" t="s">
        <v>188</v>
      </c>
      <c r="N790" s="118" t="s">
        <v>223</v>
      </c>
      <c r="O790" s="107" t="str">
        <f>IF([2]!RtDuet_Report[[#This Row],[Duration3]]&gt;=360,IF([2]!RtDuet_Report[[#This Row],[&gt; 12 Hrs EDT ]]=1,"Zero",1),"Zero")</f>
        <v>Zero</v>
      </c>
      <c r="P790" s="107" t="str">
        <f>IF([2]!RtDuet_Report[[#This Row],[Duration3]]&gt;=720, 1,"Zero")</f>
        <v>Zero</v>
      </c>
      <c r="Q790" s="101">
        <v>6</v>
      </c>
      <c r="R790" s="123">
        <v>4.1666666666666666E-3</v>
      </c>
      <c r="S790" s="106" t="s">
        <v>1460</v>
      </c>
      <c r="T790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79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91" spans="1:21" ht="163" thickBot="1" x14ac:dyDescent="0.4">
      <c r="A791" s="137" t="s">
        <v>1295</v>
      </c>
      <c r="B791" s="98">
        <v>44896</v>
      </c>
      <c r="C791" s="99" t="s">
        <v>1455</v>
      </c>
      <c r="D791" s="99"/>
      <c r="E791" s="106">
        <v>44900.147222222222</v>
      </c>
      <c r="F791" s="106">
        <v>44900.157372685186</v>
      </c>
      <c r="G791" s="106" t="s">
        <v>69</v>
      </c>
      <c r="H791" s="106" t="s">
        <v>1461</v>
      </c>
      <c r="I791" s="106" t="s">
        <v>1462</v>
      </c>
      <c r="J791" s="106" t="s">
        <v>34</v>
      </c>
      <c r="K791" s="106" t="s">
        <v>1459</v>
      </c>
      <c r="L791" s="118" t="s">
        <v>78</v>
      </c>
      <c r="M791" s="118" t="s">
        <v>188</v>
      </c>
      <c r="N791" s="118" t="s">
        <v>223</v>
      </c>
      <c r="O791" s="107" t="str">
        <f>IF([2]!RtDuet_Report[[#This Row],[Duration3]]&gt;=360,IF([2]!RtDuet_Report[[#This Row],[&gt; 12 Hrs EDT ]]=1,"Zero",1),"Zero")</f>
        <v>Zero</v>
      </c>
      <c r="P791" s="107" t="str">
        <f>IF([2]!RtDuet_Report[[#This Row],[Duration3]]&gt;=720, 1,"Zero")</f>
        <v>Zero</v>
      </c>
      <c r="Q791" s="101">
        <v>14</v>
      </c>
      <c r="R791" s="123">
        <v>1.0150462962962964E-2</v>
      </c>
      <c r="S791" s="106" t="s">
        <v>1460</v>
      </c>
      <c r="T791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79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92" spans="1:21" ht="188" thickBot="1" x14ac:dyDescent="0.4">
      <c r="A792" s="137" t="s">
        <v>1295</v>
      </c>
      <c r="B792" s="98">
        <v>44896</v>
      </c>
      <c r="C792" s="99" t="s">
        <v>1455</v>
      </c>
      <c r="D792" s="99"/>
      <c r="E792" s="106">
        <v>44900.157372685186</v>
      </c>
      <c r="F792" s="106">
        <v>44900.168055555558</v>
      </c>
      <c r="G792" s="106" t="s">
        <v>69</v>
      </c>
      <c r="H792" s="106" t="s">
        <v>1463</v>
      </c>
      <c r="I792" s="106" t="s">
        <v>1464</v>
      </c>
      <c r="J792" s="106" t="s">
        <v>34</v>
      </c>
      <c r="K792" s="106" t="s">
        <v>1465</v>
      </c>
      <c r="L792" s="118" t="s">
        <v>36</v>
      </c>
      <c r="M792" s="118" t="s">
        <v>64</v>
      </c>
      <c r="N792" s="118" t="s">
        <v>73</v>
      </c>
      <c r="O792" s="107" t="str">
        <f>IF([2]!RtDuet_Report[[#This Row],[Duration3]]&gt;=360,IF([2]!RtDuet_Report[[#This Row],[&gt; 12 Hrs EDT ]]=1,"Zero",1),"Zero")</f>
        <v>Zero</v>
      </c>
      <c r="P792" s="107" t="str">
        <f>IF([2]!RtDuet_Report[[#This Row],[Duration3]]&gt;=720, 1,"Zero")</f>
        <v>Zero</v>
      </c>
      <c r="Q792" s="101">
        <v>15</v>
      </c>
      <c r="R792" s="123">
        <v>1.068287037037037E-2</v>
      </c>
      <c r="S792" s="106" t="s">
        <v>1466</v>
      </c>
      <c r="T792" s="105">
        <f>IF(OR([2]!RtDuet_Report[[#This Row],[Machine Centre ]]="Vessel Unloading 1 Unplanned Loss",[2]!RtDuet_Report[[#This Row],[Machine Centre ]]="Vessel Unloading 2 Unplanned Loss"),[2]!RtDuet_Report[[#This Row],[Duration3]],0)</f>
        <v>14</v>
      </c>
      <c r="U79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93" spans="1:21" ht="138" thickBot="1" x14ac:dyDescent="0.4">
      <c r="A793" s="137" t="s">
        <v>1295</v>
      </c>
      <c r="B793" s="98">
        <v>44896</v>
      </c>
      <c r="C793" s="99"/>
      <c r="D793" s="99"/>
      <c r="E793" s="106">
        <v>44900.204050925924</v>
      </c>
      <c r="F793" s="106">
        <v>44900.213310185187</v>
      </c>
      <c r="G793" s="106" t="s">
        <v>32</v>
      </c>
      <c r="H793" s="106" t="s">
        <v>939</v>
      </c>
      <c r="I793" s="106" t="s">
        <v>939</v>
      </c>
      <c r="J793" s="106" t="s">
        <v>34</v>
      </c>
      <c r="K793" s="106" t="s">
        <v>1467</v>
      </c>
      <c r="L793" s="118" t="s">
        <v>36</v>
      </c>
      <c r="M793" s="118" t="s">
        <v>179</v>
      </c>
      <c r="N793" s="118" t="s">
        <v>536</v>
      </c>
      <c r="O793" s="107" t="str">
        <f>IF([2]!RtDuet_Report[[#This Row],[Duration3]]&gt;=360,IF([2]!RtDuet_Report[[#This Row],[&gt; 12 Hrs EDT ]]=1,"Zero",1),"Zero")</f>
        <v>Zero</v>
      </c>
      <c r="P793" s="107" t="str">
        <f>IF([2]!RtDuet_Report[[#This Row],[Duration3]]&gt;=720, 1,"Zero")</f>
        <v>Zero</v>
      </c>
      <c r="Q793" s="101">
        <v>13</v>
      </c>
      <c r="R793" s="123">
        <v>9.2592592592592605E-3</v>
      </c>
      <c r="S793" s="106" t="s">
        <v>865</v>
      </c>
      <c r="T793" s="105">
        <f>IF(OR([2]!RtDuet_Report[[#This Row],[Machine Centre ]]="Vessel Unloading 1 Unplanned Loss",[2]!RtDuet_Report[[#This Row],[Machine Centre ]]="Vessel Unloading 2 Unplanned Loss"),[2]!RtDuet_Report[[#This Row],[Duration3]],0)</f>
        <v>15</v>
      </c>
      <c r="U79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94" spans="1:21" ht="175.5" thickBot="1" x14ac:dyDescent="0.4">
      <c r="A794" s="137" t="s">
        <v>1295</v>
      </c>
      <c r="B794" s="98">
        <v>44896</v>
      </c>
      <c r="C794" s="99" t="s">
        <v>1455</v>
      </c>
      <c r="D794" s="99"/>
      <c r="E794" s="106">
        <v>44900.431944444441</v>
      </c>
      <c r="F794" s="106">
        <v>44900.440972222219</v>
      </c>
      <c r="G794" s="106" t="s">
        <v>59</v>
      </c>
      <c r="H794" s="106" t="s">
        <v>1287</v>
      </c>
      <c r="I794" s="106" t="s">
        <v>784</v>
      </c>
      <c r="J794" s="106" t="s">
        <v>34</v>
      </c>
      <c r="K794" s="106" t="s">
        <v>1468</v>
      </c>
      <c r="L794" s="118" t="s">
        <v>78</v>
      </c>
      <c r="M794" s="118" t="s">
        <v>188</v>
      </c>
      <c r="N794" s="118" t="s">
        <v>223</v>
      </c>
      <c r="O794" s="107" t="str">
        <f>IF([2]!RtDuet_Report[[#This Row],[Duration3]]&gt;=360,IF([2]!RtDuet_Report[[#This Row],[&gt; 12 Hrs EDT ]]=1,"Zero",1),"Zero")</f>
        <v>Zero</v>
      </c>
      <c r="P794" s="107" t="str">
        <f>IF([2]!RtDuet_Report[[#This Row],[Duration3]]&gt;=720, 1,"Zero")</f>
        <v>Zero</v>
      </c>
      <c r="Q794" s="101">
        <v>13</v>
      </c>
      <c r="R794" s="123">
        <v>9.0277777777777787E-3</v>
      </c>
      <c r="S794" s="106" t="s">
        <v>1469</v>
      </c>
      <c r="T794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794" s="105">
        <f>IF(OR([2]!RtDuet_Report[[#This Row],[Machine Centre ]]="Truck Loading 1 Unplanned Loss",[2]!RtDuet_Report[[#This Row],[Machine Centre ]]="Truck Loading 2 Unplanned Loss"),[2]!RtDuet_Report[[#This Row],[Duration3]],0)</f>
        <v>13</v>
      </c>
    </row>
    <row r="795" spans="1:21" ht="188" thickBot="1" x14ac:dyDescent="0.4">
      <c r="A795" s="137" t="s">
        <v>1295</v>
      </c>
      <c r="B795" s="98">
        <v>44896</v>
      </c>
      <c r="C795" s="99" t="s">
        <v>1455</v>
      </c>
      <c r="D795" s="99"/>
      <c r="E795" s="106">
        <v>44900.440972222219</v>
      </c>
      <c r="F795" s="106">
        <v>44900.45</v>
      </c>
      <c r="G795" s="106" t="s">
        <v>59</v>
      </c>
      <c r="H795" s="106" t="s">
        <v>1287</v>
      </c>
      <c r="I795" s="106" t="s">
        <v>211</v>
      </c>
      <c r="J795" s="106" t="s">
        <v>34</v>
      </c>
      <c r="K795" s="106" t="s">
        <v>239</v>
      </c>
      <c r="L795" s="118" t="s">
        <v>36</v>
      </c>
      <c r="M795" s="118" t="s">
        <v>188</v>
      </c>
      <c r="N795" s="118" t="s">
        <v>240</v>
      </c>
      <c r="O795" s="107" t="str">
        <f>IF([2]!RtDuet_Report[[#This Row],[Duration3]]&gt;=360,IF([2]!RtDuet_Report[[#This Row],[&gt; 12 Hrs EDT ]]=1,"Zero",1),"Zero")</f>
        <v>Zero</v>
      </c>
      <c r="P795" s="107" t="str">
        <f>IF([2]!RtDuet_Report[[#This Row],[Duration3]]&gt;=720, 1,"Zero")</f>
        <v>Zero</v>
      </c>
      <c r="Q795" s="101">
        <v>13</v>
      </c>
      <c r="R795" s="123">
        <v>9.0277777777777787E-3</v>
      </c>
      <c r="S795" s="106" t="s">
        <v>1470</v>
      </c>
      <c r="T795" s="105">
        <f>IF(OR([2]!RtDuet_Report[[#This Row],[Machine Centre ]]="Vessel Unloading 1 Unplanned Loss",[2]!RtDuet_Report[[#This Row],[Machine Centre ]]="Vessel Unloading 2 Unplanned Loss"),[2]!RtDuet_Report[[#This Row],[Duration3]],0)</f>
        <v>13</v>
      </c>
      <c r="U79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96" spans="1:21" ht="188" thickBot="1" x14ac:dyDescent="0.4">
      <c r="A796" s="137" t="s">
        <v>1295</v>
      </c>
      <c r="B796" s="98">
        <v>44896</v>
      </c>
      <c r="C796" s="99" t="s">
        <v>1455</v>
      </c>
      <c r="D796" s="99"/>
      <c r="E796" s="106">
        <v>44900.646817129629</v>
      </c>
      <c r="F796" s="106">
        <v>44900.670428240737</v>
      </c>
      <c r="G796" s="106" t="s">
        <v>69</v>
      </c>
      <c r="H796" s="106" t="s">
        <v>1471</v>
      </c>
      <c r="I796" s="106" t="s">
        <v>1472</v>
      </c>
      <c r="J796" s="106" t="s">
        <v>34</v>
      </c>
      <c r="K796" s="106" t="s">
        <v>1465</v>
      </c>
      <c r="L796" s="118" t="s">
        <v>36</v>
      </c>
      <c r="M796" s="118" t="s">
        <v>64</v>
      </c>
      <c r="N796" s="118" t="s">
        <v>73</v>
      </c>
      <c r="O796" s="107" t="str">
        <f>IF([2]!RtDuet_Report[[#This Row],[Duration3]]&gt;=360,IF([2]!RtDuet_Report[[#This Row],[&gt; 12 Hrs EDT ]]=1,"Zero",1),"Zero")</f>
        <v>Zero</v>
      </c>
      <c r="P796" s="107" t="str">
        <f>IF([2]!RtDuet_Report[[#This Row],[Duration3]]&gt;=720, 1,"Zero")</f>
        <v>Zero</v>
      </c>
      <c r="Q796" s="101">
        <v>34</v>
      </c>
      <c r="R796" s="123">
        <v>2.361111111111111E-2</v>
      </c>
      <c r="S796" s="106" t="s">
        <v>1473</v>
      </c>
      <c r="T796" s="105">
        <f>IF(OR([2]!RtDuet_Report[[#This Row],[Machine Centre ]]="Vessel Unloading 1 Unplanned Loss",[2]!RtDuet_Report[[#This Row],[Machine Centre ]]="Vessel Unloading 2 Unplanned Loss"),[2]!RtDuet_Report[[#This Row],[Duration3]],0)</f>
        <v>13</v>
      </c>
      <c r="U79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97" spans="1:21" ht="138" thickBot="1" x14ac:dyDescent="0.4">
      <c r="A797" s="137" t="s">
        <v>1295</v>
      </c>
      <c r="B797" s="98">
        <v>44896</v>
      </c>
      <c r="C797" s="99"/>
      <c r="D797" s="99"/>
      <c r="E797" s="106">
        <v>44901.166666666664</v>
      </c>
      <c r="F797" s="106">
        <v>44901.167708333334</v>
      </c>
      <c r="G797" s="106" t="s">
        <v>32</v>
      </c>
      <c r="H797" s="106" t="s">
        <v>666</v>
      </c>
      <c r="I797" s="106" t="s">
        <v>666</v>
      </c>
      <c r="J797" s="106" t="s">
        <v>34</v>
      </c>
      <c r="K797" s="106" t="s">
        <v>1467</v>
      </c>
      <c r="L797" s="118" t="s">
        <v>36</v>
      </c>
      <c r="M797" s="118" t="s">
        <v>179</v>
      </c>
      <c r="N797" s="118" t="s">
        <v>536</v>
      </c>
      <c r="O797" s="107" t="str">
        <f>IF([2]!RtDuet_Report[[#This Row],[Duration3]]&gt;=360,IF([2]!RtDuet_Report[[#This Row],[&gt; 12 Hrs EDT ]]=1,"Zero",1),"Zero")</f>
        <v>Zero</v>
      </c>
      <c r="P797" s="107" t="str">
        <f>IF([2]!RtDuet_Report[[#This Row],[Duration3]]&gt;=720, 1,"Zero")</f>
        <v>Zero</v>
      </c>
      <c r="Q797" s="101">
        <v>1</v>
      </c>
      <c r="R797" s="123">
        <v>1.0416666666666667E-3</v>
      </c>
      <c r="S797" s="106" t="s">
        <v>1474</v>
      </c>
      <c r="T797" s="105">
        <f>IF(OR([2]!RtDuet_Report[[#This Row],[Machine Centre ]]="Vessel Unloading 1 Unplanned Loss",[2]!RtDuet_Report[[#This Row],[Machine Centre ]]="Vessel Unloading 2 Unplanned Loss"),[2]!RtDuet_Report[[#This Row],[Duration3]],0)</f>
        <v>34</v>
      </c>
      <c r="U79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798" spans="1:21" ht="188" thickBot="1" x14ac:dyDescent="0.4">
      <c r="A798" s="137" t="s">
        <v>1295</v>
      </c>
      <c r="B798" s="98">
        <v>44896</v>
      </c>
      <c r="C798" s="99" t="s">
        <v>1455</v>
      </c>
      <c r="D798" s="99"/>
      <c r="E798" s="106">
        <v>44901.513888888891</v>
      </c>
      <c r="F798" s="106">
        <v>44901.52847222222</v>
      </c>
      <c r="G798" s="106" t="s">
        <v>69</v>
      </c>
      <c r="H798" s="106" t="s">
        <v>1248</v>
      </c>
      <c r="I798" s="106" t="s">
        <v>1248</v>
      </c>
      <c r="J798" s="106" t="s">
        <v>34</v>
      </c>
      <c r="K798" s="106" t="s">
        <v>1475</v>
      </c>
      <c r="L798" s="118" t="s">
        <v>78</v>
      </c>
      <c r="M798" s="118" t="s">
        <v>179</v>
      </c>
      <c r="N798" s="118" t="s">
        <v>262</v>
      </c>
      <c r="O798" s="107" t="str">
        <f>IF([2]!RtDuet_Report[[#This Row],[Duration3]]&gt;=360,IF([2]!RtDuet_Report[[#This Row],[&gt; 12 Hrs EDT ]]=1,"Zero",1),"Zero")</f>
        <v>Zero</v>
      </c>
      <c r="P798" s="107" t="str">
        <f>IF([2]!RtDuet_Report[[#This Row],[Duration3]]&gt;=720, 1,"Zero")</f>
        <v>Zero</v>
      </c>
      <c r="Q798" s="101">
        <v>21</v>
      </c>
      <c r="R798" s="123">
        <v>1.4583333333333332E-2</v>
      </c>
      <c r="S798" s="106" t="s">
        <v>669</v>
      </c>
      <c r="T79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798" s="105">
        <f>IF(OR([2]!RtDuet_Report[[#This Row],[Machine Centre ]]="Truck Loading 1 Unplanned Loss",[2]!RtDuet_Report[[#This Row],[Machine Centre ]]="Truck Loading 2 Unplanned Loss"),[2]!RtDuet_Report[[#This Row],[Duration3]],0)</f>
        <v>1</v>
      </c>
    </row>
    <row r="799" spans="1:21" ht="188" thickBot="1" x14ac:dyDescent="0.4">
      <c r="A799" s="137" t="s">
        <v>1295</v>
      </c>
      <c r="B799" s="98">
        <v>44896</v>
      </c>
      <c r="C799" s="99" t="s">
        <v>1455</v>
      </c>
      <c r="D799" s="99"/>
      <c r="E799" s="106">
        <v>44901.515277777777</v>
      </c>
      <c r="F799" s="106">
        <v>44901.525694444441</v>
      </c>
      <c r="G799" s="106" t="s">
        <v>59</v>
      </c>
      <c r="H799" s="106" t="s">
        <v>253</v>
      </c>
      <c r="I799" s="106" t="s">
        <v>253</v>
      </c>
      <c r="J799" s="106" t="s">
        <v>34</v>
      </c>
      <c r="K799" s="106" t="s">
        <v>1148</v>
      </c>
      <c r="L799" s="118" t="s">
        <v>78</v>
      </c>
      <c r="M799" s="118" t="s">
        <v>179</v>
      </c>
      <c r="N799" s="118" t="s">
        <v>262</v>
      </c>
      <c r="O799" s="107" t="str">
        <f>IF([2]!RtDuet_Report[[#This Row],[Duration3]]&gt;=360,IF([2]!RtDuet_Report[[#This Row],[&gt; 12 Hrs EDT ]]=1,"Zero",1),"Zero")</f>
        <v>Zero</v>
      </c>
      <c r="P799" s="107" t="str">
        <f>IF([2]!RtDuet_Report[[#This Row],[Duration3]]&gt;=720, 1,"Zero")</f>
        <v>Zero</v>
      </c>
      <c r="Q799" s="101">
        <v>15</v>
      </c>
      <c r="R799" s="123">
        <v>1.0416666666666666E-2</v>
      </c>
      <c r="S799" s="106" t="s">
        <v>669</v>
      </c>
      <c r="T799" s="105">
        <f>IF(OR([2]!RtDuet_Report[[#This Row],[Machine Centre ]]="Vessel Unloading 1 Unplanned Loss",[2]!RtDuet_Report[[#This Row],[Machine Centre ]]="Vessel Unloading 2 Unplanned Loss"),[2]!RtDuet_Report[[#This Row],[Duration3]],0)</f>
        <v>21</v>
      </c>
      <c r="U79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00" spans="1:21" ht="188" thickBot="1" x14ac:dyDescent="0.4">
      <c r="A800" s="137" t="s">
        <v>1295</v>
      </c>
      <c r="B800" s="98">
        <v>44896</v>
      </c>
      <c r="C800" s="99" t="s">
        <v>1455</v>
      </c>
      <c r="D800" s="99"/>
      <c r="E800" s="106">
        <v>44901.525694444441</v>
      </c>
      <c r="F800" s="106">
        <v>44901.533668981479</v>
      </c>
      <c r="G800" s="106" t="s">
        <v>59</v>
      </c>
      <c r="H800" s="106" t="s">
        <v>1026</v>
      </c>
      <c r="I800" s="106" t="s">
        <v>288</v>
      </c>
      <c r="J800" s="106" t="s">
        <v>34</v>
      </c>
      <c r="K800" s="106" t="s">
        <v>239</v>
      </c>
      <c r="L800" s="118" t="s">
        <v>36</v>
      </c>
      <c r="M800" s="118" t="s">
        <v>188</v>
      </c>
      <c r="N800" s="118" t="s">
        <v>240</v>
      </c>
      <c r="O800" s="107" t="str">
        <f>IF([2]!RtDuet_Report[[#This Row],[Duration3]]&gt;=360,IF([2]!RtDuet_Report[[#This Row],[&gt; 12 Hrs EDT ]]=1,"Zero",1),"Zero")</f>
        <v>Zero</v>
      </c>
      <c r="P800" s="107" t="str">
        <f>IF([2]!RtDuet_Report[[#This Row],[Duration3]]&gt;=720, 1,"Zero")</f>
        <v>Zero</v>
      </c>
      <c r="Q800" s="101">
        <v>11</v>
      </c>
      <c r="R800" s="123">
        <v>7.9745370370370369E-3</v>
      </c>
      <c r="S800" s="106" t="s">
        <v>1470</v>
      </c>
      <c r="T800" s="105">
        <f>IF(OR([2]!RtDuet_Report[[#This Row],[Machine Centre ]]="Vessel Unloading 1 Unplanned Loss",[2]!RtDuet_Report[[#This Row],[Machine Centre ]]="Vessel Unloading 2 Unplanned Loss"),[2]!RtDuet_Report[[#This Row],[Duration3]],0)</f>
        <v>15</v>
      </c>
      <c r="U80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01" spans="1:21" ht="163" thickBot="1" x14ac:dyDescent="0.4">
      <c r="A801" s="137" t="s">
        <v>1295</v>
      </c>
      <c r="B801" s="98">
        <v>44896</v>
      </c>
      <c r="C801" s="99"/>
      <c r="D801" s="99"/>
      <c r="E801" s="106">
        <v>44903.962939814817</v>
      </c>
      <c r="F801" s="106">
        <v>44903.966412037036</v>
      </c>
      <c r="G801" s="106" t="s">
        <v>32</v>
      </c>
      <c r="H801" s="106" t="s">
        <v>885</v>
      </c>
      <c r="I801" s="106" t="s">
        <v>885</v>
      </c>
      <c r="J801" s="106" t="s">
        <v>34</v>
      </c>
      <c r="K801" s="106" t="s">
        <v>535</v>
      </c>
      <c r="L801" s="118" t="s">
        <v>36</v>
      </c>
      <c r="M801" s="118" t="s">
        <v>179</v>
      </c>
      <c r="N801" s="118" t="s">
        <v>536</v>
      </c>
      <c r="O801" s="107" t="str">
        <f>IF([2]!RtDuet_Report[[#This Row],[Duration3]]&gt;=360,IF([2]!RtDuet_Report[[#This Row],[&gt; 12 Hrs EDT ]]=1,"Zero",1),"Zero")</f>
        <v>Zero</v>
      </c>
      <c r="P801" s="107" t="str">
        <f>IF([2]!RtDuet_Report[[#This Row],[Duration3]]&gt;=720, 1,"Zero")</f>
        <v>Zero</v>
      </c>
      <c r="Q801" s="101">
        <v>5</v>
      </c>
      <c r="R801" s="123">
        <v>3.472222222222222E-3</v>
      </c>
      <c r="S801" s="106" t="s">
        <v>844</v>
      </c>
      <c r="T801" s="105">
        <f>IF(OR([2]!RtDuet_Report[[#This Row],[Machine Centre ]]="Vessel Unloading 1 Unplanned Loss",[2]!RtDuet_Report[[#This Row],[Machine Centre ]]="Vessel Unloading 2 Unplanned Loss"),[2]!RtDuet_Report[[#This Row],[Duration3]],0)</f>
        <v>11</v>
      </c>
      <c r="U80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02" spans="1:21" ht="163" thickBot="1" x14ac:dyDescent="0.4">
      <c r="A802" s="137" t="s">
        <v>1295</v>
      </c>
      <c r="B802" s="98">
        <v>44896</v>
      </c>
      <c r="C802" s="99"/>
      <c r="D802" s="99"/>
      <c r="E802" s="106">
        <v>44904.569768518515</v>
      </c>
      <c r="F802" s="106">
        <v>44904.579837962963</v>
      </c>
      <c r="G802" s="106" t="s">
        <v>32</v>
      </c>
      <c r="H802" s="106" t="s">
        <v>1476</v>
      </c>
      <c r="I802" s="106" t="s">
        <v>1476</v>
      </c>
      <c r="J802" s="106" t="s">
        <v>34</v>
      </c>
      <c r="K802" s="106" t="s">
        <v>535</v>
      </c>
      <c r="L802" s="118" t="s">
        <v>36</v>
      </c>
      <c r="M802" s="118" t="s">
        <v>179</v>
      </c>
      <c r="N802" s="118" t="s">
        <v>536</v>
      </c>
      <c r="O802" s="107" t="str">
        <f>IF([2]!RtDuet_Report[[#This Row],[Duration3]]&gt;=360,IF([2]!RtDuet_Report[[#This Row],[&gt; 12 Hrs EDT ]]=1,"Zero",1),"Zero")</f>
        <v>Zero</v>
      </c>
      <c r="P802" s="107" t="str">
        <f>IF([2]!RtDuet_Report[[#This Row],[Duration3]]&gt;=720, 1,"Zero")</f>
        <v>Zero</v>
      </c>
      <c r="Q802" s="101">
        <v>14</v>
      </c>
      <c r="R802" s="123">
        <v>1.0069444444444445E-2</v>
      </c>
      <c r="S802" s="106" t="s">
        <v>844</v>
      </c>
      <c r="T802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02" s="105">
        <f>IF(OR([2]!RtDuet_Report[[#This Row],[Machine Centre ]]="Truck Loading 1 Unplanned Loss",[2]!RtDuet_Report[[#This Row],[Machine Centre ]]="Truck Loading 2 Unplanned Loss"),[2]!RtDuet_Report[[#This Row],[Duration3]],0)</f>
        <v>5</v>
      </c>
    </row>
    <row r="803" spans="1:21" ht="163" thickBot="1" x14ac:dyDescent="0.4">
      <c r="A803" s="137" t="s">
        <v>1295</v>
      </c>
      <c r="B803" s="98">
        <v>44896</v>
      </c>
      <c r="C803" s="99"/>
      <c r="D803" s="99"/>
      <c r="E803" s="106">
        <v>44910.028912037036</v>
      </c>
      <c r="F803" s="106">
        <v>44910.033773148149</v>
      </c>
      <c r="G803" s="106" t="s">
        <v>32</v>
      </c>
      <c r="H803" s="106" t="s">
        <v>848</v>
      </c>
      <c r="I803" s="106" t="s">
        <v>848</v>
      </c>
      <c r="J803" s="106" t="s">
        <v>34</v>
      </c>
      <c r="K803" s="106" t="s">
        <v>535</v>
      </c>
      <c r="L803" s="118" t="s">
        <v>36</v>
      </c>
      <c r="M803" s="118" t="s">
        <v>179</v>
      </c>
      <c r="N803" s="118" t="s">
        <v>536</v>
      </c>
      <c r="O803" s="107" t="str">
        <f>IF([2]!RtDuet_Report[[#This Row],[Duration3]]&gt;=360,IF([2]!RtDuet_Report[[#This Row],[&gt; 12 Hrs EDT ]]=1,"Zero",1),"Zero")</f>
        <v>Zero</v>
      </c>
      <c r="P803" s="107" t="str">
        <f>IF([2]!RtDuet_Report[[#This Row],[Duration3]]&gt;=720, 1,"Zero")</f>
        <v>Zero</v>
      </c>
      <c r="Q803" s="101">
        <v>7</v>
      </c>
      <c r="R803" s="123">
        <v>4.8611111111111112E-3</v>
      </c>
      <c r="S803" s="106" t="s">
        <v>844</v>
      </c>
      <c r="T803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03" s="105">
        <f>IF(OR([2]!RtDuet_Report[[#This Row],[Machine Centre ]]="Truck Loading 1 Unplanned Loss",[2]!RtDuet_Report[[#This Row],[Machine Centre ]]="Truck Loading 2 Unplanned Loss"),[2]!RtDuet_Report[[#This Row],[Duration3]],0)</f>
        <v>14</v>
      </c>
    </row>
    <row r="804" spans="1:21" ht="163" thickBot="1" x14ac:dyDescent="0.4">
      <c r="A804" s="137" t="s">
        <v>1295</v>
      </c>
      <c r="B804" s="98">
        <v>44896</v>
      </c>
      <c r="C804" s="99"/>
      <c r="D804" s="99"/>
      <c r="E804" s="106">
        <v>44910.057037037041</v>
      </c>
      <c r="F804" s="106">
        <v>44910.058310185188</v>
      </c>
      <c r="G804" s="106" t="s">
        <v>32</v>
      </c>
      <c r="H804" s="106" t="s">
        <v>753</v>
      </c>
      <c r="I804" s="106" t="s">
        <v>753</v>
      </c>
      <c r="J804" s="106" t="s">
        <v>34</v>
      </c>
      <c r="K804" s="106" t="s">
        <v>535</v>
      </c>
      <c r="L804" s="118" t="s">
        <v>36</v>
      </c>
      <c r="M804" s="118" t="s">
        <v>179</v>
      </c>
      <c r="N804" s="118" t="s">
        <v>536</v>
      </c>
      <c r="O804" s="107" t="str">
        <f>IF([2]!RtDuet_Report[[#This Row],[Duration3]]&gt;=360,IF([2]!RtDuet_Report[[#This Row],[&gt; 12 Hrs EDT ]]=1,"Zero",1),"Zero")</f>
        <v>Zero</v>
      </c>
      <c r="P804" s="107" t="str">
        <f>IF([2]!RtDuet_Report[[#This Row],[Duration3]]&gt;=720, 1,"Zero")</f>
        <v>Zero</v>
      </c>
      <c r="Q804" s="101">
        <v>1</v>
      </c>
      <c r="R804" s="123">
        <v>1.2731481481481483E-3</v>
      </c>
      <c r="S804" s="106" t="s">
        <v>844</v>
      </c>
      <c r="T804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04" s="105">
        <f>IF(OR([2]!RtDuet_Report[[#This Row],[Machine Centre ]]="Truck Loading 1 Unplanned Loss",[2]!RtDuet_Report[[#This Row],[Machine Centre ]]="Truck Loading 2 Unplanned Loss"),[2]!RtDuet_Report[[#This Row],[Duration3]],0)</f>
        <v>7</v>
      </c>
    </row>
    <row r="805" spans="1:21" ht="163" thickBot="1" x14ac:dyDescent="0.4">
      <c r="A805" s="137" t="s">
        <v>1295</v>
      </c>
      <c r="B805" s="98">
        <v>44896</v>
      </c>
      <c r="C805" s="99"/>
      <c r="D805" s="99"/>
      <c r="E805" s="106">
        <v>44910.062939814816</v>
      </c>
      <c r="F805" s="106">
        <v>44910.063055555554</v>
      </c>
      <c r="G805" s="106" t="s">
        <v>32</v>
      </c>
      <c r="H805" s="106" t="s">
        <v>1477</v>
      </c>
      <c r="I805" s="106" t="s">
        <v>1477</v>
      </c>
      <c r="J805" s="106" t="s">
        <v>34</v>
      </c>
      <c r="K805" s="106" t="s">
        <v>535</v>
      </c>
      <c r="L805" s="128" t="s">
        <v>36</v>
      </c>
      <c r="M805" s="118" t="s">
        <v>179</v>
      </c>
      <c r="N805" s="118" t="s">
        <v>536</v>
      </c>
      <c r="O805" s="107" t="str">
        <f>IF([2]!RtDuet_Report[[#This Row],[Duration3]]&gt;=360,IF([2]!RtDuet_Report[[#This Row],[&gt; 12 Hrs EDT ]]=1,"Zero",1),"Zero")</f>
        <v>Zero</v>
      </c>
      <c r="P805" s="107" t="str">
        <f>IF([2]!RtDuet_Report[[#This Row],[Duration3]]&gt;=720, 1,"Zero")</f>
        <v>Zero</v>
      </c>
      <c r="Q805" s="101">
        <v>0</v>
      </c>
      <c r="R805" s="123">
        <v>1.1574074074074073E-4</v>
      </c>
      <c r="S805" s="106" t="s">
        <v>844</v>
      </c>
      <c r="T805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05" s="105">
        <f>IF(OR([2]!RtDuet_Report[[#This Row],[Machine Centre ]]="Truck Loading 1 Unplanned Loss",[2]!RtDuet_Report[[#This Row],[Machine Centre ]]="Truck Loading 2 Unplanned Loss"),[2]!RtDuet_Report[[#This Row],[Duration3]],0)</f>
        <v>1</v>
      </c>
    </row>
    <row r="806" spans="1:21" ht="163" thickBot="1" x14ac:dyDescent="0.4">
      <c r="A806" s="137" t="s">
        <v>1295</v>
      </c>
      <c r="B806" s="98">
        <v>44927</v>
      </c>
      <c r="C806" s="99"/>
      <c r="D806" s="99"/>
      <c r="E806" s="106">
        <v>44942.756793981483</v>
      </c>
      <c r="F806" s="106">
        <v>44942.762812499997</v>
      </c>
      <c r="G806" s="118" t="s">
        <v>41</v>
      </c>
      <c r="H806" s="118" t="s">
        <v>198</v>
      </c>
      <c r="I806" s="118" t="s">
        <v>198</v>
      </c>
      <c r="J806" s="118" t="s">
        <v>34</v>
      </c>
      <c r="K806" s="118" t="s">
        <v>1478</v>
      </c>
      <c r="L806" s="118" t="s">
        <v>78</v>
      </c>
      <c r="M806" s="118" t="s">
        <v>179</v>
      </c>
      <c r="N806" s="128" t="s">
        <v>1121</v>
      </c>
      <c r="O806" s="107" t="str">
        <f>IF([2]!RtDuet_Report[[#This Row],[Duration3]]&gt;=360,IF([2]!RtDuet_Report[[#This Row],[&gt; 12 Hrs EDT ]]=1,"Zero",1),"Zero")</f>
        <v>Zero</v>
      </c>
      <c r="P806" s="107" t="str">
        <f>IF([2]!RtDuet_Report[[#This Row],[Duration3]]&gt;=720, 1,"Zero")</f>
        <v>Zero</v>
      </c>
      <c r="Q806" s="101">
        <v>8</v>
      </c>
      <c r="R806" s="123">
        <v>6.0185185185185177E-3</v>
      </c>
      <c r="S806" s="118" t="s">
        <v>1479</v>
      </c>
      <c r="T806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0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07" spans="1:21" ht="175.5" thickBot="1" x14ac:dyDescent="0.4">
      <c r="A807" s="137" t="s">
        <v>1295</v>
      </c>
      <c r="B807" s="98">
        <v>44927</v>
      </c>
      <c r="C807" s="99" t="s">
        <v>1480</v>
      </c>
      <c r="D807" s="99"/>
      <c r="E807" s="106">
        <v>44949.707638888889</v>
      </c>
      <c r="F807" s="106">
        <v>44949.709722222222</v>
      </c>
      <c r="G807" s="118" t="s">
        <v>69</v>
      </c>
      <c r="H807" s="118" t="s">
        <v>1247</v>
      </c>
      <c r="I807" s="118" t="s">
        <v>303</v>
      </c>
      <c r="J807" s="118" t="s">
        <v>62</v>
      </c>
      <c r="K807" s="118" t="s">
        <v>1137</v>
      </c>
      <c r="L807" s="118" t="s">
        <v>54</v>
      </c>
      <c r="M807" s="118" t="s">
        <v>188</v>
      </c>
      <c r="N807" s="118" t="s">
        <v>629</v>
      </c>
      <c r="O807" s="107" t="str">
        <f>IF([2]!RtDuet_Report[[#This Row],[Duration3]]&gt;=360,IF([2]!RtDuet_Report[[#This Row],[&gt; 12 Hrs EDT ]]=1,"Zero",1),"Zero")</f>
        <v>Zero</v>
      </c>
      <c r="P807" s="107" t="str">
        <f>IF([2]!RtDuet_Report[[#This Row],[Duration3]]&gt;=720, 1,"Zero")</f>
        <v>Zero</v>
      </c>
      <c r="Q807" s="101">
        <v>3</v>
      </c>
      <c r="R807" s="123">
        <v>2.0833333333333333E-3</v>
      </c>
      <c r="S807" s="118" t="s">
        <v>1481</v>
      </c>
      <c r="T807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07" s="105">
        <f>IF(OR([2]!RtDuet_Report[[#This Row],[Machine Centre ]]="Truck Loading 1 Unplanned Loss",[2]!RtDuet_Report[[#This Row],[Machine Centre ]]="Truck Loading 2 Unplanned Loss"),[2]!RtDuet_Report[[#This Row],[Duration3]],0)</f>
        <v>8</v>
      </c>
    </row>
    <row r="808" spans="1:21" ht="175.5" thickBot="1" x14ac:dyDescent="0.4">
      <c r="A808" s="137" t="s">
        <v>1295</v>
      </c>
      <c r="B808" s="98">
        <v>44927</v>
      </c>
      <c r="C808" s="99" t="s">
        <v>1480</v>
      </c>
      <c r="D808" s="99"/>
      <c r="E808" s="106">
        <v>44949.710416666669</v>
      </c>
      <c r="F808" s="106">
        <v>44949.72152777778</v>
      </c>
      <c r="G808" s="118" t="s">
        <v>69</v>
      </c>
      <c r="H808" s="118" t="s">
        <v>634</v>
      </c>
      <c r="I808" s="118" t="s">
        <v>193</v>
      </c>
      <c r="J808" s="118" t="s">
        <v>62</v>
      </c>
      <c r="K808" s="118" t="s">
        <v>1137</v>
      </c>
      <c r="L808" s="118" t="s">
        <v>54</v>
      </c>
      <c r="M808" s="118" t="s">
        <v>188</v>
      </c>
      <c r="N808" s="118" t="s">
        <v>629</v>
      </c>
      <c r="O808" s="107" t="str">
        <f>IF([2]!RtDuet_Report[[#This Row],[Duration3]]&gt;=360,IF([2]!RtDuet_Report[[#This Row],[&gt; 12 Hrs EDT ]]=1,"Zero",1),"Zero")</f>
        <v>Zero</v>
      </c>
      <c r="P808" s="107" t="str">
        <f>IF([2]!RtDuet_Report[[#This Row],[Duration3]]&gt;=720, 1,"Zero")</f>
        <v>Zero</v>
      </c>
      <c r="Q808" s="101">
        <v>16</v>
      </c>
      <c r="R808" s="123">
        <v>1.1111111111111112E-2</v>
      </c>
      <c r="S808" s="118" t="s">
        <v>1481</v>
      </c>
      <c r="T808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80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09" spans="1:21" ht="175.5" thickBot="1" x14ac:dyDescent="0.4">
      <c r="A809" s="137" t="s">
        <v>1295</v>
      </c>
      <c r="B809" s="98">
        <v>44927</v>
      </c>
      <c r="C809" s="99" t="s">
        <v>1480</v>
      </c>
      <c r="D809" s="99"/>
      <c r="E809" s="106">
        <v>44950.011805555558</v>
      </c>
      <c r="F809" s="106">
        <v>44950.040972222225</v>
      </c>
      <c r="G809" s="118" t="s">
        <v>69</v>
      </c>
      <c r="H809" s="118" t="s">
        <v>1482</v>
      </c>
      <c r="I809" s="118" t="s">
        <v>1483</v>
      </c>
      <c r="J809" s="118" t="s">
        <v>62</v>
      </c>
      <c r="K809" s="118" t="s">
        <v>1137</v>
      </c>
      <c r="L809" s="118" t="s">
        <v>54</v>
      </c>
      <c r="M809" s="118" t="s">
        <v>188</v>
      </c>
      <c r="N809" s="118" t="s">
        <v>629</v>
      </c>
      <c r="O809" s="107" t="str">
        <f>IF([2]!RtDuet_Report[[#This Row],[Duration3]]&gt;=360,IF([2]!RtDuet_Report[[#This Row],[&gt; 12 Hrs EDT ]]=1,"Zero",1),"Zero")</f>
        <v>Zero</v>
      </c>
      <c r="P809" s="107" t="str">
        <f>IF([2]!RtDuet_Report[[#This Row],[Duration3]]&gt;=720, 1,"Zero")</f>
        <v>Zero</v>
      </c>
      <c r="Q809" s="101">
        <v>42</v>
      </c>
      <c r="R809" s="123">
        <v>2.9166666666666664E-2</v>
      </c>
      <c r="S809" s="118" t="s">
        <v>1484</v>
      </c>
      <c r="T809" s="105">
        <f>IF(OR([2]!RtDuet_Report[[#This Row],[Machine Centre ]]="Vessel Unloading 1 Unplanned Loss",[2]!RtDuet_Report[[#This Row],[Machine Centre ]]="Vessel Unloading 2 Unplanned Loss"),[2]!RtDuet_Report[[#This Row],[Duration3]],0)</f>
        <v>16</v>
      </c>
      <c r="U80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10" spans="1:21" ht="188" thickBot="1" x14ac:dyDescent="0.4">
      <c r="A810" s="137" t="s">
        <v>1295</v>
      </c>
      <c r="B810" s="98">
        <v>44927</v>
      </c>
      <c r="C810" s="99" t="s">
        <v>1480</v>
      </c>
      <c r="D810" s="99"/>
      <c r="E810" s="106">
        <v>44950.038194444445</v>
      </c>
      <c r="F810" s="106">
        <v>44950.053819444445</v>
      </c>
      <c r="G810" s="118" t="s">
        <v>59</v>
      </c>
      <c r="H810" s="118" t="s">
        <v>1485</v>
      </c>
      <c r="I810" s="118" t="s">
        <v>349</v>
      </c>
      <c r="J810" s="118" t="s">
        <v>62</v>
      </c>
      <c r="K810" s="118" t="s">
        <v>1486</v>
      </c>
      <c r="L810" s="118" t="s">
        <v>78</v>
      </c>
      <c r="M810" s="118" t="s">
        <v>64</v>
      </c>
      <c r="N810" s="118" t="s">
        <v>65</v>
      </c>
      <c r="O810" s="107" t="str">
        <f>IF([2]!RtDuet_Report[[#This Row],[Duration3]]&gt;=360,IF([2]!RtDuet_Report[[#This Row],[&gt; 12 Hrs EDT ]]=1,"Zero",1),"Zero")</f>
        <v>Zero</v>
      </c>
      <c r="P810" s="107" t="str">
        <f>IF([2]!RtDuet_Report[[#This Row],[Duration3]]&gt;=720, 1,"Zero")</f>
        <v>Zero</v>
      </c>
      <c r="Q810" s="101">
        <v>22</v>
      </c>
      <c r="R810" s="123">
        <v>1.5625E-2</v>
      </c>
      <c r="S810" s="118"/>
      <c r="T810" s="105">
        <f>IF(OR([2]!RtDuet_Report[[#This Row],[Machine Centre ]]="Vessel Unloading 1 Unplanned Loss",[2]!RtDuet_Report[[#This Row],[Machine Centre ]]="Vessel Unloading 2 Unplanned Loss"),[2]!RtDuet_Report[[#This Row],[Duration3]],0)</f>
        <v>42</v>
      </c>
      <c r="U81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11" spans="1:21" ht="188" thickBot="1" x14ac:dyDescent="0.4">
      <c r="A811" s="137" t="s">
        <v>1295</v>
      </c>
      <c r="B811" s="98">
        <v>44927</v>
      </c>
      <c r="C811" s="99" t="s">
        <v>1480</v>
      </c>
      <c r="D811" s="99"/>
      <c r="E811" s="106">
        <v>44950.075694444444</v>
      </c>
      <c r="F811" s="106">
        <v>44950.086701388886</v>
      </c>
      <c r="G811" s="118" t="s">
        <v>59</v>
      </c>
      <c r="H811" s="118" t="s">
        <v>1487</v>
      </c>
      <c r="I811" s="118" t="s">
        <v>133</v>
      </c>
      <c r="J811" s="118" t="s">
        <v>62</v>
      </c>
      <c r="K811" s="118" t="s">
        <v>239</v>
      </c>
      <c r="L811" s="118" t="s">
        <v>36</v>
      </c>
      <c r="M811" s="118" t="s">
        <v>188</v>
      </c>
      <c r="N811" s="118" t="s">
        <v>240</v>
      </c>
      <c r="O811" s="107" t="str">
        <f>IF([2]!RtDuet_Report[[#This Row],[Duration3]]&gt;=360,IF([2]!RtDuet_Report[[#This Row],[&gt; 12 Hrs EDT ]]=1,"Zero",1),"Zero")</f>
        <v>Zero</v>
      </c>
      <c r="P811" s="107" t="str">
        <f>IF([2]!RtDuet_Report[[#This Row],[Duration3]]&gt;=720, 1,"Zero")</f>
        <v>Zero</v>
      </c>
      <c r="Q811" s="101">
        <v>15</v>
      </c>
      <c r="R811" s="123">
        <v>1.1006944444444444E-2</v>
      </c>
      <c r="S811" s="118" t="s">
        <v>1390</v>
      </c>
      <c r="T811" s="105">
        <f>IF(OR([2]!RtDuet_Report[[#This Row],[Machine Centre ]]="Vessel Unloading 1 Unplanned Loss",[2]!RtDuet_Report[[#This Row],[Machine Centre ]]="Vessel Unloading 2 Unplanned Loss"),[2]!RtDuet_Report[[#This Row],[Duration3]],0)</f>
        <v>22</v>
      </c>
      <c r="U81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12" spans="1:21" ht="188" thickBot="1" x14ac:dyDescent="0.4">
      <c r="A812" s="137" t="s">
        <v>1295</v>
      </c>
      <c r="B812" s="98">
        <v>44927</v>
      </c>
      <c r="C812" s="99" t="s">
        <v>1480</v>
      </c>
      <c r="D812" s="99"/>
      <c r="E812" s="106">
        <v>44950.086701388886</v>
      </c>
      <c r="F812" s="106">
        <v>44950.09542824074</v>
      </c>
      <c r="G812" s="118" t="s">
        <v>59</v>
      </c>
      <c r="H812" s="118" t="s">
        <v>694</v>
      </c>
      <c r="I812" s="118" t="s">
        <v>1488</v>
      </c>
      <c r="J812" s="118" t="s">
        <v>62</v>
      </c>
      <c r="K812" s="118" t="s">
        <v>239</v>
      </c>
      <c r="L812" s="118" t="s">
        <v>36</v>
      </c>
      <c r="M812" s="118" t="s">
        <v>188</v>
      </c>
      <c r="N812" s="118" t="s">
        <v>240</v>
      </c>
      <c r="O812" s="107" t="str">
        <f>IF([2]!RtDuet_Report[[#This Row],[Duration3]]&gt;=360,IF([2]!RtDuet_Report[[#This Row],[&gt; 12 Hrs EDT ]]=1,"Zero",1),"Zero")</f>
        <v>Zero</v>
      </c>
      <c r="P812" s="107" t="str">
        <f>IF([2]!RtDuet_Report[[#This Row],[Duration3]]&gt;=720, 1,"Zero")</f>
        <v>Zero</v>
      </c>
      <c r="Q812" s="101">
        <v>12</v>
      </c>
      <c r="R812" s="123">
        <v>8.726851851851852E-3</v>
      </c>
      <c r="S812" s="118" t="s">
        <v>1489</v>
      </c>
      <c r="T812" s="105">
        <f>IF(OR([2]!RtDuet_Report[[#This Row],[Machine Centre ]]="Vessel Unloading 1 Unplanned Loss",[2]!RtDuet_Report[[#This Row],[Machine Centre ]]="Vessel Unloading 2 Unplanned Loss"),[2]!RtDuet_Report[[#This Row],[Duration3]],0)</f>
        <v>15</v>
      </c>
      <c r="U81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13" spans="1:21" ht="188" thickBot="1" x14ac:dyDescent="0.4">
      <c r="A813" s="137" t="s">
        <v>1295</v>
      </c>
      <c r="B813" s="98">
        <v>44927</v>
      </c>
      <c r="C813" s="99" t="s">
        <v>1480</v>
      </c>
      <c r="D813" s="99"/>
      <c r="E813" s="106">
        <v>44950.09542824074</v>
      </c>
      <c r="F813" s="106">
        <v>44950.104166666664</v>
      </c>
      <c r="G813" s="118" t="s">
        <v>59</v>
      </c>
      <c r="H813" s="118" t="s">
        <v>1490</v>
      </c>
      <c r="I813" s="118" t="s">
        <v>1066</v>
      </c>
      <c r="J813" s="118" t="s">
        <v>62</v>
      </c>
      <c r="K813" s="118" t="s">
        <v>1486</v>
      </c>
      <c r="L813" s="118" t="s">
        <v>78</v>
      </c>
      <c r="M813" s="118" t="s">
        <v>64</v>
      </c>
      <c r="N813" s="118" t="s">
        <v>65</v>
      </c>
      <c r="O813" s="107" t="str">
        <f>IF([2]!RtDuet_Report[[#This Row],[Duration3]]&gt;=360,IF([2]!RtDuet_Report[[#This Row],[&gt; 12 Hrs EDT ]]=1,"Zero",1),"Zero")</f>
        <v>Zero</v>
      </c>
      <c r="P813" s="107" t="str">
        <f>IF([2]!RtDuet_Report[[#This Row],[Duration3]]&gt;=720, 1,"Zero")</f>
        <v>Zero</v>
      </c>
      <c r="Q813" s="101">
        <v>12</v>
      </c>
      <c r="R813" s="123">
        <v>8.7384259259259255E-3</v>
      </c>
      <c r="S813" s="118" t="s">
        <v>1491</v>
      </c>
      <c r="T813" s="105">
        <f>IF(OR([2]!RtDuet_Report[[#This Row],[Machine Centre ]]="Vessel Unloading 1 Unplanned Loss",[2]!RtDuet_Report[[#This Row],[Machine Centre ]]="Vessel Unloading 2 Unplanned Loss"),[2]!RtDuet_Report[[#This Row],[Duration3]],0)</f>
        <v>12</v>
      </c>
      <c r="U81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14" spans="1:21" ht="163" thickBot="1" x14ac:dyDescent="0.4">
      <c r="A814" s="137" t="s">
        <v>1295</v>
      </c>
      <c r="B814" s="98">
        <v>44927</v>
      </c>
      <c r="C814" s="99" t="s">
        <v>1480</v>
      </c>
      <c r="D814" s="99"/>
      <c r="E814" s="106">
        <v>44950.777083333334</v>
      </c>
      <c r="F814" s="106">
        <v>44950.79791666667</v>
      </c>
      <c r="G814" s="118" t="s">
        <v>59</v>
      </c>
      <c r="H814" s="118" t="s">
        <v>1492</v>
      </c>
      <c r="I814" s="118" t="s">
        <v>202</v>
      </c>
      <c r="J814" s="118" t="s">
        <v>34</v>
      </c>
      <c r="K814" s="118" t="s">
        <v>1493</v>
      </c>
      <c r="L814" s="118" t="s">
        <v>78</v>
      </c>
      <c r="M814" s="118" t="s">
        <v>188</v>
      </c>
      <c r="N814" s="118" t="s">
        <v>1273</v>
      </c>
      <c r="O814" s="107" t="str">
        <f>IF([2]!RtDuet_Report[[#This Row],[Duration3]]&gt;=360,IF([2]!RtDuet_Report[[#This Row],[&gt; 12 Hrs EDT ]]=1,"Zero",1),"Zero")</f>
        <v>Zero</v>
      </c>
      <c r="P814" s="107" t="str">
        <f>IF([2]!RtDuet_Report[[#This Row],[Duration3]]&gt;=720, 1,"Zero")</f>
        <v>Zero</v>
      </c>
      <c r="Q814" s="101">
        <v>30</v>
      </c>
      <c r="R814" s="123">
        <v>2.0833333333333332E-2</v>
      </c>
      <c r="S814" s="118" t="s">
        <v>1494</v>
      </c>
      <c r="T814" s="105">
        <f>IF(OR([2]!RtDuet_Report[[#This Row],[Machine Centre ]]="Vessel Unloading 1 Unplanned Loss",[2]!RtDuet_Report[[#This Row],[Machine Centre ]]="Vessel Unloading 2 Unplanned Loss"),[2]!RtDuet_Report[[#This Row],[Duration3]],0)</f>
        <v>12</v>
      </c>
      <c r="U81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15" spans="1:21" ht="175.5" thickBot="1" x14ac:dyDescent="0.4">
      <c r="A815" s="137" t="s">
        <v>1295</v>
      </c>
      <c r="B815" s="98">
        <v>44927</v>
      </c>
      <c r="C815" s="99" t="s">
        <v>1480</v>
      </c>
      <c r="D815" s="99"/>
      <c r="E815" s="106">
        <v>44951.172997685186</v>
      </c>
      <c r="F815" s="106">
        <v>44951.181250000001</v>
      </c>
      <c r="G815" s="118" t="s">
        <v>59</v>
      </c>
      <c r="H815" s="118" t="s">
        <v>1495</v>
      </c>
      <c r="I815" s="118" t="s">
        <v>428</v>
      </c>
      <c r="J815" s="118" t="s">
        <v>62</v>
      </c>
      <c r="K815" s="118" t="s">
        <v>1496</v>
      </c>
      <c r="L815" s="118" t="s">
        <v>78</v>
      </c>
      <c r="M815" s="118" t="s">
        <v>188</v>
      </c>
      <c r="N815" s="118" t="s">
        <v>1273</v>
      </c>
      <c r="O815" s="107" t="str">
        <f>IF([2]!RtDuet_Report[[#This Row],[Duration3]]&gt;=360,IF([2]!RtDuet_Report[[#This Row],[&gt; 12 Hrs EDT ]]=1,"Zero",1),"Zero")</f>
        <v>Zero</v>
      </c>
      <c r="P815" s="107" t="str">
        <f>IF([2]!RtDuet_Report[[#This Row],[Duration3]]&gt;=720, 1,"Zero")</f>
        <v>Zero</v>
      </c>
      <c r="Q815" s="101">
        <v>11</v>
      </c>
      <c r="R815" s="123">
        <v>8.2523148148148148E-3</v>
      </c>
      <c r="S815" s="118" t="s">
        <v>1497</v>
      </c>
      <c r="T815" s="105">
        <f>IF(OR([2]!RtDuet_Report[[#This Row],[Machine Centre ]]="Vessel Unloading 1 Unplanned Loss",[2]!RtDuet_Report[[#This Row],[Machine Centre ]]="Vessel Unloading 2 Unplanned Loss"),[2]!RtDuet_Report[[#This Row],[Duration3]],0)</f>
        <v>30</v>
      </c>
      <c r="U81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16" spans="1:21" ht="138" thickBot="1" x14ac:dyDescent="0.4">
      <c r="A816" s="137" t="s">
        <v>1295</v>
      </c>
      <c r="B816" s="98">
        <v>44927</v>
      </c>
      <c r="C816" s="99"/>
      <c r="D816" s="99"/>
      <c r="E816" s="106">
        <v>44957.115358796298</v>
      </c>
      <c r="F816" s="106">
        <v>44957.122847222221</v>
      </c>
      <c r="G816" s="118" t="s">
        <v>41</v>
      </c>
      <c r="H816" s="118" t="s">
        <v>1315</v>
      </c>
      <c r="I816" s="118" t="s">
        <v>1315</v>
      </c>
      <c r="J816" s="118" t="s">
        <v>34</v>
      </c>
      <c r="K816" s="118" t="s">
        <v>1498</v>
      </c>
      <c r="L816" s="128"/>
      <c r="M816" s="118" t="s">
        <v>179</v>
      </c>
      <c r="N816" s="128" t="s">
        <v>724</v>
      </c>
      <c r="O816" s="107" t="str">
        <f>IF([2]!RtDuet_Report[[#This Row],[Duration3]]&gt;=360,IF([2]!RtDuet_Report[[#This Row],[&gt; 12 Hrs EDT ]]=1,"Zero",1),"Zero")</f>
        <v>Zero</v>
      </c>
      <c r="P816" s="107" t="str">
        <f>IF([2]!RtDuet_Report[[#This Row],[Duration3]]&gt;=720, 1,"Zero")</f>
        <v>Zero</v>
      </c>
      <c r="Q816" s="101">
        <v>10</v>
      </c>
      <c r="R816" s="123">
        <v>7.4884259259259262E-3</v>
      </c>
      <c r="S816" s="118" t="s">
        <v>1499</v>
      </c>
      <c r="T816" s="105">
        <f>IF(OR([2]!RtDuet_Report[[#This Row],[Machine Centre ]]="Vessel Unloading 1 Unplanned Loss",[2]!RtDuet_Report[[#This Row],[Machine Centre ]]="Vessel Unloading 2 Unplanned Loss"),[2]!RtDuet_Report[[#This Row],[Duration3]],0)</f>
        <v>11</v>
      </c>
      <c r="U81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17" spans="1:21" ht="163" thickBot="1" x14ac:dyDescent="0.4">
      <c r="A817" s="137" t="s">
        <v>1295</v>
      </c>
      <c r="B817" s="98">
        <v>44958</v>
      </c>
      <c r="C817" s="99"/>
      <c r="D817" s="99"/>
      <c r="E817" s="106">
        <v>44960.032256944447</v>
      </c>
      <c r="F817" s="106">
        <v>44960.046261574076</v>
      </c>
      <c r="G817" s="118" t="s">
        <v>41</v>
      </c>
      <c r="H817" s="118" t="s">
        <v>1500</v>
      </c>
      <c r="I817" s="118" t="s">
        <v>1500</v>
      </c>
      <c r="J817" s="118" t="s">
        <v>34</v>
      </c>
      <c r="K817" s="118" t="s">
        <v>1501</v>
      </c>
      <c r="L817" s="118" t="s">
        <v>54</v>
      </c>
      <c r="M817" s="118" t="s">
        <v>179</v>
      </c>
      <c r="N817" s="128" t="s">
        <v>724</v>
      </c>
      <c r="O817" s="107" t="str">
        <f>IF([2]!RtDuet_Report[[#This Row],[Duration3]]&gt;=360,IF([2]!RtDuet_Report[[#This Row],[&gt; 12 Hrs EDT ]]=1,"Zero",1),"Zero")</f>
        <v>Zero</v>
      </c>
      <c r="P817" s="107" t="str">
        <f>IF([2]!RtDuet_Report[[#This Row],[Duration3]]&gt;=720, 1,"Zero")</f>
        <v>Zero</v>
      </c>
      <c r="Q817" s="101">
        <v>20</v>
      </c>
      <c r="R817" s="123">
        <v>1.4004629629629631E-2</v>
      </c>
      <c r="S817" s="118" t="s">
        <v>1502</v>
      </c>
      <c r="T817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17" s="105">
        <f>IF(OR([2]!RtDuet_Report[[#This Row],[Machine Centre ]]="Truck Loading 1 Unplanned Loss",[2]!RtDuet_Report[[#This Row],[Machine Centre ]]="Truck Loading 2 Unplanned Loss"),[2]!RtDuet_Report[[#This Row],[Duration3]],0)</f>
        <v>10</v>
      </c>
    </row>
    <row r="818" spans="1:21" ht="163" thickBot="1" x14ac:dyDescent="0.4">
      <c r="A818" s="137" t="s">
        <v>1295</v>
      </c>
      <c r="B818" s="98">
        <v>44958</v>
      </c>
      <c r="C818" s="99"/>
      <c r="D818" s="99"/>
      <c r="E818" s="106">
        <v>44960.046377314815</v>
      </c>
      <c r="F818" s="106">
        <v>44960.060266203705</v>
      </c>
      <c r="G818" s="118" t="s">
        <v>41</v>
      </c>
      <c r="H818" s="118" t="s">
        <v>1503</v>
      </c>
      <c r="I818" s="118" t="s">
        <v>1503</v>
      </c>
      <c r="J818" s="118" t="s">
        <v>34</v>
      </c>
      <c r="K818" s="118" t="s">
        <v>1501</v>
      </c>
      <c r="L818" s="118" t="s">
        <v>54</v>
      </c>
      <c r="M818" s="118" t="s">
        <v>179</v>
      </c>
      <c r="N818" s="128" t="s">
        <v>724</v>
      </c>
      <c r="O818" s="107" t="str">
        <f>IF([2]!RtDuet_Report[[#This Row],[Duration3]]&gt;=360,IF([2]!RtDuet_Report[[#This Row],[&gt; 12 Hrs EDT ]]=1,"Zero",1),"Zero")</f>
        <v>Zero</v>
      </c>
      <c r="P818" s="107" t="str">
        <f>IF([2]!RtDuet_Report[[#This Row],[Duration3]]&gt;=720, 1,"Zero")</f>
        <v>Zero</v>
      </c>
      <c r="Q818" s="101">
        <v>20</v>
      </c>
      <c r="R818" s="123">
        <v>1.3888888888888888E-2</v>
      </c>
      <c r="S818" s="118" t="s">
        <v>1504</v>
      </c>
      <c r="T81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18" s="105">
        <f>IF(OR([2]!RtDuet_Report[[#This Row],[Machine Centre ]]="Truck Loading 1 Unplanned Loss",[2]!RtDuet_Report[[#This Row],[Machine Centre ]]="Truck Loading 2 Unplanned Loss"),[2]!RtDuet_Report[[#This Row],[Duration3]],0)</f>
        <v>20</v>
      </c>
    </row>
    <row r="819" spans="1:21" ht="163" thickBot="1" x14ac:dyDescent="0.4">
      <c r="A819" s="137" t="s">
        <v>1295</v>
      </c>
      <c r="B819" s="98">
        <v>44958</v>
      </c>
      <c r="C819" s="99"/>
      <c r="D819" s="99"/>
      <c r="E819" s="106">
        <v>44960.759918981479</v>
      </c>
      <c r="F819" s="106">
        <v>44960.767789351848</v>
      </c>
      <c r="G819" s="118" t="s">
        <v>41</v>
      </c>
      <c r="H819" s="118" t="s">
        <v>1416</v>
      </c>
      <c r="I819" s="118" t="s">
        <v>1416</v>
      </c>
      <c r="J819" s="118" t="s">
        <v>34</v>
      </c>
      <c r="K819" s="118" t="s">
        <v>1505</v>
      </c>
      <c r="L819" s="118" t="s">
        <v>78</v>
      </c>
      <c r="M819" s="118" t="s">
        <v>1506</v>
      </c>
      <c r="N819" s="118" t="s">
        <v>1507</v>
      </c>
      <c r="O819" s="107" t="str">
        <f>IF([2]!RtDuet_Report[[#This Row],[Duration3]]&gt;=360,IF([2]!RtDuet_Report[[#This Row],[&gt; 12 Hrs EDT ]]=1,"Zero",1),"Zero")</f>
        <v>Zero</v>
      </c>
      <c r="P819" s="107" t="str">
        <f>IF([2]!RtDuet_Report[[#This Row],[Duration3]]&gt;=720, 1,"Zero")</f>
        <v>Zero</v>
      </c>
      <c r="Q819" s="101">
        <v>11</v>
      </c>
      <c r="R819" s="123">
        <v>7.8703703703703713E-3</v>
      </c>
      <c r="S819" s="118" t="s">
        <v>1508</v>
      </c>
      <c r="T819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19" s="105">
        <f>IF(OR([2]!RtDuet_Report[[#This Row],[Machine Centre ]]="Truck Loading 1 Unplanned Loss",[2]!RtDuet_Report[[#This Row],[Machine Centre ]]="Truck Loading 2 Unplanned Loss"),[2]!RtDuet_Report[[#This Row],[Duration3]],0)</f>
        <v>20</v>
      </c>
    </row>
    <row r="820" spans="1:21" ht="188" thickBot="1" x14ac:dyDescent="0.4">
      <c r="A820" s="137" t="s">
        <v>1295</v>
      </c>
      <c r="B820" s="98">
        <v>44958</v>
      </c>
      <c r="C820" s="99" t="s">
        <v>1509</v>
      </c>
      <c r="D820" s="99"/>
      <c r="E820" s="106">
        <v>44961.802777777775</v>
      </c>
      <c r="F820" s="106">
        <v>44961.82916666667</v>
      </c>
      <c r="G820" s="118" t="s">
        <v>59</v>
      </c>
      <c r="H820" s="118" t="s">
        <v>1510</v>
      </c>
      <c r="I820" s="118" t="s">
        <v>1511</v>
      </c>
      <c r="J820" s="118" t="s">
        <v>62</v>
      </c>
      <c r="K820" s="118" t="s">
        <v>239</v>
      </c>
      <c r="L820" s="118" t="s">
        <v>36</v>
      </c>
      <c r="M820" s="118" t="s">
        <v>188</v>
      </c>
      <c r="N820" s="118" t="s">
        <v>240</v>
      </c>
      <c r="O820" s="107" t="str">
        <f>IF([2]!RtDuet_Report[[#This Row],[Duration3]]&gt;=360,IF([2]!RtDuet_Report[[#This Row],[&gt; 12 Hrs EDT ]]=1,"Zero",1),"Zero")</f>
        <v>Zero</v>
      </c>
      <c r="P820" s="107" t="str">
        <f>IF([2]!RtDuet_Report[[#This Row],[Duration3]]&gt;=720, 1,"Zero")</f>
        <v>Zero</v>
      </c>
      <c r="Q820" s="101">
        <v>38</v>
      </c>
      <c r="R820" s="123">
        <v>2.6388888888888889E-2</v>
      </c>
      <c r="S820" s="118" t="s">
        <v>1512</v>
      </c>
      <c r="T820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20" s="105">
        <f>IF(OR([2]!RtDuet_Report[[#This Row],[Machine Centre ]]="Truck Loading 1 Unplanned Loss",[2]!RtDuet_Report[[#This Row],[Machine Centre ]]="Truck Loading 2 Unplanned Loss"),[2]!RtDuet_Report[[#This Row],[Duration3]],0)</f>
        <v>11</v>
      </c>
    </row>
    <row r="821" spans="1:21" ht="200.5" thickBot="1" x14ac:dyDescent="0.4">
      <c r="A821" s="137" t="s">
        <v>1295</v>
      </c>
      <c r="B821" s="98">
        <v>44958</v>
      </c>
      <c r="C821" s="99" t="s">
        <v>1509</v>
      </c>
      <c r="D821" s="99"/>
      <c r="E821" s="106">
        <v>44961.902777777781</v>
      </c>
      <c r="F821" s="106">
        <v>44961.911111111112</v>
      </c>
      <c r="G821" s="118" t="s">
        <v>69</v>
      </c>
      <c r="H821" s="118" t="s">
        <v>754</v>
      </c>
      <c r="I821" s="118" t="s">
        <v>1513</v>
      </c>
      <c r="J821" s="118" t="s">
        <v>62</v>
      </c>
      <c r="K821" s="118" t="s">
        <v>1313</v>
      </c>
      <c r="L821" s="118" t="s">
        <v>78</v>
      </c>
      <c r="M821" s="118" t="s">
        <v>1514</v>
      </c>
      <c r="N821" s="118" t="s">
        <v>1515</v>
      </c>
      <c r="O821" s="107" t="str">
        <f>IF([2]!RtDuet_Report[[#This Row],[Duration3]]&gt;=360,IF([2]!RtDuet_Report[[#This Row],[&gt; 12 Hrs EDT ]]=1,"Zero",1),"Zero")</f>
        <v>Zero</v>
      </c>
      <c r="P821" s="107" t="str">
        <f>IF([2]!RtDuet_Report[[#This Row],[Duration3]]&gt;=720, 1,"Zero")</f>
        <v>Zero</v>
      </c>
      <c r="Q821" s="101">
        <v>12</v>
      </c>
      <c r="R821" s="123">
        <v>8.3333333333333332E-3</v>
      </c>
      <c r="S821" s="118" t="s">
        <v>1516</v>
      </c>
      <c r="T821" s="105">
        <f>IF(OR([2]!RtDuet_Report[[#This Row],[Machine Centre ]]="Vessel Unloading 1 Unplanned Loss",[2]!RtDuet_Report[[#This Row],[Machine Centre ]]="Vessel Unloading 2 Unplanned Loss"),[2]!RtDuet_Report[[#This Row],[Duration3]],0)</f>
        <v>38</v>
      </c>
      <c r="U82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22" spans="1:21" ht="100.5" thickBot="1" x14ac:dyDescent="0.4">
      <c r="A822" s="137" t="s">
        <v>1295</v>
      </c>
      <c r="B822" s="98">
        <v>44958</v>
      </c>
      <c r="C822" s="99" t="s">
        <v>1509</v>
      </c>
      <c r="D822" s="99"/>
      <c r="E822" s="106">
        <v>44962.450694444444</v>
      </c>
      <c r="F822" s="106">
        <v>44962.458333333336</v>
      </c>
      <c r="G822" s="118" t="s">
        <v>69</v>
      </c>
      <c r="H822" s="118" t="s">
        <v>1300</v>
      </c>
      <c r="I822" s="118" t="s">
        <v>1300</v>
      </c>
      <c r="J822" s="118" t="s">
        <v>34</v>
      </c>
      <c r="K822" s="118" t="s">
        <v>248</v>
      </c>
      <c r="L822" s="118" t="s">
        <v>78</v>
      </c>
      <c r="M822" s="118" t="s">
        <v>188</v>
      </c>
      <c r="N822" s="118" t="s">
        <v>223</v>
      </c>
      <c r="O822" s="107" t="str">
        <f>IF([2]!RtDuet_Report[[#This Row],[Duration3]]&gt;=360,IF([2]!RtDuet_Report[[#This Row],[&gt; 12 Hrs EDT ]]=1,"Zero",1),"Zero")</f>
        <v>Zero</v>
      </c>
      <c r="P822" s="107" t="str">
        <f>IF([2]!RtDuet_Report[[#This Row],[Duration3]]&gt;=720, 1,"Zero")</f>
        <v>Zero</v>
      </c>
      <c r="Q822" s="101">
        <v>11</v>
      </c>
      <c r="R822" s="123">
        <v>7.6388888888888886E-3</v>
      </c>
      <c r="S822" s="118" t="s">
        <v>1517</v>
      </c>
      <c r="T822" s="105">
        <f>IF(OR([2]!RtDuet_Report[[#This Row],[Machine Centre ]]="Vessel Unloading 1 Unplanned Loss",[2]!RtDuet_Report[[#This Row],[Machine Centre ]]="Vessel Unloading 2 Unplanned Loss"),[2]!RtDuet_Report[[#This Row],[Duration3]],0)</f>
        <v>12</v>
      </c>
      <c r="U82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23" spans="1:21" ht="163" thickBot="1" x14ac:dyDescent="0.4">
      <c r="A823" s="137" t="s">
        <v>1295</v>
      </c>
      <c r="B823" s="98">
        <v>44958</v>
      </c>
      <c r="C823" s="99"/>
      <c r="D823" s="99"/>
      <c r="E823" s="106">
        <v>44962.5940625</v>
      </c>
      <c r="F823" s="106">
        <v>44962.753206018519</v>
      </c>
      <c r="G823" s="118" t="s">
        <v>32</v>
      </c>
      <c r="H823" s="118" t="s">
        <v>1518</v>
      </c>
      <c r="I823" s="118" t="s">
        <v>1518</v>
      </c>
      <c r="J823" s="118" t="s">
        <v>34</v>
      </c>
      <c r="K823" s="118" t="s">
        <v>535</v>
      </c>
      <c r="L823" s="118" t="s">
        <v>36</v>
      </c>
      <c r="M823" s="118" t="s">
        <v>179</v>
      </c>
      <c r="N823" s="118" t="s">
        <v>536</v>
      </c>
      <c r="O823" s="107" t="str">
        <f>IF([2]!RtDuet_Report[[#This Row],[Duration3]]&gt;=360,IF([2]!RtDuet_Report[[#This Row],[&gt; 12 Hrs EDT ]]=1,"Zero",1),"Zero")</f>
        <v>Zero</v>
      </c>
      <c r="P823" s="107" t="str">
        <f>IF([2]!RtDuet_Report[[#This Row],[Duration3]]&gt;=720, 1,"Zero")</f>
        <v>Zero</v>
      </c>
      <c r="Q823" s="101">
        <v>229</v>
      </c>
      <c r="R823" s="123">
        <v>0.15914351851851852</v>
      </c>
      <c r="S823" s="118" t="s">
        <v>1519</v>
      </c>
      <c r="T823" s="105">
        <f>IF(OR([2]!RtDuet_Report[[#This Row],[Machine Centre ]]="Vessel Unloading 1 Unplanned Loss",[2]!RtDuet_Report[[#This Row],[Machine Centre ]]="Vessel Unloading 2 Unplanned Loss"),[2]!RtDuet_Report[[#This Row],[Duration3]],0)</f>
        <v>11</v>
      </c>
      <c r="U82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24" spans="1:21" ht="163" thickBot="1" x14ac:dyDescent="0.4">
      <c r="A824" s="137" t="s">
        <v>1295</v>
      </c>
      <c r="B824" s="98">
        <v>44958</v>
      </c>
      <c r="C824" s="99"/>
      <c r="D824" s="99"/>
      <c r="E824" s="106">
        <v>44962.878553240742</v>
      </c>
      <c r="F824" s="106">
        <v>44962.88422453704</v>
      </c>
      <c r="G824" s="118" t="s">
        <v>32</v>
      </c>
      <c r="H824" s="118" t="s">
        <v>539</v>
      </c>
      <c r="I824" s="118" t="s">
        <v>539</v>
      </c>
      <c r="J824" s="118" t="s">
        <v>34</v>
      </c>
      <c r="K824" s="118" t="s">
        <v>535</v>
      </c>
      <c r="L824" s="118" t="s">
        <v>36</v>
      </c>
      <c r="M824" s="118" t="s">
        <v>179</v>
      </c>
      <c r="N824" s="118" t="s">
        <v>536</v>
      </c>
      <c r="O824" s="107" t="str">
        <f>IF([2]!RtDuet_Report[[#This Row],[Duration3]]&gt;=360,IF([2]!RtDuet_Report[[#This Row],[&gt; 12 Hrs EDT ]]=1,"Zero",1),"Zero")</f>
        <v>Zero</v>
      </c>
      <c r="P824" s="107" t="str">
        <f>IF([2]!RtDuet_Report[[#This Row],[Duration3]]&gt;=720, 1,"Zero")</f>
        <v>Zero</v>
      </c>
      <c r="Q824" s="101">
        <v>8</v>
      </c>
      <c r="R824" s="123">
        <v>5.6712962962962958E-3</v>
      </c>
      <c r="S824" s="118" t="s">
        <v>1520</v>
      </c>
      <c r="T824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24" s="105">
        <f>IF(OR([2]!RtDuet_Report[[#This Row],[Machine Centre ]]="Truck Loading 1 Unplanned Loss",[2]!RtDuet_Report[[#This Row],[Machine Centre ]]="Truck Loading 2 Unplanned Loss"),[2]!RtDuet_Report[[#This Row],[Duration3]],0)</f>
        <v>229</v>
      </c>
    </row>
    <row r="825" spans="1:21" ht="163" thickBot="1" x14ac:dyDescent="0.4">
      <c r="A825" s="137" t="s">
        <v>1295</v>
      </c>
      <c r="B825" s="98">
        <v>44958</v>
      </c>
      <c r="C825" s="99"/>
      <c r="D825" s="99"/>
      <c r="E825" s="106">
        <v>44962.89707175926</v>
      </c>
      <c r="F825" s="106">
        <v>44962.904710648145</v>
      </c>
      <c r="G825" s="118" t="s">
        <v>32</v>
      </c>
      <c r="H825" s="118" t="s">
        <v>1300</v>
      </c>
      <c r="I825" s="118" t="s">
        <v>1300</v>
      </c>
      <c r="J825" s="118" t="s">
        <v>34</v>
      </c>
      <c r="K825" s="118" t="s">
        <v>535</v>
      </c>
      <c r="L825" s="118" t="s">
        <v>36</v>
      </c>
      <c r="M825" s="118" t="s">
        <v>179</v>
      </c>
      <c r="N825" s="118" t="s">
        <v>536</v>
      </c>
      <c r="O825" s="107" t="str">
        <f>IF([2]!RtDuet_Report[[#This Row],[Duration3]]&gt;=360,IF([2]!RtDuet_Report[[#This Row],[&gt; 12 Hrs EDT ]]=1,"Zero",1),"Zero")</f>
        <v>Zero</v>
      </c>
      <c r="P825" s="107" t="str">
        <f>IF([2]!RtDuet_Report[[#This Row],[Duration3]]&gt;=720, 1,"Zero")</f>
        <v>Zero</v>
      </c>
      <c r="Q825" s="101">
        <v>11</v>
      </c>
      <c r="R825" s="123">
        <v>7.6388888888888886E-3</v>
      </c>
      <c r="S825" s="118" t="s">
        <v>1520</v>
      </c>
      <c r="T825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25" s="105">
        <f>IF(OR([2]!RtDuet_Report[[#This Row],[Machine Centre ]]="Truck Loading 1 Unplanned Loss",[2]!RtDuet_Report[[#This Row],[Machine Centre ]]="Truck Loading 2 Unplanned Loss"),[2]!RtDuet_Report[[#This Row],[Duration3]],0)</f>
        <v>8</v>
      </c>
    </row>
    <row r="826" spans="1:21" ht="163" thickBot="1" x14ac:dyDescent="0.4">
      <c r="A826" s="137" t="s">
        <v>1295</v>
      </c>
      <c r="B826" s="98">
        <v>44958</v>
      </c>
      <c r="C826" s="99"/>
      <c r="D826" s="99"/>
      <c r="E826" s="106">
        <v>44962.938159722224</v>
      </c>
      <c r="F826" s="106">
        <v>44962.943252314813</v>
      </c>
      <c r="G826" s="118" t="s">
        <v>32</v>
      </c>
      <c r="H826" s="118" t="s">
        <v>1090</v>
      </c>
      <c r="I826" s="118" t="s">
        <v>1090</v>
      </c>
      <c r="J826" s="118" t="s">
        <v>34</v>
      </c>
      <c r="K826" s="118" t="s">
        <v>535</v>
      </c>
      <c r="L826" s="118" t="s">
        <v>36</v>
      </c>
      <c r="M826" s="118" t="s">
        <v>179</v>
      </c>
      <c r="N826" s="118" t="s">
        <v>536</v>
      </c>
      <c r="O826" s="107" t="str">
        <f>IF([2]!RtDuet_Report[[#This Row],[Duration3]]&gt;=360,IF([2]!RtDuet_Report[[#This Row],[&gt; 12 Hrs EDT ]]=1,"Zero",1),"Zero")</f>
        <v>Zero</v>
      </c>
      <c r="P826" s="107" t="str">
        <f>IF([2]!RtDuet_Report[[#This Row],[Duration3]]&gt;=720, 1,"Zero")</f>
        <v>Zero</v>
      </c>
      <c r="Q826" s="101">
        <v>7</v>
      </c>
      <c r="R826" s="123">
        <v>5.0925925925925921E-3</v>
      </c>
      <c r="S826" s="118" t="s">
        <v>1520</v>
      </c>
      <c r="T826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26" s="105">
        <f>IF(OR([2]!RtDuet_Report[[#This Row],[Machine Centre ]]="Truck Loading 1 Unplanned Loss",[2]!RtDuet_Report[[#This Row],[Machine Centre ]]="Truck Loading 2 Unplanned Loss"),[2]!RtDuet_Report[[#This Row],[Duration3]],0)</f>
        <v>11</v>
      </c>
    </row>
    <row r="827" spans="1:21" ht="188" thickBot="1" x14ac:dyDescent="0.4">
      <c r="A827" s="137" t="s">
        <v>1295</v>
      </c>
      <c r="B827" s="98">
        <v>44958</v>
      </c>
      <c r="C827" s="99" t="s">
        <v>1509</v>
      </c>
      <c r="D827" s="99"/>
      <c r="E827" s="106">
        <v>44965.558333333334</v>
      </c>
      <c r="F827" s="106">
        <v>44965.564583333333</v>
      </c>
      <c r="G827" s="118" t="s">
        <v>69</v>
      </c>
      <c r="H827" s="118" t="s">
        <v>98</v>
      </c>
      <c r="I827" s="118" t="s">
        <v>1521</v>
      </c>
      <c r="J827" s="118" t="s">
        <v>34</v>
      </c>
      <c r="K827" s="118" t="s">
        <v>1303</v>
      </c>
      <c r="L827" s="118" t="s">
        <v>78</v>
      </c>
      <c r="M827" s="118" t="s">
        <v>179</v>
      </c>
      <c r="N827" s="118" t="s">
        <v>262</v>
      </c>
      <c r="O827" s="107" t="str">
        <f>IF([2]!RtDuet_Report[[#This Row],[Duration3]]&gt;=360,IF([2]!RtDuet_Report[[#This Row],[&gt; 12 Hrs EDT ]]=1,"Zero",1),"Zero")</f>
        <v>Zero</v>
      </c>
      <c r="P827" s="107" t="str">
        <f>IF([2]!RtDuet_Report[[#This Row],[Duration3]]&gt;=720, 1,"Zero")</f>
        <v>Zero</v>
      </c>
      <c r="Q827" s="101">
        <v>9</v>
      </c>
      <c r="R827" s="123">
        <v>6.2499999999999995E-3</v>
      </c>
      <c r="S827" s="118" t="s">
        <v>1522</v>
      </c>
      <c r="T827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27" s="105">
        <f>IF(OR([2]!RtDuet_Report[[#This Row],[Machine Centre ]]="Truck Loading 1 Unplanned Loss",[2]!RtDuet_Report[[#This Row],[Machine Centre ]]="Truck Loading 2 Unplanned Loss"),[2]!RtDuet_Report[[#This Row],[Duration3]],0)</f>
        <v>7</v>
      </c>
    </row>
    <row r="828" spans="1:21" ht="200.5" thickBot="1" x14ac:dyDescent="0.4">
      <c r="A828" s="137" t="s">
        <v>1295</v>
      </c>
      <c r="B828" s="98">
        <v>44958</v>
      </c>
      <c r="C828" s="99" t="s">
        <v>1509</v>
      </c>
      <c r="D828" s="99"/>
      <c r="E828" s="106">
        <v>44965.605555555558</v>
      </c>
      <c r="F828" s="106">
        <v>44965.613194444442</v>
      </c>
      <c r="G828" s="118" t="s">
        <v>69</v>
      </c>
      <c r="H828" s="118" t="s">
        <v>1300</v>
      </c>
      <c r="I828" s="118" t="s">
        <v>1523</v>
      </c>
      <c r="J828" s="118" t="s">
        <v>62</v>
      </c>
      <c r="K828" s="118" t="s">
        <v>1023</v>
      </c>
      <c r="L828" s="118" t="s">
        <v>36</v>
      </c>
      <c r="M828" s="118" t="s">
        <v>64</v>
      </c>
      <c r="N828" s="118" t="s">
        <v>73</v>
      </c>
      <c r="O828" s="107" t="str">
        <f>IF([2]!RtDuet_Report[[#This Row],[Duration3]]&gt;=360,IF([2]!RtDuet_Report[[#This Row],[&gt; 12 Hrs EDT ]]=1,"Zero",1),"Zero")</f>
        <v>Zero</v>
      </c>
      <c r="P828" s="107" t="str">
        <f>IF([2]!RtDuet_Report[[#This Row],[Duration3]]&gt;=720, 1,"Zero")</f>
        <v>Zero</v>
      </c>
      <c r="Q828" s="101">
        <v>11</v>
      </c>
      <c r="R828" s="123">
        <v>7.6388888888888886E-3</v>
      </c>
      <c r="S828" s="118" t="s">
        <v>1524</v>
      </c>
      <c r="T828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82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29" spans="1:21" ht="175.5" thickBot="1" x14ac:dyDescent="0.4">
      <c r="A829" s="137" t="s">
        <v>1295</v>
      </c>
      <c r="B829" s="98">
        <v>44958</v>
      </c>
      <c r="C829" s="99" t="s">
        <v>1509</v>
      </c>
      <c r="D829" s="99"/>
      <c r="E829" s="106">
        <v>44966.999305555553</v>
      </c>
      <c r="F829" s="106">
        <v>44967.026388888888</v>
      </c>
      <c r="G829" s="118" t="s">
        <v>69</v>
      </c>
      <c r="H829" s="118" t="s">
        <v>538</v>
      </c>
      <c r="I829" s="118" t="s">
        <v>1525</v>
      </c>
      <c r="J829" s="118" t="s">
        <v>34</v>
      </c>
      <c r="K829" s="118" t="s">
        <v>1526</v>
      </c>
      <c r="L829" s="118" t="s">
        <v>78</v>
      </c>
      <c r="M829" s="118" t="s">
        <v>188</v>
      </c>
      <c r="N829" s="118" t="s">
        <v>629</v>
      </c>
      <c r="O829" s="107" t="str">
        <f>IF([2]!RtDuet_Report[[#This Row],[Duration3]]&gt;=360,IF([2]!RtDuet_Report[[#This Row],[&gt; 12 Hrs EDT ]]=1,"Zero",1),"Zero")</f>
        <v>Zero</v>
      </c>
      <c r="P829" s="107" t="str">
        <f>IF([2]!RtDuet_Report[[#This Row],[Duration3]]&gt;=720, 1,"Zero")</f>
        <v>Zero</v>
      </c>
      <c r="Q829" s="101">
        <v>39</v>
      </c>
      <c r="R829" s="123">
        <v>2.7083333333333334E-2</v>
      </c>
      <c r="S829" s="118" t="s">
        <v>1527</v>
      </c>
      <c r="T829" s="105">
        <f>IF(OR([2]!RtDuet_Report[[#This Row],[Machine Centre ]]="Vessel Unloading 1 Unplanned Loss",[2]!RtDuet_Report[[#This Row],[Machine Centre ]]="Vessel Unloading 2 Unplanned Loss"),[2]!RtDuet_Report[[#This Row],[Duration3]],0)</f>
        <v>11</v>
      </c>
      <c r="U82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30" spans="1:21" ht="188" thickBot="1" x14ac:dyDescent="0.4">
      <c r="A830" s="137" t="s">
        <v>1295</v>
      </c>
      <c r="B830" s="98">
        <v>44958</v>
      </c>
      <c r="C830" s="99" t="s">
        <v>1509</v>
      </c>
      <c r="D830" s="99"/>
      <c r="E830" s="106">
        <v>44967.022916666669</v>
      </c>
      <c r="F830" s="106">
        <v>44967.038194444445</v>
      </c>
      <c r="G830" s="118" t="s">
        <v>59</v>
      </c>
      <c r="H830" s="118" t="s">
        <v>1353</v>
      </c>
      <c r="I830" s="118" t="s">
        <v>291</v>
      </c>
      <c r="J830" s="118" t="s">
        <v>62</v>
      </c>
      <c r="K830" s="118" t="s">
        <v>1305</v>
      </c>
      <c r="L830" s="118" t="s">
        <v>78</v>
      </c>
      <c r="M830" s="118" t="s">
        <v>179</v>
      </c>
      <c r="N830" s="118" t="s">
        <v>1528</v>
      </c>
      <c r="O830" s="107" t="str">
        <f>IF([2]!RtDuet_Report[[#This Row],[Duration3]]&gt;=360,IF([2]!RtDuet_Report[[#This Row],[&gt; 12 Hrs EDT ]]=1,"Zero",1),"Zero")</f>
        <v>Zero</v>
      </c>
      <c r="P830" s="107" t="str">
        <f>IF([2]!RtDuet_Report[[#This Row],[Duration3]]&gt;=720, 1,"Zero")</f>
        <v>Zero</v>
      </c>
      <c r="Q830" s="101">
        <v>22</v>
      </c>
      <c r="R830" s="123">
        <v>1.5277777777777777E-2</v>
      </c>
      <c r="S830" s="118" t="s">
        <v>1529</v>
      </c>
      <c r="T830" s="105">
        <f>IF(OR([2]!RtDuet_Report[[#This Row],[Machine Centre ]]="Vessel Unloading 1 Unplanned Loss",[2]!RtDuet_Report[[#This Row],[Machine Centre ]]="Vessel Unloading 2 Unplanned Loss"),[2]!RtDuet_Report[[#This Row],[Duration3]],0)</f>
        <v>39</v>
      </c>
      <c r="U83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31" spans="1:21" ht="188" thickBot="1" x14ac:dyDescent="0.4">
      <c r="A831" s="137" t="s">
        <v>1295</v>
      </c>
      <c r="B831" s="98">
        <v>44958</v>
      </c>
      <c r="C831" s="99" t="s">
        <v>1509</v>
      </c>
      <c r="D831" s="99"/>
      <c r="E831" s="106">
        <v>44967.45208333333</v>
      </c>
      <c r="F831" s="106">
        <v>44967.457638888889</v>
      </c>
      <c r="G831" s="118" t="s">
        <v>59</v>
      </c>
      <c r="H831" s="118" t="s">
        <v>1125</v>
      </c>
      <c r="I831" s="118" t="s">
        <v>1125</v>
      </c>
      <c r="J831" s="118" t="s">
        <v>34</v>
      </c>
      <c r="K831" s="118" t="s">
        <v>239</v>
      </c>
      <c r="L831" s="118" t="s">
        <v>36</v>
      </c>
      <c r="M831" s="118" t="s">
        <v>188</v>
      </c>
      <c r="N831" s="118" t="s">
        <v>240</v>
      </c>
      <c r="O831" s="107" t="str">
        <f>IF([2]!RtDuet_Report[[#This Row],[Duration3]]&gt;=360,IF([2]!RtDuet_Report[[#This Row],[&gt; 12 Hrs EDT ]]=1,"Zero",1),"Zero")</f>
        <v>Zero</v>
      </c>
      <c r="P831" s="107" t="str">
        <f>IF([2]!RtDuet_Report[[#This Row],[Duration3]]&gt;=720, 1,"Zero")</f>
        <v>Zero</v>
      </c>
      <c r="Q831" s="101">
        <v>8</v>
      </c>
      <c r="R831" s="123">
        <v>5.5555555555555558E-3</v>
      </c>
      <c r="S831" s="118" t="s">
        <v>1530</v>
      </c>
      <c r="T831" s="105">
        <f>IF(OR([2]!RtDuet_Report[[#This Row],[Machine Centre ]]="Vessel Unloading 1 Unplanned Loss",[2]!RtDuet_Report[[#This Row],[Machine Centre ]]="Vessel Unloading 2 Unplanned Loss"),[2]!RtDuet_Report[[#This Row],[Duration3]],0)</f>
        <v>22</v>
      </c>
      <c r="U83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32" spans="1:21" ht="163" thickBot="1" x14ac:dyDescent="0.4">
      <c r="A832" s="137" t="s">
        <v>1295</v>
      </c>
      <c r="B832" s="98">
        <v>44958</v>
      </c>
      <c r="C832" s="99"/>
      <c r="D832" s="99"/>
      <c r="E832" s="106">
        <v>44984.260300925926</v>
      </c>
      <c r="F832" s="106">
        <v>44984.267361111109</v>
      </c>
      <c r="G832" s="118" t="s">
        <v>32</v>
      </c>
      <c r="H832" s="118" t="s">
        <v>1445</v>
      </c>
      <c r="I832" s="118" t="s">
        <v>1445</v>
      </c>
      <c r="J832" s="118" t="s">
        <v>34</v>
      </c>
      <c r="K832" s="118" t="s">
        <v>1347</v>
      </c>
      <c r="L832" s="118" t="s">
        <v>78</v>
      </c>
      <c r="M832" s="118" t="s">
        <v>179</v>
      </c>
      <c r="N832" s="118" t="s">
        <v>536</v>
      </c>
      <c r="O832" s="107" t="str">
        <f>IF([2]!RtDuet_Report[[#This Row],[Duration3]]&gt;=360,IF([2]!RtDuet_Report[[#This Row],[&gt; 12 Hrs EDT ]]=1,"Zero",1),"Zero")</f>
        <v>Zero</v>
      </c>
      <c r="P832" s="107" t="str">
        <f>IF([2]!RtDuet_Report[[#This Row],[Duration3]]&gt;=720, 1,"Zero")</f>
        <v>Zero</v>
      </c>
      <c r="Q832" s="101">
        <v>10</v>
      </c>
      <c r="R832" s="123">
        <v>7.0601851851851841E-3</v>
      </c>
      <c r="S832" s="118" t="s">
        <v>1520</v>
      </c>
      <c r="T832" s="105">
        <f>IF(OR([2]!RtDuet_Report[[#This Row],[Machine Centre ]]="Vessel Unloading 1 Unplanned Loss",[2]!RtDuet_Report[[#This Row],[Machine Centre ]]="Vessel Unloading 2 Unplanned Loss"),[2]!RtDuet_Report[[#This Row],[Duration3]],0)</f>
        <v>8</v>
      </c>
      <c r="U83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33" spans="1:21" ht="138" thickBot="1" x14ac:dyDescent="0.4">
      <c r="A833" s="137" t="s">
        <v>1295</v>
      </c>
      <c r="B833" s="98">
        <v>44986</v>
      </c>
      <c r="C833" s="99"/>
      <c r="D833" s="99"/>
      <c r="E833" s="106">
        <v>44992.537268518521</v>
      </c>
      <c r="F833" s="106">
        <v>44992.545023148145</v>
      </c>
      <c r="G833" s="118" t="s">
        <v>32</v>
      </c>
      <c r="H833" s="118" t="s">
        <v>785</v>
      </c>
      <c r="I833" s="118" t="s">
        <v>785</v>
      </c>
      <c r="J833" s="118" t="s">
        <v>34</v>
      </c>
      <c r="K833" s="118" t="s">
        <v>1467</v>
      </c>
      <c r="L833" s="118"/>
      <c r="M833" s="118" t="s">
        <v>179</v>
      </c>
      <c r="N833" s="118" t="s">
        <v>536</v>
      </c>
      <c r="O833" s="107" t="str">
        <f>IF([2]!RtDuet_Report[[#This Row],[Duration3]]&gt;=360,IF([2]!RtDuet_Report[[#This Row],[&gt; 12 Hrs EDT ]]=1,"Zero",1),"Zero")</f>
        <v>Zero</v>
      </c>
      <c r="P833" s="107" t="str">
        <f>IF([2]!RtDuet_Report[[#This Row],[Duration3]]&gt;=720, 1,"Zero")</f>
        <v>Zero</v>
      </c>
      <c r="Q833" s="113">
        <v>11</v>
      </c>
      <c r="R833" s="123">
        <v>7.7546296296296287E-3</v>
      </c>
      <c r="S833" s="118" t="s">
        <v>1531</v>
      </c>
      <c r="T833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33" s="105">
        <f>IF(OR([2]!RtDuet_Report[[#This Row],[Machine Centre ]]="Truck Loading 1 Unplanned Loss",[2]!RtDuet_Report[[#This Row],[Machine Centre ]]="Truck Loading 2 Unplanned Loss"),[2]!RtDuet_Report[[#This Row],[Duration3]],0)</f>
        <v>10</v>
      </c>
    </row>
    <row r="834" spans="1:21" ht="163" thickBot="1" x14ac:dyDescent="0.4">
      <c r="A834" s="137" t="s">
        <v>1295</v>
      </c>
      <c r="B834" s="98">
        <v>45017</v>
      </c>
      <c r="C834" s="99"/>
      <c r="D834" s="99"/>
      <c r="E834" s="106">
        <v>45024.658900462964</v>
      </c>
      <c r="F834" s="106">
        <v>45024.665960648148</v>
      </c>
      <c r="G834" s="106" t="s">
        <v>32</v>
      </c>
      <c r="H834" s="106" t="s">
        <v>1445</v>
      </c>
      <c r="I834" s="106" t="s">
        <v>1445</v>
      </c>
      <c r="J834" s="106" t="s">
        <v>34</v>
      </c>
      <c r="K834" s="118" t="s">
        <v>691</v>
      </c>
      <c r="L834" s="118" t="s">
        <v>78</v>
      </c>
      <c r="M834" s="118" t="s">
        <v>179</v>
      </c>
      <c r="N834" s="118" t="s">
        <v>536</v>
      </c>
      <c r="O834" s="107" t="str">
        <f>IF([2]!RtDuet_Report[[#This Row],[Duration3]]&gt;=360,IF([2]!RtDuet_Report[[#This Row],[&gt; 12 Hrs EDT ]]=1,"Zero",1),"Zero")</f>
        <v>Zero</v>
      </c>
      <c r="P834" s="107" t="str">
        <f>IF([2]!RtDuet_Report[[#This Row],[Duration3]]&gt;=720, 1,"Zero")</f>
        <v>Zero</v>
      </c>
      <c r="Q834" s="101">
        <v>10</v>
      </c>
      <c r="R834" s="123">
        <v>7.0601851851851841E-3</v>
      </c>
      <c r="S834" s="118" t="s">
        <v>1532</v>
      </c>
      <c r="T834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34" s="105">
        <f>IF(OR([2]!RtDuet_Report[[#This Row],[Machine Centre ]]="Truck Loading 1 Unplanned Loss",[2]!RtDuet_Report[[#This Row],[Machine Centre ]]="Truck Loading 2 Unplanned Loss"),[2]!RtDuet_Report[[#This Row],[Duration3]],0)</f>
        <v>11</v>
      </c>
    </row>
    <row r="835" spans="1:21" ht="163" thickBot="1" x14ac:dyDescent="0.4">
      <c r="A835" s="137" t="s">
        <v>1295</v>
      </c>
      <c r="B835" s="98">
        <v>45017</v>
      </c>
      <c r="C835" s="99"/>
      <c r="D835" s="99"/>
      <c r="E835" s="106">
        <v>45025.489571759259</v>
      </c>
      <c r="F835" s="106">
        <v>45025.495474537034</v>
      </c>
      <c r="G835" s="106" t="s">
        <v>32</v>
      </c>
      <c r="H835" s="106" t="s">
        <v>1441</v>
      </c>
      <c r="I835" s="106" t="s">
        <v>1441</v>
      </c>
      <c r="J835" s="106" t="s">
        <v>34</v>
      </c>
      <c r="K835" s="118" t="s">
        <v>691</v>
      </c>
      <c r="L835" s="118" t="s">
        <v>78</v>
      </c>
      <c r="M835" s="118" t="s">
        <v>179</v>
      </c>
      <c r="N835" s="118" t="s">
        <v>536</v>
      </c>
      <c r="O835" s="107" t="str">
        <f>IF([2]!RtDuet_Report[[#This Row],[Duration3]]&gt;=360,IF([2]!RtDuet_Report[[#This Row],[&gt; 12 Hrs EDT ]]=1,"Zero",1),"Zero")</f>
        <v>Zero</v>
      </c>
      <c r="P835" s="107" t="str">
        <f>IF([2]!RtDuet_Report[[#This Row],[Duration3]]&gt;=720, 1,"Zero")</f>
        <v>Zero</v>
      </c>
      <c r="Q835" s="101">
        <v>8</v>
      </c>
      <c r="R835" s="123">
        <v>5.9027777777777776E-3</v>
      </c>
      <c r="S835" s="118" t="s">
        <v>1533</v>
      </c>
      <c r="T835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35" s="105">
        <f>IF(OR([2]!RtDuet_Report[[#This Row],[Machine Centre ]]="Truck Loading 1 Unplanned Loss",[2]!RtDuet_Report[[#This Row],[Machine Centre ]]="Truck Loading 2 Unplanned Loss"),[2]!RtDuet_Report[[#This Row],[Duration3]],0)</f>
        <v>10</v>
      </c>
    </row>
    <row r="836" spans="1:21" ht="175.5" thickBot="1" x14ac:dyDescent="0.4">
      <c r="A836" s="137" t="s">
        <v>1295</v>
      </c>
      <c r="B836" s="98">
        <v>45017</v>
      </c>
      <c r="C836" s="99"/>
      <c r="D836" s="99"/>
      <c r="E836" s="106">
        <v>45028.068391203706</v>
      </c>
      <c r="F836" s="106">
        <v>45028.092233796298</v>
      </c>
      <c r="G836" s="106" t="s">
        <v>32</v>
      </c>
      <c r="H836" s="106" t="s">
        <v>1534</v>
      </c>
      <c r="I836" s="106" t="s">
        <v>1534</v>
      </c>
      <c r="J836" s="106" t="s">
        <v>34</v>
      </c>
      <c r="K836" s="118" t="s">
        <v>450</v>
      </c>
      <c r="L836" s="118" t="s">
        <v>78</v>
      </c>
      <c r="M836" s="118" t="s">
        <v>55</v>
      </c>
      <c r="N836" s="118" t="s">
        <v>451</v>
      </c>
      <c r="O836" s="107" t="str">
        <f>IF([2]!RtDuet_Report[[#This Row],[Duration3]]&gt;=360,IF([2]!RtDuet_Report[[#This Row],[&gt; 12 Hrs EDT ]]=1,"Zero",1),"Zero")</f>
        <v>Zero</v>
      </c>
      <c r="P836" s="107" t="str">
        <f>IF([2]!RtDuet_Report[[#This Row],[Duration3]]&gt;=720, 1,"Zero")</f>
        <v>Zero</v>
      </c>
      <c r="Q836" s="101">
        <v>34</v>
      </c>
      <c r="R836" s="123">
        <v>2.3842592592592596E-2</v>
      </c>
      <c r="S836" s="118" t="s">
        <v>1535</v>
      </c>
      <c r="T836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36" s="105">
        <f>IF(OR([2]!RtDuet_Report[[#This Row],[Machine Centre ]]="Truck Loading 1 Unplanned Loss",[2]!RtDuet_Report[[#This Row],[Machine Centre ]]="Truck Loading 2 Unplanned Loss"),[2]!RtDuet_Report[[#This Row],[Duration3]],0)</f>
        <v>8</v>
      </c>
    </row>
    <row r="837" spans="1:21" ht="163" thickBot="1" x14ac:dyDescent="0.4">
      <c r="A837" s="137" t="s">
        <v>1295</v>
      </c>
      <c r="B837" s="98">
        <v>45047</v>
      </c>
      <c r="C837" s="99"/>
      <c r="D837" s="99"/>
      <c r="E837" s="106">
        <v>45071.306516203702</v>
      </c>
      <c r="F837" s="106">
        <v>45071.308020833334</v>
      </c>
      <c r="G837" s="106" t="s">
        <v>32</v>
      </c>
      <c r="H837" s="106" t="s">
        <v>133</v>
      </c>
      <c r="I837" s="106" t="s">
        <v>133</v>
      </c>
      <c r="J837" s="106" t="s">
        <v>34</v>
      </c>
      <c r="K837" s="106" t="s">
        <v>691</v>
      </c>
      <c r="L837" s="118" t="s">
        <v>78</v>
      </c>
      <c r="M837" s="107" t="s">
        <v>179</v>
      </c>
      <c r="N837" s="107" t="s">
        <v>536</v>
      </c>
      <c r="O837" s="107" t="str">
        <f>IF([2]!RtDuet_Report[[#This Row],[Duration3]]&gt;=360,IF([2]!RtDuet_Report[[#This Row],[&gt; 12 Hrs EDT ]]=1,"Zero",1),"Zero")</f>
        <v>Zero</v>
      </c>
      <c r="P837" s="107" t="str">
        <f>IF([2]!RtDuet_Report[[#This Row],[Duration3]]&gt;=720, 1,"Zero")</f>
        <v>Zero</v>
      </c>
      <c r="Q837" s="113">
        <v>2</v>
      </c>
      <c r="R837" s="123">
        <v>1.5046296296296294E-3</v>
      </c>
      <c r="S837" s="106" t="s">
        <v>1536</v>
      </c>
      <c r="T837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37" s="105">
        <f>IF(OR([2]!RtDuet_Report[[#This Row],[Machine Centre ]]="Truck Loading 1 Unplanned Loss",[2]!RtDuet_Report[[#This Row],[Machine Centre ]]="Truck Loading 2 Unplanned Loss"),[2]!RtDuet_Report[[#This Row],[Duration3]],0)</f>
        <v>34</v>
      </c>
    </row>
    <row r="838" spans="1:21" ht="200.5" thickBot="1" x14ac:dyDescent="0.4">
      <c r="A838" s="137" t="s">
        <v>1537</v>
      </c>
      <c r="B838" s="98">
        <v>45078</v>
      </c>
      <c r="C838" s="99" t="s">
        <v>1538</v>
      </c>
      <c r="D838" s="99"/>
      <c r="E838" s="106">
        <v>45093.775000000001</v>
      </c>
      <c r="F838" s="106">
        <v>45093.828472222223</v>
      </c>
      <c r="G838" s="118" t="s">
        <v>69</v>
      </c>
      <c r="H838" s="118" t="s">
        <v>1539</v>
      </c>
      <c r="I838" s="118" t="s">
        <v>1540</v>
      </c>
      <c r="J838" s="118" t="s">
        <v>62</v>
      </c>
      <c r="K838" s="118" t="s">
        <v>532</v>
      </c>
      <c r="L838" s="118" t="s">
        <v>54</v>
      </c>
      <c r="M838" s="128" t="s">
        <v>83</v>
      </c>
      <c r="N838" s="128" t="s">
        <v>84</v>
      </c>
      <c r="O838" s="107" t="str">
        <f>IF([2]!RtDuet_Report[[#This Row],[Duration3]]&gt;=360,IF([2]!RtDuet_Report[[#This Row],[&gt; 12 Hrs EDT ]]=1,"Zero",1),"Zero")</f>
        <v>Zero</v>
      </c>
      <c r="P838" s="107" t="str">
        <f>IF([2]!RtDuet_Report[[#This Row],[Duration3]]&gt;=720, 1,"Zero")</f>
        <v>Zero</v>
      </c>
      <c r="Q838" s="101">
        <v>77</v>
      </c>
      <c r="R838" s="123">
        <v>5.347222222222222E-2</v>
      </c>
      <c r="S838" s="118" t="s">
        <v>1541</v>
      </c>
      <c r="T83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38" s="105">
        <f>IF(OR([2]!RtDuet_Report[[#This Row],[Machine Centre ]]="Truck Loading 1 Unplanned Loss",[2]!RtDuet_Report[[#This Row],[Machine Centre ]]="Truck Loading 2 Unplanned Loss"),[2]!RtDuet_Report[[#This Row],[Duration3]],0)</f>
        <v>2</v>
      </c>
    </row>
    <row r="839" spans="1:21" ht="200.5" thickBot="1" x14ac:dyDescent="0.4">
      <c r="A839" s="137" t="s">
        <v>1537</v>
      </c>
      <c r="B839" s="98">
        <v>45078</v>
      </c>
      <c r="C839" s="99" t="s">
        <v>1538</v>
      </c>
      <c r="D839" s="99"/>
      <c r="E839" s="106">
        <v>45093.781944444447</v>
      </c>
      <c r="F839" s="106">
        <v>45093.82916666667</v>
      </c>
      <c r="G839" s="118" t="s">
        <v>59</v>
      </c>
      <c r="H839" s="118" t="s">
        <v>1542</v>
      </c>
      <c r="I839" s="118" t="s">
        <v>1543</v>
      </c>
      <c r="J839" s="118" t="s">
        <v>62</v>
      </c>
      <c r="K839" s="118" t="s">
        <v>1544</v>
      </c>
      <c r="L839" s="118" t="s">
        <v>54</v>
      </c>
      <c r="M839" s="128" t="s">
        <v>83</v>
      </c>
      <c r="N839" s="128" t="s">
        <v>136</v>
      </c>
      <c r="O839" s="107" t="str">
        <f>IF([2]!RtDuet_Report[[#This Row],[Duration3]]&gt;=360,IF([2]!RtDuet_Report[[#This Row],[&gt; 12 Hrs EDT ]]=1,"Zero",1),"Zero")</f>
        <v>Zero</v>
      </c>
      <c r="P839" s="107" t="str">
        <f>IF([2]!RtDuet_Report[[#This Row],[Duration3]]&gt;=720, 1,"Zero")</f>
        <v>Zero</v>
      </c>
      <c r="Q839" s="101">
        <v>68</v>
      </c>
      <c r="R839" s="123">
        <v>4.7222222222222221E-2</v>
      </c>
      <c r="S839" s="118" t="s">
        <v>1541</v>
      </c>
      <c r="T839" s="105">
        <f>IF(OR([2]!RtDuet_Report[[#This Row],[Machine Centre ]]="Vessel Unloading 1 Unplanned Loss",[2]!RtDuet_Report[[#This Row],[Machine Centre ]]="Vessel Unloading 2 Unplanned Loss"),[2]!RtDuet_Report[[#This Row],[Duration3]],0)</f>
        <v>77</v>
      </c>
      <c r="U83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40" spans="1:21" ht="188" thickBot="1" x14ac:dyDescent="0.4">
      <c r="A840" s="137" t="s">
        <v>1537</v>
      </c>
      <c r="B840" s="98">
        <v>45078</v>
      </c>
      <c r="C840" s="99" t="s">
        <v>1538</v>
      </c>
      <c r="D840" s="99"/>
      <c r="E840" s="106">
        <v>45093.852083333331</v>
      </c>
      <c r="F840" s="106">
        <v>45093.85833333333</v>
      </c>
      <c r="G840" s="118" t="s">
        <v>69</v>
      </c>
      <c r="H840" s="118" t="s">
        <v>98</v>
      </c>
      <c r="I840" s="118" t="s">
        <v>98</v>
      </c>
      <c r="J840" s="118" t="s">
        <v>34</v>
      </c>
      <c r="K840" s="118" t="s">
        <v>1475</v>
      </c>
      <c r="L840" s="118" t="s">
        <v>54</v>
      </c>
      <c r="M840" s="128" t="s">
        <v>179</v>
      </c>
      <c r="N840" s="128" t="s">
        <v>180</v>
      </c>
      <c r="O840" s="107" t="str">
        <f>IF([2]!RtDuet_Report[[#This Row],[Duration3]]&gt;=360,IF([2]!RtDuet_Report[[#This Row],[&gt; 12 Hrs EDT ]]=1,"Zero",1),"Zero")</f>
        <v>Zero</v>
      </c>
      <c r="P840" s="107" t="str">
        <f>IF([2]!RtDuet_Report[[#This Row],[Duration3]]&gt;=720, 1,"Zero")</f>
        <v>Zero</v>
      </c>
      <c r="Q840" s="101">
        <v>9</v>
      </c>
      <c r="R840" s="123">
        <v>6.2499999999999995E-3</v>
      </c>
      <c r="S840" s="118" t="s">
        <v>1545</v>
      </c>
      <c r="T840" s="105">
        <f>IF(OR([2]!RtDuet_Report[[#This Row],[Machine Centre ]]="Vessel Unloading 1 Unplanned Loss",[2]!RtDuet_Report[[#This Row],[Machine Centre ]]="Vessel Unloading 2 Unplanned Loss"),[2]!RtDuet_Report[[#This Row],[Duration3]],0)</f>
        <v>68</v>
      </c>
      <c r="U84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41" spans="1:21" ht="188" thickBot="1" x14ac:dyDescent="0.4">
      <c r="A841" s="137" t="s">
        <v>1537</v>
      </c>
      <c r="B841" s="98">
        <v>45078</v>
      </c>
      <c r="C841" s="99" t="s">
        <v>1538</v>
      </c>
      <c r="D841" s="99"/>
      <c r="E841" s="106">
        <v>45093.85833333333</v>
      </c>
      <c r="F841" s="106">
        <v>45093.86041666667</v>
      </c>
      <c r="G841" s="118" t="s">
        <v>69</v>
      </c>
      <c r="H841" s="118" t="s">
        <v>1247</v>
      </c>
      <c r="I841" s="118" t="s">
        <v>297</v>
      </c>
      <c r="J841" s="118" t="s">
        <v>62</v>
      </c>
      <c r="K841" s="118" t="s">
        <v>1475</v>
      </c>
      <c r="L841" s="118" t="s">
        <v>54</v>
      </c>
      <c r="M841" s="128" t="s">
        <v>179</v>
      </c>
      <c r="N841" s="128" t="s">
        <v>180</v>
      </c>
      <c r="O841" s="107" t="str">
        <f>IF([2]!RtDuet_Report[[#This Row],[Duration3]]&gt;=360,IF([2]!RtDuet_Report[[#This Row],[&gt; 12 Hrs EDT ]]=1,"Zero",1),"Zero")</f>
        <v>Zero</v>
      </c>
      <c r="P841" s="107" t="str">
        <f>IF([2]!RtDuet_Report[[#This Row],[Duration3]]&gt;=720, 1,"Zero")</f>
        <v>Zero</v>
      </c>
      <c r="Q841" s="101">
        <v>3</v>
      </c>
      <c r="R841" s="123">
        <v>2.0833333333333333E-3</v>
      </c>
      <c r="S841" s="118" t="s">
        <v>1545</v>
      </c>
      <c r="T841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84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42" spans="1:21" ht="188" thickBot="1" x14ac:dyDescent="0.4">
      <c r="A842" s="137" t="s">
        <v>1537</v>
      </c>
      <c r="B842" s="98">
        <v>45078</v>
      </c>
      <c r="C842" s="99" t="s">
        <v>1538</v>
      </c>
      <c r="D842" s="99"/>
      <c r="E842" s="106">
        <v>45093.86041666667</v>
      </c>
      <c r="F842" s="106">
        <v>45093.869444444441</v>
      </c>
      <c r="G842" s="118" t="s">
        <v>69</v>
      </c>
      <c r="H842" s="118" t="s">
        <v>1287</v>
      </c>
      <c r="I842" s="118" t="s">
        <v>1287</v>
      </c>
      <c r="J842" s="118" t="s">
        <v>34</v>
      </c>
      <c r="K842" s="118" t="s">
        <v>1475</v>
      </c>
      <c r="L842" s="118" t="s">
        <v>54</v>
      </c>
      <c r="M842" s="128" t="s">
        <v>179</v>
      </c>
      <c r="N842" s="128" t="s">
        <v>180</v>
      </c>
      <c r="O842" s="107" t="str">
        <f>IF([2]!RtDuet_Report[[#This Row],[Duration3]]&gt;=360,IF([2]!RtDuet_Report[[#This Row],[&gt; 12 Hrs EDT ]]=1,"Zero",1),"Zero")</f>
        <v>Zero</v>
      </c>
      <c r="P842" s="107" t="str">
        <f>IF([2]!RtDuet_Report[[#This Row],[Duration3]]&gt;=720, 1,"Zero")</f>
        <v>Zero</v>
      </c>
      <c r="Q842" s="101">
        <v>13</v>
      </c>
      <c r="R842" s="123">
        <v>9.0277777777777787E-3</v>
      </c>
      <c r="S842" s="118" t="s">
        <v>1545</v>
      </c>
      <c r="T842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84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43" spans="1:21" ht="188" thickBot="1" x14ac:dyDescent="0.4">
      <c r="A843" s="137" t="s">
        <v>1537</v>
      </c>
      <c r="B843" s="98">
        <v>45078</v>
      </c>
      <c r="C843" s="99" t="s">
        <v>1538</v>
      </c>
      <c r="D843" s="99"/>
      <c r="E843" s="106">
        <v>45093.869444444441</v>
      </c>
      <c r="F843" s="106">
        <v>45093.876388888886</v>
      </c>
      <c r="G843" s="118" t="s">
        <v>69</v>
      </c>
      <c r="H843" s="118" t="s">
        <v>872</v>
      </c>
      <c r="I843" s="118" t="s">
        <v>1546</v>
      </c>
      <c r="J843" s="118" t="s">
        <v>62</v>
      </c>
      <c r="K843" s="118" t="s">
        <v>1475</v>
      </c>
      <c r="L843" s="118" t="s">
        <v>54</v>
      </c>
      <c r="M843" s="128" t="s">
        <v>179</v>
      </c>
      <c r="N843" s="128" t="s">
        <v>180</v>
      </c>
      <c r="O843" s="107" t="str">
        <f>IF([2]!RtDuet_Report[[#This Row],[Duration3]]&gt;=360,IF([2]!RtDuet_Report[[#This Row],[&gt; 12 Hrs EDT ]]=1,"Zero",1),"Zero")</f>
        <v>Zero</v>
      </c>
      <c r="P843" s="107" t="str">
        <f>IF([2]!RtDuet_Report[[#This Row],[Duration3]]&gt;=720, 1,"Zero")</f>
        <v>Zero</v>
      </c>
      <c r="Q843" s="101">
        <v>10</v>
      </c>
      <c r="R843" s="123">
        <v>6.9444444444444441E-3</v>
      </c>
      <c r="S843" s="118" t="s">
        <v>1545</v>
      </c>
      <c r="T843" s="105">
        <f>IF(OR([2]!RtDuet_Report[[#This Row],[Machine Centre ]]="Vessel Unloading 1 Unplanned Loss",[2]!RtDuet_Report[[#This Row],[Machine Centre ]]="Vessel Unloading 2 Unplanned Loss"),[2]!RtDuet_Report[[#This Row],[Duration3]],0)</f>
        <v>13</v>
      </c>
      <c r="U84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44" spans="1:21" ht="188" thickBot="1" x14ac:dyDescent="0.4">
      <c r="A844" s="137" t="s">
        <v>1537</v>
      </c>
      <c r="B844" s="98">
        <v>45078</v>
      </c>
      <c r="C844" s="99" t="s">
        <v>1538</v>
      </c>
      <c r="D844" s="99"/>
      <c r="E844" s="106">
        <v>45093.876388888886</v>
      </c>
      <c r="F844" s="106">
        <v>45093.878472222219</v>
      </c>
      <c r="G844" s="118" t="s">
        <v>69</v>
      </c>
      <c r="H844" s="118" t="s">
        <v>1247</v>
      </c>
      <c r="I844" s="118" t="s">
        <v>1247</v>
      </c>
      <c r="J844" s="118" t="s">
        <v>34</v>
      </c>
      <c r="K844" s="118" t="s">
        <v>1475</v>
      </c>
      <c r="L844" s="118" t="s">
        <v>54</v>
      </c>
      <c r="M844" s="128" t="s">
        <v>179</v>
      </c>
      <c r="N844" s="128" t="s">
        <v>180</v>
      </c>
      <c r="O844" s="107" t="str">
        <f>IF([2]!RtDuet_Report[[#This Row],[Duration3]]&gt;=360,IF([2]!RtDuet_Report[[#This Row],[&gt; 12 Hrs EDT ]]=1,"Zero",1),"Zero")</f>
        <v>Zero</v>
      </c>
      <c r="P844" s="107" t="str">
        <f>IF([2]!RtDuet_Report[[#This Row],[Duration3]]&gt;=720, 1,"Zero")</f>
        <v>Zero</v>
      </c>
      <c r="Q844" s="101">
        <v>3</v>
      </c>
      <c r="R844" s="123">
        <v>2.0833333333333333E-3</v>
      </c>
      <c r="S844" s="118" t="s">
        <v>1545</v>
      </c>
      <c r="T844" s="105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84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45" spans="1:21" ht="188" thickBot="1" x14ac:dyDescent="0.4">
      <c r="A845" s="137" t="s">
        <v>1537</v>
      </c>
      <c r="B845" s="98">
        <v>45078</v>
      </c>
      <c r="C845" s="99" t="s">
        <v>1538</v>
      </c>
      <c r="D845" s="99"/>
      <c r="E845" s="106">
        <v>45093.878472222219</v>
      </c>
      <c r="F845" s="106">
        <v>45093.883333333331</v>
      </c>
      <c r="G845" s="118" t="s">
        <v>69</v>
      </c>
      <c r="H845" s="118" t="s">
        <v>848</v>
      </c>
      <c r="I845" s="118" t="s">
        <v>705</v>
      </c>
      <c r="J845" s="118" t="s">
        <v>62</v>
      </c>
      <c r="K845" s="118" t="s">
        <v>1475</v>
      </c>
      <c r="L845" s="118" t="s">
        <v>54</v>
      </c>
      <c r="M845" s="128" t="s">
        <v>179</v>
      </c>
      <c r="N845" s="128" t="s">
        <v>180</v>
      </c>
      <c r="O845" s="107" t="str">
        <f>IF([2]!RtDuet_Report[[#This Row],[Duration3]]&gt;=360,IF([2]!RtDuet_Report[[#This Row],[&gt; 12 Hrs EDT ]]=1,"Zero",1),"Zero")</f>
        <v>Zero</v>
      </c>
      <c r="P845" s="107" t="str">
        <f>IF([2]!RtDuet_Report[[#This Row],[Duration3]]&gt;=720, 1,"Zero")</f>
        <v>Zero</v>
      </c>
      <c r="Q845" s="101">
        <v>7</v>
      </c>
      <c r="R845" s="123">
        <v>4.8611111111111112E-3</v>
      </c>
      <c r="S845" s="118" t="s">
        <v>1545</v>
      </c>
      <c r="T845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84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46" spans="1:21" ht="188" thickBot="1" x14ac:dyDescent="0.4">
      <c r="A846" s="137" t="s">
        <v>1537</v>
      </c>
      <c r="B846" s="98">
        <v>45078</v>
      </c>
      <c r="C846" s="99" t="s">
        <v>1538</v>
      </c>
      <c r="D846" s="99"/>
      <c r="E846" s="106">
        <v>45093.883333333331</v>
      </c>
      <c r="F846" s="106">
        <v>45093.886805555558</v>
      </c>
      <c r="G846" s="118" t="s">
        <v>69</v>
      </c>
      <c r="H846" s="118" t="s">
        <v>885</v>
      </c>
      <c r="I846" s="118" t="s">
        <v>885</v>
      </c>
      <c r="J846" s="118" t="s">
        <v>34</v>
      </c>
      <c r="K846" s="118" t="s">
        <v>1475</v>
      </c>
      <c r="L846" s="118" t="s">
        <v>54</v>
      </c>
      <c r="M846" s="128" t="s">
        <v>179</v>
      </c>
      <c r="N846" s="128" t="s">
        <v>180</v>
      </c>
      <c r="O846" s="107" t="str">
        <f>IF([2]!RtDuet_Report[[#This Row],[Duration3]]&gt;=360,IF([2]!RtDuet_Report[[#This Row],[&gt; 12 Hrs EDT ]]=1,"Zero",1),"Zero")</f>
        <v>Zero</v>
      </c>
      <c r="P846" s="107" t="str">
        <f>IF([2]!RtDuet_Report[[#This Row],[Duration3]]&gt;=720, 1,"Zero")</f>
        <v>Zero</v>
      </c>
      <c r="Q846" s="101">
        <v>5</v>
      </c>
      <c r="R846" s="123">
        <v>3.472222222222222E-3</v>
      </c>
      <c r="S846" s="118" t="s">
        <v>1545</v>
      </c>
      <c r="T846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84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47" spans="1:21" ht="188" thickBot="1" x14ac:dyDescent="0.4">
      <c r="A847" s="137" t="s">
        <v>1537</v>
      </c>
      <c r="B847" s="98">
        <v>45078</v>
      </c>
      <c r="C847" s="99" t="s">
        <v>1538</v>
      </c>
      <c r="D847" s="99"/>
      <c r="E847" s="106">
        <v>45093.886805555558</v>
      </c>
      <c r="F847" s="106">
        <v>45093.89166666667</v>
      </c>
      <c r="G847" s="118" t="s">
        <v>69</v>
      </c>
      <c r="H847" s="118" t="s">
        <v>848</v>
      </c>
      <c r="I847" s="118" t="s">
        <v>705</v>
      </c>
      <c r="J847" s="118" t="s">
        <v>62</v>
      </c>
      <c r="K847" s="118" t="s">
        <v>1475</v>
      </c>
      <c r="L847" s="118" t="s">
        <v>54</v>
      </c>
      <c r="M847" s="128" t="s">
        <v>179</v>
      </c>
      <c r="N847" s="128" t="s">
        <v>180</v>
      </c>
      <c r="O847" s="107" t="str">
        <f>IF([2]!RtDuet_Report[[#This Row],[Duration3]]&gt;=360,IF([2]!RtDuet_Report[[#This Row],[&gt; 12 Hrs EDT ]]=1,"Zero",1),"Zero")</f>
        <v>Zero</v>
      </c>
      <c r="P847" s="107" t="str">
        <f>IF([2]!RtDuet_Report[[#This Row],[Duration3]]&gt;=720, 1,"Zero")</f>
        <v>Zero</v>
      </c>
      <c r="Q847" s="101">
        <v>7</v>
      </c>
      <c r="R847" s="123">
        <v>4.8611111111111112E-3</v>
      </c>
      <c r="S847" s="118" t="s">
        <v>1545</v>
      </c>
      <c r="T847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84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48" spans="1:21" ht="163" thickBot="1" x14ac:dyDescent="0.4">
      <c r="A848" s="137" t="s">
        <v>1537</v>
      </c>
      <c r="B848" s="98">
        <v>45078</v>
      </c>
      <c r="C848" s="99"/>
      <c r="D848" s="99"/>
      <c r="E848" s="106">
        <v>45094.799328703702</v>
      </c>
      <c r="F848" s="106">
        <v>45094.809050925927</v>
      </c>
      <c r="G848" s="118" t="s">
        <v>32</v>
      </c>
      <c r="H848" s="118" t="s">
        <v>1175</v>
      </c>
      <c r="I848" s="118" t="s">
        <v>1175</v>
      </c>
      <c r="J848" s="118" t="s">
        <v>34</v>
      </c>
      <c r="K848" s="118" t="s">
        <v>691</v>
      </c>
      <c r="L848" s="128" t="s">
        <v>78</v>
      </c>
      <c r="M848" s="128" t="s">
        <v>179</v>
      </c>
      <c r="N848" s="128" t="s">
        <v>536</v>
      </c>
      <c r="O848" s="107" t="str">
        <f>IF([2]!RtDuet_Report[[#This Row],[Duration3]]&gt;=360,IF([2]!RtDuet_Report[[#This Row],[&gt; 12 Hrs EDT ]]=1,"Zero",1),"Zero")</f>
        <v>Zero</v>
      </c>
      <c r="P848" s="107" t="str">
        <f>IF([2]!RtDuet_Report[[#This Row],[Duration3]]&gt;=720, 1,"Zero")</f>
        <v>Zero</v>
      </c>
      <c r="Q848" s="101">
        <v>14</v>
      </c>
      <c r="R848" s="123">
        <v>9.7222222222222224E-3</v>
      </c>
      <c r="S848" s="118" t="s">
        <v>1547</v>
      </c>
      <c r="T848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84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49" spans="1:21" ht="163" thickBot="1" x14ac:dyDescent="0.4">
      <c r="A849" s="137" t="s">
        <v>1537</v>
      </c>
      <c r="B849" s="98">
        <v>45078</v>
      </c>
      <c r="C849" s="99"/>
      <c r="D849" s="99"/>
      <c r="E849" s="106">
        <v>45094.816805555558</v>
      </c>
      <c r="F849" s="106">
        <v>45094.818310185183</v>
      </c>
      <c r="G849" s="118" t="s">
        <v>32</v>
      </c>
      <c r="H849" s="118" t="s">
        <v>133</v>
      </c>
      <c r="I849" s="118" t="s">
        <v>133</v>
      </c>
      <c r="J849" s="118" t="s">
        <v>34</v>
      </c>
      <c r="K849" s="118" t="s">
        <v>691</v>
      </c>
      <c r="L849" s="128" t="s">
        <v>78</v>
      </c>
      <c r="M849" s="128" t="s">
        <v>179</v>
      </c>
      <c r="N849" s="128" t="s">
        <v>536</v>
      </c>
      <c r="O849" s="107" t="str">
        <f>IF([2]!RtDuet_Report[[#This Row],[Duration3]]&gt;=360,IF([2]!RtDuet_Report[[#This Row],[&gt; 12 Hrs EDT ]]=1,"Zero",1),"Zero")</f>
        <v>Zero</v>
      </c>
      <c r="P849" s="107" t="str">
        <f>IF([2]!RtDuet_Report[[#This Row],[Duration3]]&gt;=720, 1,"Zero")</f>
        <v>Zero</v>
      </c>
      <c r="Q849" s="101">
        <v>2</v>
      </c>
      <c r="R849" s="123">
        <v>1.5046296296296294E-3</v>
      </c>
      <c r="S849" s="118" t="s">
        <v>1547</v>
      </c>
      <c r="T849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49" s="105">
        <f>IF(OR([2]!RtDuet_Report[[#This Row],[Machine Centre ]]="Truck Loading 1 Unplanned Loss",[2]!RtDuet_Report[[#This Row],[Machine Centre ]]="Truck Loading 2 Unplanned Loss"),[2]!RtDuet_Report[[#This Row],[Duration3]],0)</f>
        <v>14</v>
      </c>
    </row>
    <row r="850" spans="1:21" ht="163" thickBot="1" x14ac:dyDescent="0.4">
      <c r="A850" s="137" t="s">
        <v>1537</v>
      </c>
      <c r="B850" s="98">
        <v>45078</v>
      </c>
      <c r="C850" s="99"/>
      <c r="D850" s="99"/>
      <c r="E850" s="106">
        <v>45097.181851851848</v>
      </c>
      <c r="F850" s="106">
        <v>45097.190069444441</v>
      </c>
      <c r="G850" s="118" t="s">
        <v>32</v>
      </c>
      <c r="H850" s="118" t="s">
        <v>1548</v>
      </c>
      <c r="I850" s="118" t="s">
        <v>1548</v>
      </c>
      <c r="J850" s="118" t="s">
        <v>34</v>
      </c>
      <c r="K850" s="118" t="s">
        <v>691</v>
      </c>
      <c r="L850" s="128" t="s">
        <v>78</v>
      </c>
      <c r="M850" s="128" t="s">
        <v>179</v>
      </c>
      <c r="N850" s="128" t="s">
        <v>536</v>
      </c>
      <c r="O850" s="107" t="str">
        <f>IF([2]!RtDuet_Report[[#This Row],[Duration3]]&gt;=360,IF([2]!RtDuet_Report[[#This Row],[&gt; 12 Hrs EDT ]]=1,"Zero",1),"Zero")</f>
        <v>Zero</v>
      </c>
      <c r="P850" s="107" t="str">
        <f>IF([2]!RtDuet_Report[[#This Row],[Duration3]]&gt;=720, 1,"Zero")</f>
        <v>Zero</v>
      </c>
      <c r="Q850" s="101">
        <v>11</v>
      </c>
      <c r="R850" s="123">
        <v>8.217592592592594E-3</v>
      </c>
      <c r="S850" s="118" t="s">
        <v>1547</v>
      </c>
      <c r="T850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50" s="105">
        <f>IF(OR([2]!RtDuet_Report[[#This Row],[Machine Centre ]]="Truck Loading 1 Unplanned Loss",[2]!RtDuet_Report[[#This Row],[Machine Centre ]]="Truck Loading 2 Unplanned Loss"),[2]!RtDuet_Report[[#This Row],[Duration3]],0)</f>
        <v>2</v>
      </c>
    </row>
    <row r="851" spans="1:21" ht="200.5" thickBot="1" x14ac:dyDescent="0.4">
      <c r="A851" s="137" t="s">
        <v>1537</v>
      </c>
      <c r="B851" s="98">
        <v>45078</v>
      </c>
      <c r="C851" s="99" t="s">
        <v>1549</v>
      </c>
      <c r="D851" s="99"/>
      <c r="E851" s="106">
        <v>45104.491666666669</v>
      </c>
      <c r="F851" s="106">
        <v>45104.502083333333</v>
      </c>
      <c r="G851" s="118" t="s">
        <v>69</v>
      </c>
      <c r="H851" s="118" t="s">
        <v>253</v>
      </c>
      <c r="I851" s="118" t="s">
        <v>581</v>
      </c>
      <c r="J851" s="118" t="s">
        <v>62</v>
      </c>
      <c r="K851" s="118" t="s">
        <v>532</v>
      </c>
      <c r="L851" s="118" t="s">
        <v>54</v>
      </c>
      <c r="M851" s="128" t="s">
        <v>83</v>
      </c>
      <c r="N851" s="128" t="s">
        <v>84</v>
      </c>
      <c r="O851" s="107" t="str">
        <f>IF([2]!RtDuet_Report[[#This Row],[Duration3]]&gt;=360,IF([2]!RtDuet_Report[[#This Row],[&gt; 12 Hrs EDT ]]=1,"Zero",1),"Zero")</f>
        <v>Zero</v>
      </c>
      <c r="P851" s="107" t="str">
        <f>IF([2]!RtDuet_Report[[#This Row],[Duration3]]&gt;=720, 1,"Zero")</f>
        <v>Zero</v>
      </c>
      <c r="Q851" s="101">
        <v>15</v>
      </c>
      <c r="R851" s="123">
        <v>1.0416666666666666E-2</v>
      </c>
      <c r="S851" s="118" t="s">
        <v>1550</v>
      </c>
      <c r="T851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51" s="105">
        <f>IF(OR([2]!RtDuet_Report[[#This Row],[Machine Centre ]]="Truck Loading 1 Unplanned Loss",[2]!RtDuet_Report[[#This Row],[Machine Centre ]]="Truck Loading 2 Unplanned Loss"),[2]!RtDuet_Report[[#This Row],[Duration3]],0)</f>
        <v>11</v>
      </c>
    </row>
    <row r="852" spans="1:21" ht="188" thickBot="1" x14ac:dyDescent="0.4">
      <c r="A852" s="137" t="s">
        <v>1537</v>
      </c>
      <c r="B852" s="98">
        <v>45078</v>
      </c>
      <c r="C852" s="99" t="s">
        <v>1549</v>
      </c>
      <c r="D852" s="99"/>
      <c r="E852" s="106">
        <v>45104.923611111109</v>
      </c>
      <c r="F852" s="106">
        <v>45104.942361111112</v>
      </c>
      <c r="G852" s="118" t="s">
        <v>59</v>
      </c>
      <c r="H852" s="118" t="s">
        <v>1551</v>
      </c>
      <c r="I852" s="118" t="s">
        <v>1552</v>
      </c>
      <c r="J852" s="118" t="s">
        <v>34</v>
      </c>
      <c r="K852" s="118" t="s">
        <v>328</v>
      </c>
      <c r="L852" s="128" t="s">
        <v>78</v>
      </c>
      <c r="M852" s="128" t="s">
        <v>188</v>
      </c>
      <c r="N852" s="128" t="s">
        <v>240</v>
      </c>
      <c r="O852" s="107" t="str">
        <f>IF([2]!RtDuet_Report[[#This Row],[Duration3]]&gt;=360,IF([2]!RtDuet_Report[[#This Row],[&gt; 12 Hrs EDT ]]=1,"Zero",1),"Zero")</f>
        <v>Zero</v>
      </c>
      <c r="P852" s="107" t="str">
        <f>IF([2]!RtDuet_Report[[#This Row],[Duration3]]&gt;=720, 1,"Zero")</f>
        <v>Zero</v>
      </c>
      <c r="Q852" s="101">
        <v>27</v>
      </c>
      <c r="R852" s="123">
        <v>1.8749999999999999E-2</v>
      </c>
      <c r="S852" s="118" t="s">
        <v>1553</v>
      </c>
      <c r="T852" s="105">
        <f>IF(OR([2]!RtDuet_Report[[#This Row],[Machine Centre ]]="Vessel Unloading 1 Unplanned Loss",[2]!RtDuet_Report[[#This Row],[Machine Centre ]]="Vessel Unloading 2 Unplanned Loss"),[2]!RtDuet_Report[[#This Row],[Duration3]],0)</f>
        <v>15</v>
      </c>
      <c r="U85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53" spans="1:21" ht="188" thickBot="1" x14ac:dyDescent="0.4">
      <c r="A853" s="137" t="s">
        <v>1537</v>
      </c>
      <c r="B853" s="98">
        <v>45078</v>
      </c>
      <c r="C853" s="99" t="s">
        <v>1549</v>
      </c>
      <c r="D853" s="99"/>
      <c r="E853" s="106">
        <v>45104.945833333331</v>
      </c>
      <c r="F853" s="106">
        <v>45104.960416666669</v>
      </c>
      <c r="G853" s="118" t="s">
        <v>59</v>
      </c>
      <c r="H853" s="118" t="s">
        <v>1248</v>
      </c>
      <c r="I853" s="118" t="s">
        <v>662</v>
      </c>
      <c r="J853" s="118" t="s">
        <v>34</v>
      </c>
      <c r="K853" s="118" t="s">
        <v>1167</v>
      </c>
      <c r="L853" s="118" t="s">
        <v>54</v>
      </c>
      <c r="M853" s="128" t="s">
        <v>64</v>
      </c>
      <c r="N853" s="128" t="s">
        <v>65</v>
      </c>
      <c r="O853" s="107" t="str">
        <f>IF([2]!RtDuet_Report[[#This Row],[Duration3]]&gt;=360,IF([2]!RtDuet_Report[[#This Row],[&gt; 12 Hrs EDT ]]=1,"Zero",1),"Zero")</f>
        <v>Zero</v>
      </c>
      <c r="P853" s="107" t="str">
        <f>IF([2]!RtDuet_Report[[#This Row],[Duration3]]&gt;=720, 1,"Zero")</f>
        <v>Zero</v>
      </c>
      <c r="Q853" s="101">
        <v>21</v>
      </c>
      <c r="R853" s="123">
        <v>1.4583333333333332E-2</v>
      </c>
      <c r="S853" s="118" t="s">
        <v>1554</v>
      </c>
      <c r="T853" s="105">
        <f>IF(OR([2]!RtDuet_Report[[#This Row],[Machine Centre ]]="Vessel Unloading 1 Unplanned Loss",[2]!RtDuet_Report[[#This Row],[Machine Centre ]]="Vessel Unloading 2 Unplanned Loss"),[2]!RtDuet_Report[[#This Row],[Duration3]],0)</f>
        <v>27</v>
      </c>
      <c r="U85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54" spans="1:21" ht="188" thickBot="1" x14ac:dyDescent="0.4">
      <c r="A854" s="137" t="s">
        <v>1537</v>
      </c>
      <c r="B854" s="98">
        <v>45078</v>
      </c>
      <c r="C854" s="99" t="s">
        <v>1549</v>
      </c>
      <c r="D854" s="99"/>
      <c r="E854" s="106">
        <v>45104.95208333333</v>
      </c>
      <c r="F854" s="106">
        <v>45104.995138888888</v>
      </c>
      <c r="G854" s="118" t="s">
        <v>69</v>
      </c>
      <c r="H854" s="118" t="s">
        <v>1250</v>
      </c>
      <c r="I854" s="118" t="s">
        <v>1250</v>
      </c>
      <c r="J854" s="118" t="s">
        <v>34</v>
      </c>
      <c r="K854" s="118" t="s">
        <v>1555</v>
      </c>
      <c r="L854" s="128" t="s">
        <v>78</v>
      </c>
      <c r="M854" s="128" t="s">
        <v>188</v>
      </c>
      <c r="N854" s="128" t="s">
        <v>223</v>
      </c>
      <c r="O854" s="107" t="str">
        <f>IF([2]!RtDuet_Report[[#This Row],[Duration3]]&gt;=360,IF([2]!RtDuet_Report[[#This Row],[&gt; 12 Hrs EDT ]]=1,"Zero",1),"Zero")</f>
        <v>Zero</v>
      </c>
      <c r="P854" s="107" t="str">
        <f>IF([2]!RtDuet_Report[[#This Row],[Duration3]]&gt;=720, 1,"Zero")</f>
        <v>Zero</v>
      </c>
      <c r="Q854" s="101">
        <v>62</v>
      </c>
      <c r="R854" s="123">
        <v>4.3055555555555562E-2</v>
      </c>
      <c r="S854" s="118" t="s">
        <v>1556</v>
      </c>
      <c r="T854" s="105">
        <f>IF(OR([2]!RtDuet_Report[[#This Row],[Machine Centre ]]="Vessel Unloading 1 Unplanned Loss",[2]!RtDuet_Report[[#This Row],[Machine Centre ]]="Vessel Unloading 2 Unplanned Loss"),[2]!RtDuet_Report[[#This Row],[Duration3]],0)</f>
        <v>21</v>
      </c>
      <c r="U85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55" spans="1:21" ht="188" thickBot="1" x14ac:dyDescent="0.4">
      <c r="A855" s="137" t="s">
        <v>1537</v>
      </c>
      <c r="B855" s="98">
        <v>45078</v>
      </c>
      <c r="C855" s="99" t="s">
        <v>1549</v>
      </c>
      <c r="D855" s="99"/>
      <c r="E855" s="106">
        <v>45104.960416666669</v>
      </c>
      <c r="F855" s="106">
        <v>45105.018055555556</v>
      </c>
      <c r="G855" s="118" t="s">
        <v>59</v>
      </c>
      <c r="H855" s="118" t="s">
        <v>396</v>
      </c>
      <c r="I855" s="118" t="s">
        <v>396</v>
      </c>
      <c r="J855" s="118" t="s">
        <v>34</v>
      </c>
      <c r="K855" s="118" t="s">
        <v>1167</v>
      </c>
      <c r="L855" s="118" t="s">
        <v>54</v>
      </c>
      <c r="M855" s="128" t="s">
        <v>64</v>
      </c>
      <c r="N855" s="128" t="s">
        <v>65</v>
      </c>
      <c r="O855" s="107" t="str">
        <f>IF([2]!RtDuet_Report[[#This Row],[Duration3]]&gt;=360,IF([2]!RtDuet_Report[[#This Row],[&gt; 12 Hrs EDT ]]=1,"Zero",1),"Zero")</f>
        <v>Zero</v>
      </c>
      <c r="P855" s="107" t="str">
        <f>IF([2]!RtDuet_Report[[#This Row],[Duration3]]&gt;=720, 1,"Zero")</f>
        <v>Zero</v>
      </c>
      <c r="Q855" s="101">
        <v>83</v>
      </c>
      <c r="R855" s="123">
        <v>5.7638888888888885E-2</v>
      </c>
      <c r="S855" s="118" t="s">
        <v>1554</v>
      </c>
      <c r="T855" s="105">
        <f>IF(OR([2]!RtDuet_Report[[#This Row],[Machine Centre ]]="Vessel Unloading 1 Unplanned Loss",[2]!RtDuet_Report[[#This Row],[Machine Centre ]]="Vessel Unloading 2 Unplanned Loss"),[2]!RtDuet_Report[[#This Row],[Duration3]],0)</f>
        <v>62</v>
      </c>
      <c r="U85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56" spans="1:21" ht="188" thickBot="1" x14ac:dyDescent="0.4">
      <c r="A856" s="137" t="s">
        <v>1537</v>
      </c>
      <c r="B856" s="98">
        <v>45078</v>
      </c>
      <c r="C856" s="99" t="s">
        <v>1549</v>
      </c>
      <c r="D856" s="99"/>
      <c r="E856" s="106">
        <v>45105.119444444441</v>
      </c>
      <c r="F856" s="106">
        <v>45105.146527777775</v>
      </c>
      <c r="G856" s="118" t="s">
        <v>69</v>
      </c>
      <c r="H856" s="118" t="s">
        <v>538</v>
      </c>
      <c r="I856" s="118" t="s">
        <v>1557</v>
      </c>
      <c r="J856" s="118" t="s">
        <v>34</v>
      </c>
      <c r="K856" s="118" t="s">
        <v>1555</v>
      </c>
      <c r="L856" s="128" t="s">
        <v>78</v>
      </c>
      <c r="M856" s="128" t="s">
        <v>188</v>
      </c>
      <c r="N856" s="128" t="s">
        <v>223</v>
      </c>
      <c r="O856" s="107" t="str">
        <f>IF([2]!RtDuet_Report[[#This Row],[Duration3]]&gt;=360,IF([2]!RtDuet_Report[[#This Row],[&gt; 12 Hrs EDT ]]=1,"Zero",1),"Zero")</f>
        <v>Zero</v>
      </c>
      <c r="P856" s="107" t="str">
        <f>IF([2]!RtDuet_Report[[#This Row],[Duration3]]&gt;=720, 1,"Zero")</f>
        <v>Zero</v>
      </c>
      <c r="Q856" s="101">
        <v>39</v>
      </c>
      <c r="R856" s="123">
        <v>2.7083333333333334E-2</v>
      </c>
      <c r="S856" s="118" t="s">
        <v>1556</v>
      </c>
      <c r="T856" s="105">
        <f>IF(OR([2]!RtDuet_Report[[#This Row],[Machine Centre ]]="Vessel Unloading 1 Unplanned Loss",[2]!RtDuet_Report[[#This Row],[Machine Centre ]]="Vessel Unloading 2 Unplanned Loss"),[2]!RtDuet_Report[[#This Row],[Duration3]],0)</f>
        <v>83</v>
      </c>
      <c r="U85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57" spans="1:21" ht="188" thickBot="1" x14ac:dyDescent="0.4">
      <c r="A857" s="137" t="s">
        <v>1537</v>
      </c>
      <c r="B857" s="98">
        <v>45078</v>
      </c>
      <c r="C857" s="99" t="s">
        <v>1549</v>
      </c>
      <c r="D857" s="99"/>
      <c r="E857" s="106">
        <v>45105.146527777775</v>
      </c>
      <c r="F857" s="106">
        <v>45105.154166666667</v>
      </c>
      <c r="G857" s="118" t="s">
        <v>69</v>
      </c>
      <c r="H857" s="118" t="s">
        <v>1300</v>
      </c>
      <c r="I857" s="118" t="s">
        <v>1300</v>
      </c>
      <c r="J857" s="118" t="s">
        <v>34</v>
      </c>
      <c r="K857" s="118" t="s">
        <v>1555</v>
      </c>
      <c r="L857" s="128" t="s">
        <v>78</v>
      </c>
      <c r="M857" s="128" t="s">
        <v>188</v>
      </c>
      <c r="N857" s="128" t="s">
        <v>223</v>
      </c>
      <c r="O857" s="107" t="str">
        <f>IF([2]!RtDuet_Report[[#This Row],[Duration3]]&gt;=360,IF([2]!RtDuet_Report[[#This Row],[&gt; 12 Hrs EDT ]]=1,"Zero",1),"Zero")</f>
        <v>Zero</v>
      </c>
      <c r="P857" s="107" t="str">
        <f>IF([2]!RtDuet_Report[[#This Row],[Duration3]]&gt;=720, 1,"Zero")</f>
        <v>Zero</v>
      </c>
      <c r="Q857" s="101">
        <v>11</v>
      </c>
      <c r="R857" s="123">
        <v>7.6388888888888886E-3</v>
      </c>
      <c r="S857" s="118" t="s">
        <v>1556</v>
      </c>
      <c r="T857" s="105">
        <f>IF(OR([2]!RtDuet_Report[[#This Row],[Machine Centre ]]="Vessel Unloading 1 Unplanned Loss",[2]!RtDuet_Report[[#This Row],[Machine Centre ]]="Vessel Unloading 2 Unplanned Loss"),[2]!RtDuet_Report[[#This Row],[Duration3]],0)</f>
        <v>39</v>
      </c>
      <c r="U85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58" spans="1:21" ht="200.5" thickBot="1" x14ac:dyDescent="0.4">
      <c r="A858" s="137" t="s">
        <v>1537</v>
      </c>
      <c r="B858" s="98">
        <v>45078</v>
      </c>
      <c r="C858" s="99" t="s">
        <v>1558</v>
      </c>
      <c r="D858" s="99"/>
      <c r="E858" s="106">
        <v>45105.821527777778</v>
      </c>
      <c r="F858" s="106">
        <v>45105.877083333333</v>
      </c>
      <c r="G858" s="118" t="s">
        <v>59</v>
      </c>
      <c r="H858" s="118" t="s">
        <v>1559</v>
      </c>
      <c r="I858" s="118" t="s">
        <v>1559</v>
      </c>
      <c r="J858" s="118" t="s">
        <v>34</v>
      </c>
      <c r="K858" s="118" t="s">
        <v>1228</v>
      </c>
      <c r="L858" s="118" t="s">
        <v>36</v>
      </c>
      <c r="M858" s="128" t="s">
        <v>83</v>
      </c>
      <c r="N858" s="128" t="s">
        <v>136</v>
      </c>
      <c r="O858" s="107" t="str">
        <f>IF([2]!RtDuet_Report[[#This Row],[Duration3]]&gt;=360,IF([2]!RtDuet_Report[[#This Row],[&gt; 12 Hrs EDT ]]=1,"Zero",1),"Zero")</f>
        <v>Zero</v>
      </c>
      <c r="P858" s="107" t="str">
        <f>IF([2]!RtDuet_Report[[#This Row],[Duration3]]&gt;=720, 1,"Zero")</f>
        <v>Zero</v>
      </c>
      <c r="Q858" s="101">
        <v>80</v>
      </c>
      <c r="R858" s="123">
        <v>5.5555555555555552E-2</v>
      </c>
      <c r="S858" s="118" t="s">
        <v>1560</v>
      </c>
      <c r="T858" s="105">
        <f>IF(OR([2]!RtDuet_Report[[#This Row],[Machine Centre ]]="Vessel Unloading 1 Unplanned Loss",[2]!RtDuet_Report[[#This Row],[Machine Centre ]]="Vessel Unloading 2 Unplanned Loss"),[2]!RtDuet_Report[[#This Row],[Duration3]],0)</f>
        <v>11</v>
      </c>
      <c r="U85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59" spans="1:21" ht="200.5" thickBot="1" x14ac:dyDescent="0.4">
      <c r="A859" s="137" t="s">
        <v>1537</v>
      </c>
      <c r="B859" s="98">
        <v>45078</v>
      </c>
      <c r="C859" s="99" t="s">
        <v>1558</v>
      </c>
      <c r="D859" s="99"/>
      <c r="E859" s="106">
        <v>45105.856944444444</v>
      </c>
      <c r="F859" s="106">
        <v>45105.869444444441</v>
      </c>
      <c r="G859" s="118" t="s">
        <v>69</v>
      </c>
      <c r="H859" s="118" t="s">
        <v>1358</v>
      </c>
      <c r="I859" s="118" t="s">
        <v>164</v>
      </c>
      <c r="J859" s="118" t="s">
        <v>34</v>
      </c>
      <c r="K859" s="118" t="s">
        <v>125</v>
      </c>
      <c r="L859" s="128" t="s">
        <v>78</v>
      </c>
      <c r="M859" s="128" t="s">
        <v>64</v>
      </c>
      <c r="N859" s="128" t="s">
        <v>73</v>
      </c>
      <c r="O859" s="107" t="str">
        <f>IF([2]!RtDuet_Report[[#This Row],[Duration3]]&gt;=360,IF([2]!RtDuet_Report[[#This Row],[&gt; 12 Hrs EDT ]]=1,"Zero",1),"Zero")</f>
        <v>Zero</v>
      </c>
      <c r="P859" s="107" t="str">
        <f>IF([2]!RtDuet_Report[[#This Row],[Duration3]]&gt;=720, 1,"Zero")</f>
        <v>Zero</v>
      </c>
      <c r="Q859" s="101">
        <v>18</v>
      </c>
      <c r="R859" s="123">
        <v>1.2499999999999999E-2</v>
      </c>
      <c r="S859" s="118" t="s">
        <v>1561</v>
      </c>
      <c r="T859" s="105">
        <f>IF(OR([2]!RtDuet_Report[[#This Row],[Machine Centre ]]="Vessel Unloading 1 Unplanned Loss",[2]!RtDuet_Report[[#This Row],[Machine Centre ]]="Vessel Unloading 2 Unplanned Loss"),[2]!RtDuet_Report[[#This Row],[Duration3]],0)</f>
        <v>80</v>
      </c>
      <c r="U85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60" spans="1:21" ht="200.5" thickBot="1" x14ac:dyDescent="0.4">
      <c r="A860" s="137" t="s">
        <v>1537</v>
      </c>
      <c r="B860" s="98">
        <v>45078</v>
      </c>
      <c r="C860" s="99" t="s">
        <v>1558</v>
      </c>
      <c r="D860" s="99"/>
      <c r="E860" s="106">
        <v>45105.877083333333</v>
      </c>
      <c r="F860" s="106">
        <v>45105.901388888888</v>
      </c>
      <c r="G860" s="118" t="s">
        <v>59</v>
      </c>
      <c r="H860" s="118" t="s">
        <v>959</v>
      </c>
      <c r="I860" s="118" t="s">
        <v>1562</v>
      </c>
      <c r="J860" s="118" t="s">
        <v>34</v>
      </c>
      <c r="K860" s="118" t="s">
        <v>1228</v>
      </c>
      <c r="L860" s="118" t="s">
        <v>36</v>
      </c>
      <c r="M860" s="128" t="s">
        <v>83</v>
      </c>
      <c r="N860" s="128" t="s">
        <v>136</v>
      </c>
      <c r="O860" s="107" t="str">
        <f>IF([2]!RtDuet_Report[[#This Row],[Duration3]]&gt;=360,IF([2]!RtDuet_Report[[#This Row],[&gt; 12 Hrs EDT ]]=1,"Zero",1),"Zero")</f>
        <v>Zero</v>
      </c>
      <c r="P860" s="107" t="str">
        <f>IF([2]!RtDuet_Report[[#This Row],[Duration3]]&gt;=720, 1,"Zero")</f>
        <v>Zero</v>
      </c>
      <c r="Q860" s="101">
        <v>35</v>
      </c>
      <c r="R860" s="123">
        <v>2.4305555555555556E-2</v>
      </c>
      <c r="S860" s="118" t="s">
        <v>1563</v>
      </c>
      <c r="T860" s="105">
        <f>IF(OR([2]!RtDuet_Report[[#This Row],[Machine Centre ]]="Vessel Unloading 1 Unplanned Loss",[2]!RtDuet_Report[[#This Row],[Machine Centre ]]="Vessel Unloading 2 Unplanned Loss"),[2]!RtDuet_Report[[#This Row],[Duration3]],0)</f>
        <v>18</v>
      </c>
      <c r="U86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61" spans="1:21" ht="200.5" thickBot="1" x14ac:dyDescent="0.4">
      <c r="A861" s="137" t="s">
        <v>1537</v>
      </c>
      <c r="B861" s="98">
        <v>45078</v>
      </c>
      <c r="C861" s="99" t="s">
        <v>1558</v>
      </c>
      <c r="D861" s="99"/>
      <c r="E861" s="106">
        <v>45106.056250000001</v>
      </c>
      <c r="F861" s="106">
        <v>45106.05972222222</v>
      </c>
      <c r="G861" s="118" t="s">
        <v>69</v>
      </c>
      <c r="H861" s="118" t="s">
        <v>885</v>
      </c>
      <c r="I861" s="118" t="s">
        <v>216</v>
      </c>
      <c r="J861" s="118" t="s">
        <v>34</v>
      </c>
      <c r="K861" s="118" t="s">
        <v>125</v>
      </c>
      <c r="L861" s="128" t="s">
        <v>78</v>
      </c>
      <c r="M861" s="128" t="s">
        <v>64</v>
      </c>
      <c r="N861" s="128" t="s">
        <v>73</v>
      </c>
      <c r="O861" s="107" t="str">
        <f>IF([2]!RtDuet_Report[[#This Row],[Duration3]]&gt;=360,IF([2]!RtDuet_Report[[#This Row],[&gt; 12 Hrs EDT ]]=1,"Zero",1),"Zero")</f>
        <v>Zero</v>
      </c>
      <c r="P861" s="107" t="str">
        <f>IF([2]!RtDuet_Report[[#This Row],[Duration3]]&gt;=720, 1,"Zero")</f>
        <v>Zero</v>
      </c>
      <c r="Q861" s="101">
        <v>5</v>
      </c>
      <c r="R861" s="123">
        <v>3.472222222222222E-3</v>
      </c>
      <c r="S861" s="118" t="s">
        <v>1561</v>
      </c>
      <c r="T861" s="105">
        <f>IF(OR([2]!RtDuet_Report[[#This Row],[Machine Centre ]]="Vessel Unloading 1 Unplanned Loss",[2]!RtDuet_Report[[#This Row],[Machine Centre ]]="Vessel Unloading 2 Unplanned Loss"),[2]!RtDuet_Report[[#This Row],[Duration3]],0)</f>
        <v>35</v>
      </c>
      <c r="U86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62" spans="1:21" ht="175.5" thickBot="1" x14ac:dyDescent="0.4">
      <c r="A862" s="137" t="s">
        <v>1537</v>
      </c>
      <c r="B862" s="98">
        <v>45108</v>
      </c>
      <c r="C862" s="99" t="s">
        <v>1558</v>
      </c>
      <c r="D862" s="99"/>
      <c r="E862" s="106">
        <v>45108.669444444444</v>
      </c>
      <c r="F862" s="106">
        <v>45108.676388888889</v>
      </c>
      <c r="G862" s="118" t="s">
        <v>69</v>
      </c>
      <c r="H862" s="118" t="s">
        <v>872</v>
      </c>
      <c r="I862" s="118" t="s">
        <v>872</v>
      </c>
      <c r="J862" s="118" t="s">
        <v>34</v>
      </c>
      <c r="K862" s="118" t="s">
        <v>1137</v>
      </c>
      <c r="L862" s="118" t="s">
        <v>54</v>
      </c>
      <c r="M862" s="118" t="s">
        <v>179</v>
      </c>
      <c r="N862" s="118" t="s">
        <v>491</v>
      </c>
      <c r="O862" s="107" t="str">
        <f>IF([2]!RtDuet_Report[[#This Row],[Duration3]]&gt;=360,IF([2]!RtDuet_Report[[#This Row],[&gt; 12 Hrs EDT ]]=1,"Zero",1),"Zero")</f>
        <v>Zero</v>
      </c>
      <c r="P862" s="107" t="str">
        <f>IF([2]!RtDuet_Report[[#This Row],[Duration3]]&gt;=720, 1,"Zero")</f>
        <v>Zero</v>
      </c>
      <c r="Q862" s="101">
        <v>10</v>
      </c>
      <c r="R862" s="123">
        <v>6.9444444444444441E-3</v>
      </c>
      <c r="S862" s="118" t="s">
        <v>1564</v>
      </c>
      <c r="T862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86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63" spans="1:21" ht="188" thickBot="1" x14ac:dyDescent="0.4">
      <c r="A863" s="137" t="s">
        <v>1537</v>
      </c>
      <c r="B863" s="98">
        <v>45108</v>
      </c>
      <c r="C863" s="99" t="s">
        <v>1558</v>
      </c>
      <c r="D863" s="99"/>
      <c r="E863" s="106">
        <v>45108.859722222223</v>
      </c>
      <c r="F863" s="106">
        <v>45108.862500000003</v>
      </c>
      <c r="G863" s="118" t="s">
        <v>69</v>
      </c>
      <c r="H863" s="118" t="s">
        <v>519</v>
      </c>
      <c r="I863" s="118" t="s">
        <v>519</v>
      </c>
      <c r="J863" s="118" t="s">
        <v>34</v>
      </c>
      <c r="K863" s="118" t="s">
        <v>644</v>
      </c>
      <c r="L863" s="118" t="s">
        <v>54</v>
      </c>
      <c r="M863" s="118" t="s">
        <v>179</v>
      </c>
      <c r="N863" s="118" t="s">
        <v>180</v>
      </c>
      <c r="O863" s="107" t="str">
        <f>IF([2]!RtDuet_Report[[#This Row],[Duration3]]&gt;=360,IF([2]!RtDuet_Report[[#This Row],[&gt; 12 Hrs EDT ]]=1,"Zero",1),"Zero")</f>
        <v>Zero</v>
      </c>
      <c r="P863" s="107" t="str">
        <f>IF([2]!RtDuet_Report[[#This Row],[Duration3]]&gt;=720, 1,"Zero")</f>
        <v>Zero</v>
      </c>
      <c r="Q863" s="101">
        <v>4</v>
      </c>
      <c r="R863" s="123">
        <v>2.7777777777777779E-3</v>
      </c>
      <c r="S863" s="118" t="s">
        <v>1565</v>
      </c>
      <c r="T863" s="105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86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64" spans="1:21" ht="175.5" thickBot="1" x14ac:dyDescent="0.4">
      <c r="A864" s="137" t="s">
        <v>1537</v>
      </c>
      <c r="B864" s="98">
        <v>45108</v>
      </c>
      <c r="C864" s="99"/>
      <c r="D864" s="99"/>
      <c r="E864" s="106">
        <v>45119.622025462966</v>
      </c>
      <c r="F864" s="106">
        <v>45119.650960648149</v>
      </c>
      <c r="G864" s="118" t="s">
        <v>41</v>
      </c>
      <c r="H864" s="118" t="s">
        <v>549</v>
      </c>
      <c r="I864" s="118" t="s">
        <v>549</v>
      </c>
      <c r="J864" s="118" t="s">
        <v>34</v>
      </c>
      <c r="K864" s="118" t="s">
        <v>1566</v>
      </c>
      <c r="L864" s="118" t="s">
        <v>54</v>
      </c>
      <c r="M864" s="118" t="s">
        <v>956</v>
      </c>
      <c r="N864" s="118" t="s">
        <v>1567</v>
      </c>
      <c r="O864" s="107" t="str">
        <f>IF([2]!RtDuet_Report[[#This Row],[Duration3]]&gt;=360,IF([2]!RtDuet_Report[[#This Row],[&gt; 12 Hrs EDT ]]=1,"Zero",1),"Zero")</f>
        <v>Zero</v>
      </c>
      <c r="P864" s="107" t="str">
        <f>IF([2]!RtDuet_Report[[#This Row],[Duration3]]&gt;=720, 1,"Zero")</f>
        <v>Zero</v>
      </c>
      <c r="Q864" s="101">
        <v>41</v>
      </c>
      <c r="R864" s="123">
        <v>2.8935185185185185E-2</v>
      </c>
      <c r="S864" s="118" t="s">
        <v>1568</v>
      </c>
      <c r="T864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86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65" spans="1:21" ht="175.5" thickBot="1" x14ac:dyDescent="0.4">
      <c r="A865" s="137" t="s">
        <v>1537</v>
      </c>
      <c r="B865" s="98">
        <v>45108</v>
      </c>
      <c r="C865" s="99"/>
      <c r="D865" s="99"/>
      <c r="E865" s="106">
        <v>45120.398298611108</v>
      </c>
      <c r="F865" s="106">
        <v>45120.416122685187</v>
      </c>
      <c r="G865" s="118" t="s">
        <v>32</v>
      </c>
      <c r="H865" s="118" t="s">
        <v>722</v>
      </c>
      <c r="I865" s="118" t="s">
        <v>722</v>
      </c>
      <c r="J865" s="118" t="s">
        <v>34</v>
      </c>
      <c r="K865" s="118" t="s">
        <v>1569</v>
      </c>
      <c r="L865" s="118" t="s">
        <v>54</v>
      </c>
      <c r="M865" s="118" t="s">
        <v>956</v>
      </c>
      <c r="N865" s="118" t="s">
        <v>1570</v>
      </c>
      <c r="O865" s="107" t="str">
        <f>IF([2]!RtDuet_Report[[#This Row],[Duration3]]&gt;=360,IF([2]!RtDuet_Report[[#This Row],[&gt; 12 Hrs EDT ]]=1,"Zero",1),"Zero")</f>
        <v>Zero</v>
      </c>
      <c r="P865" s="107" t="str">
        <f>IF([2]!RtDuet_Report[[#This Row],[Duration3]]&gt;=720, 1,"Zero")</f>
        <v>Zero</v>
      </c>
      <c r="Q865" s="101">
        <v>25</v>
      </c>
      <c r="R865" s="123">
        <v>1.7824074074074076E-2</v>
      </c>
      <c r="S865" s="118" t="s">
        <v>1571</v>
      </c>
      <c r="T865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65" s="105">
        <f>IF(OR([2]!RtDuet_Report[[#This Row],[Machine Centre ]]="Truck Loading 1 Unplanned Loss",[2]!RtDuet_Report[[#This Row],[Machine Centre ]]="Truck Loading 2 Unplanned Loss"),[2]!RtDuet_Report[[#This Row],[Duration3]],0)</f>
        <v>41</v>
      </c>
    </row>
    <row r="866" spans="1:21" ht="125.5" thickBot="1" x14ac:dyDescent="0.4">
      <c r="A866" s="137" t="s">
        <v>1537</v>
      </c>
      <c r="B866" s="98">
        <v>45108</v>
      </c>
      <c r="C866" s="99"/>
      <c r="D866" s="99"/>
      <c r="E866" s="106">
        <v>45120.41982638889</v>
      </c>
      <c r="F866" s="106">
        <v>45120.421793981484</v>
      </c>
      <c r="G866" s="118" t="s">
        <v>32</v>
      </c>
      <c r="H866" s="118" t="s">
        <v>299</v>
      </c>
      <c r="I866" s="118" t="s">
        <v>299</v>
      </c>
      <c r="J866" s="118" t="s">
        <v>34</v>
      </c>
      <c r="K866" s="118" t="s">
        <v>1262</v>
      </c>
      <c r="L866" s="118"/>
      <c r="M866" s="118" t="s">
        <v>188</v>
      </c>
      <c r="N866" s="118" t="s">
        <v>1115</v>
      </c>
      <c r="O866" s="107" t="str">
        <f>IF([2]!RtDuet_Report[[#This Row],[Duration3]]&gt;=360,IF([2]!RtDuet_Report[[#This Row],[&gt; 12 Hrs EDT ]]=1,"Zero",1),"Zero")</f>
        <v>Zero</v>
      </c>
      <c r="P866" s="107" t="str">
        <f>IF([2]!RtDuet_Report[[#This Row],[Duration3]]&gt;=720, 1,"Zero")</f>
        <v>Zero</v>
      </c>
      <c r="Q866" s="101">
        <v>2</v>
      </c>
      <c r="R866" s="123">
        <v>1.9675925925925928E-3</v>
      </c>
      <c r="S866" s="118" t="s">
        <v>1572</v>
      </c>
      <c r="T866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66" s="105">
        <f>IF(OR([2]!RtDuet_Report[[#This Row],[Machine Centre ]]="Truck Loading 1 Unplanned Loss",[2]!RtDuet_Report[[#This Row],[Machine Centre ]]="Truck Loading 2 Unplanned Loss"),[2]!RtDuet_Report[[#This Row],[Duration3]],0)</f>
        <v>25</v>
      </c>
    </row>
    <row r="867" spans="1:21" ht="175.5" thickBot="1" x14ac:dyDescent="0.4">
      <c r="A867" s="137" t="s">
        <v>1537</v>
      </c>
      <c r="B867" s="98">
        <v>45108</v>
      </c>
      <c r="C867" s="99"/>
      <c r="D867" s="99"/>
      <c r="E867" s="106">
        <v>45120.767858796295</v>
      </c>
      <c r="F867" s="106">
        <v>45120.769016203703</v>
      </c>
      <c r="G867" s="118" t="s">
        <v>32</v>
      </c>
      <c r="H867" s="118" t="s">
        <v>690</v>
      </c>
      <c r="I867" s="118" t="s">
        <v>690</v>
      </c>
      <c r="J867" s="118" t="s">
        <v>34</v>
      </c>
      <c r="K867" s="118" t="s">
        <v>1573</v>
      </c>
      <c r="L867" s="118" t="s">
        <v>54</v>
      </c>
      <c r="M867" s="118" t="s">
        <v>956</v>
      </c>
      <c r="N867" s="118" t="s">
        <v>1567</v>
      </c>
      <c r="O867" s="107" t="str">
        <f>IF([2]!RtDuet_Report[[#This Row],[Duration3]]&gt;=360,IF([2]!RtDuet_Report[[#This Row],[&gt; 12 Hrs EDT ]]=1,"Zero",1),"Zero")</f>
        <v>Zero</v>
      </c>
      <c r="P867" s="107" t="str">
        <f>IF([2]!RtDuet_Report[[#This Row],[Duration3]]&gt;=720, 1,"Zero")</f>
        <v>Zero</v>
      </c>
      <c r="Q867" s="101">
        <v>1</v>
      </c>
      <c r="R867" s="123">
        <v>1.1574074074074073E-3</v>
      </c>
      <c r="S867" s="118" t="s">
        <v>1574</v>
      </c>
      <c r="T867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67" s="105">
        <f>IF(OR([2]!RtDuet_Report[[#This Row],[Machine Centre ]]="Truck Loading 1 Unplanned Loss",[2]!RtDuet_Report[[#This Row],[Machine Centre ]]="Truck Loading 2 Unplanned Loss"),[2]!RtDuet_Report[[#This Row],[Duration3]],0)</f>
        <v>2</v>
      </c>
    </row>
    <row r="868" spans="1:21" ht="175.5" thickBot="1" x14ac:dyDescent="0.4">
      <c r="A868" s="137" t="s">
        <v>1537</v>
      </c>
      <c r="B868" s="98">
        <v>45108</v>
      </c>
      <c r="C868" s="99"/>
      <c r="D868" s="99"/>
      <c r="E868" s="106">
        <v>45120.774687500001</v>
      </c>
      <c r="F868" s="106">
        <v>45120.78765046296</v>
      </c>
      <c r="G868" s="118" t="s">
        <v>32</v>
      </c>
      <c r="H868" s="118" t="s">
        <v>1575</v>
      </c>
      <c r="I868" s="118" t="s">
        <v>1575</v>
      </c>
      <c r="J868" s="118" t="s">
        <v>34</v>
      </c>
      <c r="K868" s="118" t="s">
        <v>1573</v>
      </c>
      <c r="L868" s="118" t="s">
        <v>54</v>
      </c>
      <c r="M868" s="118" t="s">
        <v>956</v>
      </c>
      <c r="N868" s="118" t="s">
        <v>1567</v>
      </c>
      <c r="O868" s="107" t="str">
        <f>IF([2]!RtDuet_Report[[#This Row],[Duration3]]&gt;=360,IF([2]!RtDuet_Report[[#This Row],[&gt; 12 Hrs EDT ]]=1,"Zero",1),"Zero")</f>
        <v>Zero</v>
      </c>
      <c r="P868" s="107" t="str">
        <f>IF([2]!RtDuet_Report[[#This Row],[Duration3]]&gt;=720, 1,"Zero")</f>
        <v>Zero</v>
      </c>
      <c r="Q868" s="101">
        <v>18</v>
      </c>
      <c r="R868" s="123">
        <v>1.2962962962962963E-2</v>
      </c>
      <c r="S868" s="118" t="s">
        <v>1574</v>
      </c>
      <c r="T86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68" s="105">
        <f>IF(OR([2]!RtDuet_Report[[#This Row],[Machine Centre ]]="Truck Loading 1 Unplanned Loss",[2]!RtDuet_Report[[#This Row],[Machine Centre ]]="Truck Loading 2 Unplanned Loss"),[2]!RtDuet_Report[[#This Row],[Duration3]],0)</f>
        <v>1</v>
      </c>
    </row>
    <row r="869" spans="1:21" ht="163" thickBot="1" x14ac:dyDescent="0.4">
      <c r="A869" s="137" t="s">
        <v>1537</v>
      </c>
      <c r="B869" s="98">
        <v>45108</v>
      </c>
      <c r="C869" s="99"/>
      <c r="D869" s="99"/>
      <c r="E869" s="106">
        <v>45121.262650462966</v>
      </c>
      <c r="F869" s="106">
        <v>45121.268553240741</v>
      </c>
      <c r="G869" s="118" t="s">
        <v>32</v>
      </c>
      <c r="H869" s="118" t="s">
        <v>1441</v>
      </c>
      <c r="I869" s="118" t="s">
        <v>1441</v>
      </c>
      <c r="J869" s="118" t="s">
        <v>34</v>
      </c>
      <c r="K869" s="118" t="s">
        <v>1347</v>
      </c>
      <c r="L869" s="118" t="s">
        <v>78</v>
      </c>
      <c r="M869" s="118" t="s">
        <v>179</v>
      </c>
      <c r="N869" s="118" t="s">
        <v>536</v>
      </c>
      <c r="O869" s="107" t="str">
        <f>IF([2]!RtDuet_Report[[#This Row],[Duration3]]&gt;=360,IF([2]!RtDuet_Report[[#This Row],[&gt; 12 Hrs EDT ]]=1,"Zero",1),"Zero")</f>
        <v>Zero</v>
      </c>
      <c r="P869" s="107" t="str">
        <f>IF([2]!RtDuet_Report[[#This Row],[Duration3]]&gt;=720, 1,"Zero")</f>
        <v>Zero</v>
      </c>
      <c r="Q869" s="101">
        <v>8</v>
      </c>
      <c r="R869" s="123">
        <v>5.9027777777777776E-3</v>
      </c>
      <c r="S869" s="118" t="s">
        <v>1576</v>
      </c>
      <c r="T869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69" s="105">
        <f>IF(OR([2]!RtDuet_Report[[#This Row],[Machine Centre ]]="Truck Loading 1 Unplanned Loss",[2]!RtDuet_Report[[#This Row],[Machine Centre ]]="Truck Loading 2 Unplanned Loss"),[2]!RtDuet_Report[[#This Row],[Duration3]],0)</f>
        <v>18</v>
      </c>
    </row>
    <row r="870" spans="1:21" ht="163" thickBot="1" x14ac:dyDescent="0.4">
      <c r="A870" s="137" t="s">
        <v>1537</v>
      </c>
      <c r="B870" s="98">
        <v>45108</v>
      </c>
      <c r="C870" s="99"/>
      <c r="D870" s="99"/>
      <c r="E870" s="106">
        <v>45133.784756944442</v>
      </c>
      <c r="F870" s="106">
        <v>45133.790659722225</v>
      </c>
      <c r="G870" s="118" t="s">
        <v>32</v>
      </c>
      <c r="H870" s="118" t="s">
        <v>1441</v>
      </c>
      <c r="I870" s="118" t="s">
        <v>1441</v>
      </c>
      <c r="J870" s="118" t="s">
        <v>34</v>
      </c>
      <c r="K870" s="118" t="s">
        <v>1347</v>
      </c>
      <c r="L870" s="118" t="s">
        <v>78</v>
      </c>
      <c r="M870" s="118" t="s">
        <v>179</v>
      </c>
      <c r="N870" s="118" t="s">
        <v>536</v>
      </c>
      <c r="O870" s="107" t="str">
        <f>IF([2]!RtDuet_Report[[#This Row],[Duration3]]&gt;=360,IF([2]!RtDuet_Report[[#This Row],[&gt; 12 Hrs EDT ]]=1,"Zero",1),"Zero")</f>
        <v>Zero</v>
      </c>
      <c r="P870" s="107" t="str">
        <f>IF([2]!RtDuet_Report[[#This Row],[Duration3]]&gt;=720, 1,"Zero")</f>
        <v>Zero</v>
      </c>
      <c r="Q870" s="101">
        <v>8</v>
      </c>
      <c r="R870" s="123">
        <v>5.9027777777777776E-3</v>
      </c>
      <c r="S870" s="118" t="s">
        <v>844</v>
      </c>
      <c r="T870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70" s="105">
        <f>IF(OR([2]!RtDuet_Report[[#This Row],[Machine Centre ]]="Truck Loading 1 Unplanned Loss",[2]!RtDuet_Report[[#This Row],[Machine Centre ]]="Truck Loading 2 Unplanned Loss"),[2]!RtDuet_Report[[#This Row],[Duration3]],0)</f>
        <v>8</v>
      </c>
    </row>
    <row r="871" spans="1:21" ht="163" thickBot="1" x14ac:dyDescent="0.4">
      <c r="A871" s="137" t="s">
        <v>1537</v>
      </c>
      <c r="B871" s="98">
        <v>45108</v>
      </c>
      <c r="C871" s="99"/>
      <c r="D871" s="99"/>
      <c r="E871" s="106">
        <v>45134.800868055558</v>
      </c>
      <c r="F871" s="106">
        <v>45134.80572916667</v>
      </c>
      <c r="G871" s="118" t="s">
        <v>32</v>
      </c>
      <c r="H871" s="118" t="s">
        <v>848</v>
      </c>
      <c r="I871" s="118" t="s">
        <v>848</v>
      </c>
      <c r="J871" s="118" t="s">
        <v>34</v>
      </c>
      <c r="K871" s="118" t="s">
        <v>1347</v>
      </c>
      <c r="L871" s="118" t="s">
        <v>78</v>
      </c>
      <c r="M871" s="118" t="s">
        <v>179</v>
      </c>
      <c r="N871" s="118" t="s">
        <v>536</v>
      </c>
      <c r="O871" s="107" t="str">
        <f>IF([2]!RtDuet_Report[[#This Row],[Duration3]]&gt;=360,IF([2]!RtDuet_Report[[#This Row],[&gt; 12 Hrs EDT ]]=1,"Zero",1),"Zero")</f>
        <v>Zero</v>
      </c>
      <c r="P871" s="107" t="str">
        <f>IF([2]!RtDuet_Report[[#This Row],[Duration3]]&gt;=720, 1,"Zero")</f>
        <v>Zero</v>
      </c>
      <c r="Q871" s="101">
        <v>7</v>
      </c>
      <c r="R871" s="123">
        <v>4.8611111111111112E-3</v>
      </c>
      <c r="S871" s="118" t="s">
        <v>844</v>
      </c>
      <c r="T871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71" s="105">
        <f>IF(OR([2]!RtDuet_Report[[#This Row],[Machine Centre ]]="Truck Loading 1 Unplanned Loss",[2]!RtDuet_Report[[#This Row],[Machine Centre ]]="Truck Loading 2 Unplanned Loss"),[2]!RtDuet_Report[[#This Row],[Duration3]],0)</f>
        <v>8</v>
      </c>
    </row>
    <row r="872" spans="1:21" ht="200.5" thickBot="1" x14ac:dyDescent="0.4">
      <c r="A872" s="137" t="s">
        <v>1537</v>
      </c>
      <c r="B872" s="98">
        <v>45108</v>
      </c>
      <c r="C872" s="99" t="s">
        <v>1577</v>
      </c>
      <c r="D872" s="99"/>
      <c r="E872" s="106">
        <v>45134.832638888889</v>
      </c>
      <c r="F872" s="106">
        <v>45134.854166666664</v>
      </c>
      <c r="G872" s="118" t="s">
        <v>59</v>
      </c>
      <c r="H872" s="118" t="s">
        <v>1578</v>
      </c>
      <c r="I872" s="118" t="s">
        <v>291</v>
      </c>
      <c r="J872" s="118" t="s">
        <v>62</v>
      </c>
      <c r="K872" s="118" t="s">
        <v>1439</v>
      </c>
      <c r="L872" s="118" t="s">
        <v>78</v>
      </c>
      <c r="M872" s="118" t="s">
        <v>64</v>
      </c>
      <c r="N872" s="118" t="s">
        <v>65</v>
      </c>
      <c r="O872" s="107" t="str">
        <f>IF([2]!RtDuet_Report[[#This Row],[Duration3]]&gt;=360,IF([2]!RtDuet_Report[[#This Row],[&gt; 12 Hrs EDT ]]=1,"Zero",1),"Zero")</f>
        <v>Zero</v>
      </c>
      <c r="P872" s="107" t="str">
        <f>IF([2]!RtDuet_Report[[#This Row],[Duration3]]&gt;=720, 1,"Zero")</f>
        <v>Zero</v>
      </c>
      <c r="Q872" s="101">
        <v>31</v>
      </c>
      <c r="R872" s="123">
        <v>2.1527777777777781E-2</v>
      </c>
      <c r="S872" s="118" t="s">
        <v>1579</v>
      </c>
      <c r="T872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72" s="105">
        <f>IF(OR([2]!RtDuet_Report[[#This Row],[Machine Centre ]]="Truck Loading 1 Unplanned Loss",[2]!RtDuet_Report[[#This Row],[Machine Centre ]]="Truck Loading 2 Unplanned Loss"),[2]!RtDuet_Report[[#This Row],[Duration3]],0)</f>
        <v>7</v>
      </c>
    </row>
    <row r="873" spans="1:21" ht="163" thickBot="1" x14ac:dyDescent="0.4">
      <c r="A873" s="137" t="s">
        <v>1537</v>
      </c>
      <c r="B873" s="98">
        <v>45108</v>
      </c>
      <c r="C873" s="99"/>
      <c r="D873" s="99"/>
      <c r="E873" s="106">
        <v>45135.134201388886</v>
      </c>
      <c r="F873" s="106">
        <v>45135.140219907407</v>
      </c>
      <c r="G873" s="118" t="s">
        <v>32</v>
      </c>
      <c r="H873" s="118" t="s">
        <v>198</v>
      </c>
      <c r="I873" s="118" t="s">
        <v>198</v>
      </c>
      <c r="J873" s="118" t="s">
        <v>34</v>
      </c>
      <c r="K873" s="118" t="s">
        <v>1347</v>
      </c>
      <c r="L873" s="118" t="s">
        <v>78</v>
      </c>
      <c r="M873" s="118" t="s">
        <v>179</v>
      </c>
      <c r="N873" s="118" t="s">
        <v>536</v>
      </c>
      <c r="O873" s="107" t="str">
        <f>IF([2]!RtDuet_Report[[#This Row],[Duration3]]&gt;=360,IF([2]!RtDuet_Report[[#This Row],[&gt; 12 Hrs EDT ]]=1,"Zero",1),"Zero")</f>
        <v>Zero</v>
      </c>
      <c r="P873" s="107" t="str">
        <f>IF([2]!RtDuet_Report[[#This Row],[Duration3]]&gt;=720, 1,"Zero")</f>
        <v>Zero</v>
      </c>
      <c r="Q873" s="101">
        <v>8</v>
      </c>
      <c r="R873" s="123">
        <v>6.0185185185185177E-3</v>
      </c>
      <c r="S873" s="118" t="s">
        <v>844</v>
      </c>
      <c r="T873" s="105">
        <f>IF(OR([2]!RtDuet_Report[[#This Row],[Machine Centre ]]="Vessel Unloading 1 Unplanned Loss",[2]!RtDuet_Report[[#This Row],[Machine Centre ]]="Vessel Unloading 2 Unplanned Loss"),[2]!RtDuet_Report[[#This Row],[Duration3]],0)</f>
        <v>31</v>
      </c>
      <c r="U87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74" spans="1:21" ht="163" thickBot="1" x14ac:dyDescent="0.4">
      <c r="A874" s="137" t="s">
        <v>1537</v>
      </c>
      <c r="B874" s="98">
        <v>45108</v>
      </c>
      <c r="C874" s="99"/>
      <c r="D874" s="99"/>
      <c r="E874" s="106">
        <v>45135.148553240739</v>
      </c>
      <c r="F874" s="106">
        <v>45135.150405092594</v>
      </c>
      <c r="G874" s="118" t="s">
        <v>32</v>
      </c>
      <c r="H874" s="118" t="s">
        <v>811</v>
      </c>
      <c r="I874" s="118" t="s">
        <v>811</v>
      </c>
      <c r="J874" s="118" t="s">
        <v>34</v>
      </c>
      <c r="K874" s="118" t="s">
        <v>1347</v>
      </c>
      <c r="L874" s="118" t="s">
        <v>78</v>
      </c>
      <c r="M874" s="118" t="s">
        <v>179</v>
      </c>
      <c r="N874" s="118" t="s">
        <v>536</v>
      </c>
      <c r="O874" s="107" t="str">
        <f>IF([2]!RtDuet_Report[[#This Row],[Duration3]]&gt;=360,IF([2]!RtDuet_Report[[#This Row],[&gt; 12 Hrs EDT ]]=1,"Zero",1),"Zero")</f>
        <v>Zero</v>
      </c>
      <c r="P874" s="107" t="str">
        <f>IF([2]!RtDuet_Report[[#This Row],[Duration3]]&gt;=720, 1,"Zero")</f>
        <v>Zero</v>
      </c>
      <c r="Q874" s="101">
        <v>2</v>
      </c>
      <c r="R874" s="123">
        <v>1.8518518518518517E-3</v>
      </c>
      <c r="S874" s="118" t="s">
        <v>844</v>
      </c>
      <c r="T874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74" s="105">
        <f>IF(OR([2]!RtDuet_Report[[#This Row],[Machine Centre ]]="Truck Loading 1 Unplanned Loss",[2]!RtDuet_Report[[#This Row],[Machine Centre ]]="Truck Loading 2 Unplanned Loss"),[2]!RtDuet_Report[[#This Row],[Duration3]],0)</f>
        <v>8</v>
      </c>
    </row>
    <row r="875" spans="1:21" ht="188" thickBot="1" x14ac:dyDescent="0.4">
      <c r="A875" s="137" t="s">
        <v>1537</v>
      </c>
      <c r="B875" s="98">
        <v>45108</v>
      </c>
      <c r="C875" s="99" t="s">
        <v>1577</v>
      </c>
      <c r="D875" s="99"/>
      <c r="E875" s="106">
        <v>45135.329861111109</v>
      </c>
      <c r="F875" s="106">
        <v>45135.344444444447</v>
      </c>
      <c r="G875" s="118" t="s">
        <v>59</v>
      </c>
      <c r="H875" s="118" t="s">
        <v>1248</v>
      </c>
      <c r="I875" s="118" t="s">
        <v>1248</v>
      </c>
      <c r="J875" s="118" t="s">
        <v>34</v>
      </c>
      <c r="K875" s="118" t="s">
        <v>1305</v>
      </c>
      <c r="L875" s="118" t="s">
        <v>78</v>
      </c>
      <c r="M875" s="118" t="s">
        <v>179</v>
      </c>
      <c r="N875" s="118" t="s">
        <v>180</v>
      </c>
      <c r="O875" s="107" t="str">
        <f>IF([2]!RtDuet_Report[[#This Row],[Duration3]]&gt;=360,IF([2]!RtDuet_Report[[#This Row],[&gt; 12 Hrs EDT ]]=1,"Zero",1),"Zero")</f>
        <v>Zero</v>
      </c>
      <c r="P875" s="107" t="str">
        <f>IF([2]!RtDuet_Report[[#This Row],[Duration3]]&gt;=720, 1,"Zero")</f>
        <v>Zero</v>
      </c>
      <c r="Q875" s="101">
        <v>21</v>
      </c>
      <c r="R875" s="123">
        <v>1.4583333333333332E-2</v>
      </c>
      <c r="S875" s="118" t="s">
        <v>1545</v>
      </c>
      <c r="T875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75" s="105">
        <f>IF(OR([2]!RtDuet_Report[[#This Row],[Machine Centre ]]="Truck Loading 1 Unplanned Loss",[2]!RtDuet_Report[[#This Row],[Machine Centre ]]="Truck Loading 2 Unplanned Loss"),[2]!RtDuet_Report[[#This Row],[Duration3]],0)</f>
        <v>2</v>
      </c>
    </row>
    <row r="876" spans="1:21" ht="188" thickBot="1" x14ac:dyDescent="0.4">
      <c r="A876" s="137" t="s">
        <v>1537</v>
      </c>
      <c r="B876" s="98">
        <v>45108</v>
      </c>
      <c r="C876" s="99" t="s">
        <v>1577</v>
      </c>
      <c r="D876" s="99"/>
      <c r="E876" s="106">
        <v>45135.438194444447</v>
      </c>
      <c r="F876" s="106">
        <v>45135.474999999999</v>
      </c>
      <c r="G876" s="118" t="s">
        <v>59</v>
      </c>
      <c r="H876" s="118" t="s">
        <v>1580</v>
      </c>
      <c r="I876" s="118" t="s">
        <v>526</v>
      </c>
      <c r="J876" s="118" t="s">
        <v>34</v>
      </c>
      <c r="K876" s="118" t="s">
        <v>87</v>
      </c>
      <c r="L876" s="118" t="s">
        <v>36</v>
      </c>
      <c r="M876" s="118" t="s">
        <v>64</v>
      </c>
      <c r="N876" s="118" t="s">
        <v>65</v>
      </c>
      <c r="O876" s="107" t="str">
        <f>IF([2]!RtDuet_Report[[#This Row],[Duration3]]&gt;=360,IF([2]!RtDuet_Report[[#This Row],[&gt; 12 Hrs EDT ]]=1,"Zero",1),"Zero")</f>
        <v>Zero</v>
      </c>
      <c r="P876" s="107" t="str">
        <f>IF([2]!RtDuet_Report[[#This Row],[Duration3]]&gt;=720, 1,"Zero")</f>
        <v>Zero</v>
      </c>
      <c r="Q876" s="101">
        <v>53</v>
      </c>
      <c r="R876" s="123">
        <v>3.6805555555555557E-2</v>
      </c>
      <c r="S876" s="118" t="s">
        <v>1581</v>
      </c>
      <c r="T876" s="105">
        <f>IF(OR([2]!RtDuet_Report[[#This Row],[Machine Centre ]]="Vessel Unloading 1 Unplanned Loss",[2]!RtDuet_Report[[#This Row],[Machine Centre ]]="Vessel Unloading 2 Unplanned Loss"),[2]!RtDuet_Report[[#This Row],[Duration3]],0)</f>
        <v>21</v>
      </c>
      <c r="U87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77" spans="1:21" ht="200.5" thickBot="1" x14ac:dyDescent="0.4">
      <c r="A877" s="137" t="s">
        <v>1537</v>
      </c>
      <c r="B877" s="98">
        <v>45108</v>
      </c>
      <c r="C877" s="99" t="s">
        <v>1577</v>
      </c>
      <c r="D877" s="99"/>
      <c r="E877" s="106">
        <v>45135.993055555555</v>
      </c>
      <c r="F877" s="106">
        <v>45136.022222222222</v>
      </c>
      <c r="G877" s="118" t="s">
        <v>59</v>
      </c>
      <c r="H877" s="118" t="s">
        <v>1482</v>
      </c>
      <c r="I877" s="118" t="s">
        <v>901</v>
      </c>
      <c r="J877" s="118" t="s">
        <v>62</v>
      </c>
      <c r="K877" s="118" t="s">
        <v>500</v>
      </c>
      <c r="L877" s="118" t="s">
        <v>36</v>
      </c>
      <c r="M877" s="118" t="s">
        <v>64</v>
      </c>
      <c r="N877" s="118" t="s">
        <v>65</v>
      </c>
      <c r="O877" s="107" t="str">
        <f>IF([2]!RtDuet_Report[[#This Row],[Duration3]]&gt;=360,IF([2]!RtDuet_Report[[#This Row],[&gt; 12 Hrs EDT ]]=1,"Zero",1),"Zero")</f>
        <v>Zero</v>
      </c>
      <c r="P877" s="107" t="str">
        <f>IF([2]!RtDuet_Report[[#This Row],[Duration3]]&gt;=720, 1,"Zero")</f>
        <v>Zero</v>
      </c>
      <c r="Q877" s="101">
        <v>42</v>
      </c>
      <c r="R877" s="123">
        <v>2.9166666666666664E-2</v>
      </c>
      <c r="S877" s="118" t="s">
        <v>1582</v>
      </c>
      <c r="T877" s="105">
        <f>IF(OR([2]!RtDuet_Report[[#This Row],[Machine Centre ]]="Vessel Unloading 1 Unplanned Loss",[2]!RtDuet_Report[[#This Row],[Machine Centre ]]="Vessel Unloading 2 Unplanned Loss"),[2]!RtDuet_Report[[#This Row],[Duration3]],0)</f>
        <v>53</v>
      </c>
      <c r="U87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78" spans="1:21" ht="188" thickBot="1" x14ac:dyDescent="0.4">
      <c r="A878" s="137" t="s">
        <v>1537</v>
      </c>
      <c r="B878" s="98">
        <v>45108</v>
      </c>
      <c r="C878" s="99" t="s">
        <v>1577</v>
      </c>
      <c r="D878" s="99"/>
      <c r="E878" s="106">
        <v>45136.921527777777</v>
      </c>
      <c r="F878" s="106">
        <v>45136.931944444441</v>
      </c>
      <c r="G878" s="118" t="s">
        <v>69</v>
      </c>
      <c r="H878" s="118" t="s">
        <v>253</v>
      </c>
      <c r="I878" s="118" t="s">
        <v>253</v>
      </c>
      <c r="J878" s="118" t="s">
        <v>34</v>
      </c>
      <c r="K878" s="118" t="s">
        <v>1583</v>
      </c>
      <c r="L878" s="118" t="s">
        <v>78</v>
      </c>
      <c r="M878" s="118" t="s">
        <v>179</v>
      </c>
      <c r="N878" s="118" t="s">
        <v>363</v>
      </c>
      <c r="O878" s="107" t="str">
        <f>IF([2]!RtDuet_Report[[#This Row],[Duration3]]&gt;=360,IF([2]!RtDuet_Report[[#This Row],[&gt; 12 Hrs EDT ]]=1,"Zero",1),"Zero")</f>
        <v>Zero</v>
      </c>
      <c r="P878" s="107" t="str">
        <f>IF([2]!RtDuet_Report[[#This Row],[Duration3]]&gt;=720, 1,"Zero")</f>
        <v>Zero</v>
      </c>
      <c r="Q878" s="101">
        <v>15</v>
      </c>
      <c r="R878" s="123">
        <v>1.0416666666666666E-2</v>
      </c>
      <c r="S878" s="118" t="s">
        <v>1584</v>
      </c>
      <c r="T878" s="105">
        <f>IF(OR([2]!RtDuet_Report[[#This Row],[Machine Centre ]]="Vessel Unloading 1 Unplanned Loss",[2]!RtDuet_Report[[#This Row],[Machine Centre ]]="Vessel Unloading 2 Unplanned Loss"),[2]!RtDuet_Report[[#This Row],[Duration3]],0)</f>
        <v>42</v>
      </c>
      <c r="U87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79" spans="1:21" ht="188" thickBot="1" x14ac:dyDescent="0.4">
      <c r="A879" s="137" t="s">
        <v>1537</v>
      </c>
      <c r="B879" s="98">
        <v>45139</v>
      </c>
      <c r="C879" s="99" t="s">
        <v>1585</v>
      </c>
      <c r="D879" s="99"/>
      <c r="E879" s="106">
        <v>45148.835416666669</v>
      </c>
      <c r="F879" s="106">
        <v>45148.938888888886</v>
      </c>
      <c r="G879" s="118" t="s">
        <v>69</v>
      </c>
      <c r="H879" s="118" t="s">
        <v>1586</v>
      </c>
      <c r="I879" s="118" t="s">
        <v>1587</v>
      </c>
      <c r="J879" s="118" t="s">
        <v>62</v>
      </c>
      <c r="K879" s="118" t="s">
        <v>1588</v>
      </c>
      <c r="L879" s="118" t="s">
        <v>78</v>
      </c>
      <c r="M879" s="118" t="s">
        <v>64</v>
      </c>
      <c r="N879" s="118" t="s">
        <v>73</v>
      </c>
      <c r="O879" s="107" t="str">
        <f>IF([2]!RtDuet_Report[[#This Row],[Duration3]]&gt;=360,IF([2]!RtDuet_Report[[#This Row],[&gt; 12 Hrs EDT ]]=1,"Zero",1),"Zero")</f>
        <v>Zero</v>
      </c>
      <c r="P879" s="107" t="str">
        <f>IF([2]!RtDuet_Report[[#This Row],[Duration3]]&gt;=720, 1,"Zero")</f>
        <v>Zero</v>
      </c>
      <c r="Q879" s="101">
        <v>149</v>
      </c>
      <c r="R879" s="123">
        <v>0.10347222222222223</v>
      </c>
      <c r="S879" s="118" t="s">
        <v>1589</v>
      </c>
      <c r="T879" s="105">
        <f>IF(OR([2]!RtDuet_Report[[#This Row],[Machine Centre ]]="Vessel Unloading 1 Unplanned Loss",[2]!RtDuet_Report[[#This Row],[Machine Centre ]]="Vessel Unloading 2 Unplanned Loss"),[2]!RtDuet_Report[[#This Row],[Duration3]],0)</f>
        <v>15</v>
      </c>
      <c r="U87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80" spans="1:21" ht="188" thickBot="1" x14ac:dyDescent="0.4">
      <c r="A880" s="137" t="s">
        <v>1537</v>
      </c>
      <c r="B880" s="98">
        <v>45139</v>
      </c>
      <c r="C880" s="99" t="s">
        <v>1585</v>
      </c>
      <c r="D880" s="99"/>
      <c r="E880" s="106">
        <v>45149.576388888891</v>
      </c>
      <c r="F880" s="106">
        <v>45149.588194444441</v>
      </c>
      <c r="G880" s="118" t="s">
        <v>69</v>
      </c>
      <c r="H880" s="118" t="s">
        <v>1243</v>
      </c>
      <c r="I880" s="118" t="s">
        <v>1102</v>
      </c>
      <c r="J880" s="118" t="s">
        <v>62</v>
      </c>
      <c r="K880" s="118" t="s">
        <v>1583</v>
      </c>
      <c r="L880" s="118" t="s">
        <v>78</v>
      </c>
      <c r="M880" s="118" t="s">
        <v>179</v>
      </c>
      <c r="N880" s="118" t="s">
        <v>363</v>
      </c>
      <c r="O880" s="107" t="str">
        <f>IF([2]!RtDuet_Report[[#This Row],[Duration3]]&gt;=360,IF([2]!RtDuet_Report[[#This Row],[&gt; 12 Hrs EDT ]]=1,"Zero",1),"Zero")</f>
        <v>Zero</v>
      </c>
      <c r="P880" s="107" t="str">
        <f>IF([2]!RtDuet_Report[[#This Row],[Duration3]]&gt;=720, 1,"Zero")</f>
        <v>Zero</v>
      </c>
      <c r="Q880" s="101">
        <v>17</v>
      </c>
      <c r="R880" s="123">
        <v>1.1805555555555555E-2</v>
      </c>
      <c r="S880" s="118" t="s">
        <v>1590</v>
      </c>
      <c r="T880" s="105">
        <f>IF(OR([2]!RtDuet_Report[[#This Row],[Machine Centre ]]="Vessel Unloading 1 Unplanned Loss",[2]!RtDuet_Report[[#This Row],[Machine Centre ]]="Vessel Unloading 2 Unplanned Loss"),[2]!RtDuet_Report[[#This Row],[Duration3]],0)</f>
        <v>149</v>
      </c>
      <c r="U88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81" spans="1:21" ht="188" thickBot="1" x14ac:dyDescent="0.4">
      <c r="A881" s="137" t="s">
        <v>1537</v>
      </c>
      <c r="B881" s="98">
        <v>45139</v>
      </c>
      <c r="C881" s="99" t="s">
        <v>1585</v>
      </c>
      <c r="D881" s="99"/>
      <c r="E881" s="106">
        <v>45149.588194444441</v>
      </c>
      <c r="F881" s="106">
        <v>45149.597222222219</v>
      </c>
      <c r="G881" s="118" t="s">
        <v>69</v>
      </c>
      <c r="H881" s="118" t="s">
        <v>1287</v>
      </c>
      <c r="I881" s="118" t="s">
        <v>1287</v>
      </c>
      <c r="J881" s="118" t="s">
        <v>34</v>
      </c>
      <c r="K881" s="118" t="s">
        <v>1583</v>
      </c>
      <c r="L881" s="118" t="s">
        <v>78</v>
      </c>
      <c r="M881" s="118" t="s">
        <v>179</v>
      </c>
      <c r="N881" s="118" t="s">
        <v>363</v>
      </c>
      <c r="O881" s="107" t="str">
        <f>IF([2]!RtDuet_Report[[#This Row],[Duration3]]&gt;=360,IF([2]!RtDuet_Report[[#This Row],[&gt; 12 Hrs EDT ]]=1,"Zero",1),"Zero")</f>
        <v>Zero</v>
      </c>
      <c r="P881" s="107" t="str">
        <f>IF([2]!RtDuet_Report[[#This Row],[Duration3]]&gt;=720, 1,"Zero")</f>
        <v>Zero</v>
      </c>
      <c r="Q881" s="101">
        <v>13</v>
      </c>
      <c r="R881" s="123">
        <v>9.0277777777777787E-3</v>
      </c>
      <c r="S881" s="118" t="s">
        <v>1590</v>
      </c>
      <c r="T881" s="105">
        <f>IF(OR([2]!RtDuet_Report[[#This Row],[Machine Centre ]]="Vessel Unloading 1 Unplanned Loss",[2]!RtDuet_Report[[#This Row],[Machine Centre ]]="Vessel Unloading 2 Unplanned Loss"),[2]!RtDuet_Report[[#This Row],[Duration3]],0)</f>
        <v>17</v>
      </c>
      <c r="U88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82" spans="1:21" ht="163" thickBot="1" x14ac:dyDescent="0.4">
      <c r="A882" s="137" t="s">
        <v>1537</v>
      </c>
      <c r="B882" s="98">
        <v>45139</v>
      </c>
      <c r="C882" s="99"/>
      <c r="D882" s="99"/>
      <c r="E882" s="106">
        <v>45152.981504629628</v>
      </c>
      <c r="F882" s="106">
        <v>45152.992152777777</v>
      </c>
      <c r="G882" s="118" t="s">
        <v>32</v>
      </c>
      <c r="H882" s="118" t="s">
        <v>1257</v>
      </c>
      <c r="I882" s="118" t="s">
        <v>1257</v>
      </c>
      <c r="J882" s="118" t="s">
        <v>34</v>
      </c>
      <c r="K882" s="118" t="s">
        <v>1347</v>
      </c>
      <c r="L882" s="118" t="s">
        <v>78</v>
      </c>
      <c r="M882" s="118" t="s">
        <v>179</v>
      </c>
      <c r="N882" s="118" t="s">
        <v>724</v>
      </c>
      <c r="O882" s="107" t="str">
        <f>IF([2]!RtDuet_Report[[#This Row],[Duration3]]&gt;=360,IF([2]!RtDuet_Report[[#This Row],[&gt; 12 Hrs EDT ]]=1,"Zero",1),"Zero")</f>
        <v>Zero</v>
      </c>
      <c r="P882" s="107" t="str">
        <f>IF([2]!RtDuet_Report[[#This Row],[Duration3]]&gt;=720, 1,"Zero")</f>
        <v>Zero</v>
      </c>
      <c r="Q882" s="118">
        <v>15</v>
      </c>
      <c r="R882" s="123">
        <v>1.064814814814815E-2</v>
      </c>
      <c r="S882" s="118" t="s">
        <v>1591</v>
      </c>
      <c r="T882" s="105">
        <f>IF(OR([2]!RtDuet_Report[[#This Row],[Machine Centre ]]="Vessel Unloading 1 Unplanned Loss",[2]!RtDuet_Report[[#This Row],[Machine Centre ]]="Vessel Unloading 2 Unplanned Loss"),[2]!RtDuet_Report[[#This Row],[Duration3]],0)</f>
        <v>13</v>
      </c>
      <c r="U88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83" spans="1:21" ht="163" thickBot="1" x14ac:dyDescent="0.4">
      <c r="A883" s="137" t="s">
        <v>1537</v>
      </c>
      <c r="B883" s="98">
        <v>45139</v>
      </c>
      <c r="C883" s="99"/>
      <c r="D883" s="99"/>
      <c r="E883" s="106">
        <v>45152.990763888891</v>
      </c>
      <c r="F883" s="106">
        <v>45152.994583333333</v>
      </c>
      <c r="G883" s="118" t="s">
        <v>41</v>
      </c>
      <c r="H883" s="118" t="s">
        <v>50</v>
      </c>
      <c r="I883" s="118" t="s">
        <v>50</v>
      </c>
      <c r="J883" s="118" t="s">
        <v>34</v>
      </c>
      <c r="K883" s="118" t="s">
        <v>1381</v>
      </c>
      <c r="L883" s="118" t="s">
        <v>78</v>
      </c>
      <c r="M883" s="118" t="s">
        <v>179</v>
      </c>
      <c r="N883" s="118" t="s">
        <v>724</v>
      </c>
      <c r="O883" s="107" t="str">
        <f>IF([2]!RtDuet_Report[[#This Row],[Duration3]]&gt;=360,IF([2]!RtDuet_Report[[#This Row],[&gt; 12 Hrs EDT ]]=1,"Zero",1),"Zero")</f>
        <v>Zero</v>
      </c>
      <c r="P883" s="107" t="str">
        <f>IF([2]!RtDuet_Report[[#This Row],[Duration3]]&gt;=720, 1,"Zero")</f>
        <v>Zero</v>
      </c>
      <c r="Q883" s="101">
        <v>5</v>
      </c>
      <c r="R883" s="123">
        <v>3.8194444444444443E-3</v>
      </c>
      <c r="S883" s="118" t="s">
        <v>1592</v>
      </c>
      <c r="T883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83" s="105">
        <f>IF(OR([2]!RtDuet_Report[[#This Row],[Machine Centre ]]="Truck Loading 1 Unplanned Loss",[2]!RtDuet_Report[[#This Row],[Machine Centre ]]="Truck Loading 2 Unplanned Loss"),[2]!RtDuet_Report[[#This Row],[Duration3]],0)</f>
        <v>15</v>
      </c>
    </row>
    <row r="884" spans="1:21" ht="150.5" thickBot="1" x14ac:dyDescent="0.4">
      <c r="A884" s="137" t="s">
        <v>1537</v>
      </c>
      <c r="B884" s="98">
        <v>45139</v>
      </c>
      <c r="C884" s="99"/>
      <c r="D884" s="99"/>
      <c r="E884" s="106">
        <v>45160.713564814818</v>
      </c>
      <c r="F884" s="106">
        <v>45160.748402777775</v>
      </c>
      <c r="G884" s="118" t="s">
        <v>32</v>
      </c>
      <c r="H884" s="118" t="s">
        <v>1593</v>
      </c>
      <c r="I884" s="118" t="s">
        <v>1593</v>
      </c>
      <c r="J884" s="118" t="s">
        <v>34</v>
      </c>
      <c r="K884" s="118" t="s">
        <v>1594</v>
      </c>
      <c r="L884" s="118" t="s">
        <v>78</v>
      </c>
      <c r="M884" s="118" t="s">
        <v>1595</v>
      </c>
      <c r="N884" s="118" t="s">
        <v>1596</v>
      </c>
      <c r="O884" s="107" t="str">
        <f>IF([2]!RtDuet_Report[[#This Row],[Duration3]]&gt;=360,IF([2]!RtDuet_Report[[#This Row],[&gt; 12 Hrs EDT ]]=1,"Zero",1),"Zero")</f>
        <v>Zero</v>
      </c>
      <c r="P884" s="107" t="str">
        <f>IF([2]!RtDuet_Report[[#This Row],[Duration3]]&gt;=720, 1,"Zero")</f>
        <v>Zero</v>
      </c>
      <c r="Q884" s="101">
        <v>50</v>
      </c>
      <c r="R884" s="123">
        <v>3.4837962962962959E-2</v>
      </c>
      <c r="S884" s="118" t="s">
        <v>1597</v>
      </c>
      <c r="T884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84" s="105">
        <f>IF(OR([2]!RtDuet_Report[[#This Row],[Machine Centre ]]="Truck Loading 1 Unplanned Loss",[2]!RtDuet_Report[[#This Row],[Machine Centre ]]="Truck Loading 2 Unplanned Loss"),[2]!RtDuet_Report[[#This Row],[Duration3]],0)</f>
        <v>5</v>
      </c>
    </row>
    <row r="885" spans="1:21" ht="163" thickBot="1" x14ac:dyDescent="0.4">
      <c r="A885" s="137" t="s">
        <v>1537</v>
      </c>
      <c r="B885" s="98">
        <v>45139</v>
      </c>
      <c r="C885" s="99"/>
      <c r="D885" s="99"/>
      <c r="E885" s="106">
        <v>45166.089108796295</v>
      </c>
      <c r="F885" s="106">
        <v>45166.103344907409</v>
      </c>
      <c r="G885" s="118" t="s">
        <v>32</v>
      </c>
      <c r="H885" s="118" t="s">
        <v>1598</v>
      </c>
      <c r="I885" s="118" t="s">
        <v>1598</v>
      </c>
      <c r="J885" s="118" t="s">
        <v>34</v>
      </c>
      <c r="K885" s="118" t="s">
        <v>1599</v>
      </c>
      <c r="L885" s="118" t="s">
        <v>36</v>
      </c>
      <c r="M885" s="118" t="s">
        <v>1506</v>
      </c>
      <c r="N885" s="118" t="s">
        <v>1600</v>
      </c>
      <c r="O885" s="107" t="str">
        <f>IF([2]!RtDuet_Report[[#This Row],[Duration3]]&gt;=360,IF([2]!RtDuet_Report[[#This Row],[&gt; 12 Hrs EDT ]]=1,"Zero",1),"Zero")</f>
        <v>Zero</v>
      </c>
      <c r="P885" s="107" t="str">
        <f>IF([2]!RtDuet_Report[[#This Row],[Duration3]]&gt;=720, 1,"Zero")</f>
        <v>Zero</v>
      </c>
      <c r="Q885" s="101">
        <v>20</v>
      </c>
      <c r="R885" s="123">
        <v>1.4236111111111111E-2</v>
      </c>
      <c r="S885" s="118" t="s">
        <v>1601</v>
      </c>
      <c r="T885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85" s="105">
        <f>IF(OR([2]!RtDuet_Report[[#This Row],[Machine Centre ]]="Truck Loading 1 Unplanned Loss",[2]!RtDuet_Report[[#This Row],[Machine Centre ]]="Truck Loading 2 Unplanned Loss"),[2]!RtDuet_Report[[#This Row],[Duration3]],0)</f>
        <v>50</v>
      </c>
    </row>
    <row r="886" spans="1:21" ht="150.5" thickBot="1" x14ac:dyDescent="0.4">
      <c r="A886" s="137" t="s">
        <v>1537</v>
      </c>
      <c r="B886" s="98">
        <v>45170</v>
      </c>
      <c r="C886" s="99"/>
      <c r="D886" s="99"/>
      <c r="E886" s="106">
        <v>45171.482395833336</v>
      </c>
      <c r="F886" s="106">
        <v>45171.490034722221</v>
      </c>
      <c r="G886" s="118" t="s">
        <v>41</v>
      </c>
      <c r="H886" s="118" t="s">
        <v>1300</v>
      </c>
      <c r="I886" s="118" t="s">
        <v>1300</v>
      </c>
      <c r="J886" s="118" t="s">
        <v>34</v>
      </c>
      <c r="K886" s="118" t="s">
        <v>1602</v>
      </c>
      <c r="L886" s="118" t="s">
        <v>36</v>
      </c>
      <c r="M886" s="118" t="s">
        <v>188</v>
      </c>
      <c r="N886" s="118" t="s">
        <v>1263</v>
      </c>
      <c r="O886" s="107" t="str">
        <f>IF([2]!RtDuet_Report[[#This Row],[Duration3]]&gt;=360,IF([2]!RtDuet_Report[[#This Row],[&gt; 12 Hrs EDT ]]=1,"Zero",1),"Zero")</f>
        <v>Zero</v>
      </c>
      <c r="P886" s="107" t="str">
        <f>IF([2]!RtDuet_Report[[#This Row],[Duration3]]&gt;=720, 1,"Zero")</f>
        <v>Zero</v>
      </c>
      <c r="Q886" s="101">
        <v>11</v>
      </c>
      <c r="R886" s="123">
        <v>7.6388888888888886E-3</v>
      </c>
      <c r="S886" s="118" t="s">
        <v>1603</v>
      </c>
      <c r="T886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86" s="105">
        <f>IF(OR([2]!RtDuet_Report[[#This Row],[Machine Centre ]]="Truck Loading 1 Unplanned Loss",[2]!RtDuet_Report[[#This Row],[Machine Centre ]]="Truck Loading 2 Unplanned Loss"),[2]!RtDuet_Report[[#This Row],[Duration3]],0)</f>
        <v>20</v>
      </c>
    </row>
    <row r="887" spans="1:21" ht="175.5" thickBot="1" x14ac:dyDescent="0.4">
      <c r="A887" s="137" t="s">
        <v>1537</v>
      </c>
      <c r="B887" s="98">
        <v>45170</v>
      </c>
      <c r="C887" s="99"/>
      <c r="D887" s="99"/>
      <c r="E887" s="106">
        <v>45175.501145833332</v>
      </c>
      <c r="F887" s="106">
        <v>45175.51017361111</v>
      </c>
      <c r="G887" s="118" t="s">
        <v>41</v>
      </c>
      <c r="H887" s="118" t="s">
        <v>1287</v>
      </c>
      <c r="I887" s="118" t="s">
        <v>1287</v>
      </c>
      <c r="J887" s="118" t="s">
        <v>34</v>
      </c>
      <c r="K887" s="118" t="s">
        <v>1604</v>
      </c>
      <c r="L887" s="118" t="s">
        <v>54</v>
      </c>
      <c r="M887" s="118" t="s">
        <v>956</v>
      </c>
      <c r="N887" s="118" t="s">
        <v>1570</v>
      </c>
      <c r="O887" s="107" t="str">
        <f>IF([2]!RtDuet_Report[[#This Row],[Duration3]]&gt;=360,IF([2]!RtDuet_Report[[#This Row],[&gt; 12 Hrs EDT ]]=1,"Zero",1),"Zero")</f>
        <v>Zero</v>
      </c>
      <c r="P887" s="107" t="str">
        <f>IF([2]!RtDuet_Report[[#This Row],[Duration3]]&gt;=720, 1,"Zero")</f>
        <v>Zero</v>
      </c>
      <c r="Q887" s="101">
        <v>13</v>
      </c>
      <c r="R887" s="123">
        <v>9.0277777777777787E-3</v>
      </c>
      <c r="S887" s="118" t="s">
        <v>1605</v>
      </c>
      <c r="T887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87" s="105">
        <f>IF(OR([2]!RtDuet_Report[[#This Row],[Machine Centre ]]="Truck Loading 1 Unplanned Loss",[2]!RtDuet_Report[[#This Row],[Machine Centre ]]="Truck Loading 2 Unplanned Loss"),[2]!RtDuet_Report[[#This Row],[Duration3]],0)</f>
        <v>11</v>
      </c>
    </row>
    <row r="888" spans="1:21" ht="163" thickBot="1" x14ac:dyDescent="0.4">
      <c r="A888" s="137" t="s">
        <v>1537</v>
      </c>
      <c r="B888" s="98">
        <v>45170</v>
      </c>
      <c r="C888" s="99"/>
      <c r="D888" s="99"/>
      <c r="E888" s="106">
        <v>45175.544432870367</v>
      </c>
      <c r="F888" s="106">
        <v>45175.552766203706</v>
      </c>
      <c r="G888" s="118" t="s">
        <v>32</v>
      </c>
      <c r="H888" s="118" t="s">
        <v>754</v>
      </c>
      <c r="I888" s="118" t="s">
        <v>754</v>
      </c>
      <c r="J888" s="118" t="s">
        <v>34</v>
      </c>
      <c r="K888" s="118" t="s">
        <v>1606</v>
      </c>
      <c r="L888" s="118" t="s">
        <v>78</v>
      </c>
      <c r="M888" s="118" t="s">
        <v>1506</v>
      </c>
      <c r="N888" s="118" t="s">
        <v>1607</v>
      </c>
      <c r="O888" s="107" t="str">
        <f>IF([2]!RtDuet_Report[[#This Row],[Duration3]]&gt;=360,IF([2]!RtDuet_Report[[#This Row],[&gt; 12 Hrs EDT ]]=1,"Zero",1),"Zero")</f>
        <v>Zero</v>
      </c>
      <c r="P888" s="107" t="str">
        <f>IF([2]!RtDuet_Report[[#This Row],[Duration3]]&gt;=720, 1,"Zero")</f>
        <v>Zero</v>
      </c>
      <c r="Q888" s="101">
        <v>12</v>
      </c>
      <c r="R888" s="123">
        <v>8.3333333333333332E-3</v>
      </c>
      <c r="S888" s="118" t="s">
        <v>1608</v>
      </c>
      <c r="T88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88" s="105">
        <f>IF(OR([2]!RtDuet_Report[[#This Row],[Machine Centre ]]="Truck Loading 1 Unplanned Loss",[2]!RtDuet_Report[[#This Row],[Machine Centre ]]="Truck Loading 2 Unplanned Loss"),[2]!RtDuet_Report[[#This Row],[Duration3]],0)</f>
        <v>13</v>
      </c>
    </row>
    <row r="889" spans="1:21" ht="200.5" thickBot="1" x14ac:dyDescent="0.4">
      <c r="A889" s="137" t="s">
        <v>1537</v>
      </c>
      <c r="B889" s="98">
        <v>45170</v>
      </c>
      <c r="C889" s="99" t="s">
        <v>1609</v>
      </c>
      <c r="D889" s="99"/>
      <c r="E889" s="106">
        <v>45182.530555555553</v>
      </c>
      <c r="F889" s="106">
        <v>45182.571527777778</v>
      </c>
      <c r="G889" s="118" t="s">
        <v>69</v>
      </c>
      <c r="H889" s="118" t="s">
        <v>1225</v>
      </c>
      <c r="I889" s="118" t="s">
        <v>1610</v>
      </c>
      <c r="J889" s="118" t="s">
        <v>62</v>
      </c>
      <c r="K889" s="118" t="s">
        <v>367</v>
      </c>
      <c r="L889" s="118" t="s">
        <v>36</v>
      </c>
      <c r="M889" s="118" t="s">
        <v>83</v>
      </c>
      <c r="N889" s="118" t="s">
        <v>84</v>
      </c>
      <c r="O889" s="107" t="str">
        <f>IF([2]!RtDuet_Report[[#This Row],[Duration3]]&gt;=360,IF([2]!RtDuet_Report[[#This Row],[&gt; 12 Hrs EDT ]]=1,"Zero",1),"Zero")</f>
        <v>Zero</v>
      </c>
      <c r="P889" s="107" t="str">
        <f>IF([2]!RtDuet_Report[[#This Row],[Duration3]]&gt;=720, 1,"Zero")</f>
        <v>Zero</v>
      </c>
      <c r="Q889" s="101">
        <v>59</v>
      </c>
      <c r="R889" s="123">
        <v>4.0972222222222222E-2</v>
      </c>
      <c r="S889" s="118" t="s">
        <v>1611</v>
      </c>
      <c r="T889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889" s="105">
        <f>IF(OR([2]!RtDuet_Report[[#This Row],[Machine Centre ]]="Truck Loading 1 Unplanned Loss",[2]!RtDuet_Report[[#This Row],[Machine Centre ]]="Truck Loading 2 Unplanned Loss"),[2]!RtDuet_Report[[#This Row],[Duration3]],0)</f>
        <v>12</v>
      </c>
    </row>
    <row r="890" spans="1:21" ht="200.5" thickBot="1" x14ac:dyDescent="0.4">
      <c r="A890" s="137" t="s">
        <v>1537</v>
      </c>
      <c r="B890" s="98">
        <v>45170</v>
      </c>
      <c r="C890" s="99" t="s">
        <v>1609</v>
      </c>
      <c r="D890" s="99"/>
      <c r="E890" s="106">
        <v>45182.53125</v>
      </c>
      <c r="F890" s="106">
        <v>45182.572222222225</v>
      </c>
      <c r="G890" s="118" t="s">
        <v>59</v>
      </c>
      <c r="H890" s="118" t="s">
        <v>1225</v>
      </c>
      <c r="I890" s="118" t="s">
        <v>1107</v>
      </c>
      <c r="J890" s="118" t="s">
        <v>62</v>
      </c>
      <c r="K890" s="118" t="s">
        <v>1228</v>
      </c>
      <c r="L890" s="118" t="s">
        <v>36</v>
      </c>
      <c r="M890" s="118" t="s">
        <v>83</v>
      </c>
      <c r="N890" s="118" t="s">
        <v>136</v>
      </c>
      <c r="O890" s="107" t="str">
        <f>IF([2]!RtDuet_Report[[#This Row],[Duration3]]&gt;=360,IF([2]!RtDuet_Report[[#This Row],[&gt; 12 Hrs EDT ]]=1,"Zero",1),"Zero")</f>
        <v>Zero</v>
      </c>
      <c r="P890" s="107" t="str">
        <f>IF([2]!RtDuet_Report[[#This Row],[Duration3]]&gt;=720, 1,"Zero")</f>
        <v>Zero</v>
      </c>
      <c r="Q890" s="101">
        <v>59</v>
      </c>
      <c r="R890" s="123">
        <v>4.0972222222222222E-2</v>
      </c>
      <c r="S890" s="118" t="s">
        <v>1611</v>
      </c>
      <c r="T890" s="105">
        <f>IF(OR([2]!RtDuet_Report[[#This Row],[Machine Centre ]]="Vessel Unloading 1 Unplanned Loss",[2]!RtDuet_Report[[#This Row],[Machine Centre ]]="Vessel Unloading 2 Unplanned Loss"),[2]!RtDuet_Report[[#This Row],[Duration3]],0)</f>
        <v>59</v>
      </c>
      <c r="U89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91" spans="1:21" ht="200.5" thickBot="1" x14ac:dyDescent="0.4">
      <c r="A891" s="137" t="s">
        <v>1537</v>
      </c>
      <c r="B891" s="98">
        <v>45170</v>
      </c>
      <c r="C891" s="99" t="s">
        <v>1609</v>
      </c>
      <c r="D891" s="99"/>
      <c r="E891" s="106">
        <v>45182.571527777778</v>
      </c>
      <c r="F891" s="106">
        <v>45182.756944444445</v>
      </c>
      <c r="G891" s="118" t="s">
        <v>69</v>
      </c>
      <c r="H891" s="118" t="s">
        <v>1612</v>
      </c>
      <c r="I891" s="118" t="s">
        <v>1612</v>
      </c>
      <c r="J891" s="118" t="s">
        <v>34</v>
      </c>
      <c r="K891" s="118" t="s">
        <v>367</v>
      </c>
      <c r="L891" s="118" t="s">
        <v>36</v>
      </c>
      <c r="M891" s="118" t="s">
        <v>83</v>
      </c>
      <c r="N891" s="118" t="s">
        <v>84</v>
      </c>
      <c r="O891" s="107" t="str">
        <f>IF([2]!RtDuet_Report[[#This Row],[Duration3]]&gt;=360,IF([2]!RtDuet_Report[[#This Row],[&gt; 12 Hrs EDT ]]=1,"Zero",1),"Zero")</f>
        <v>Zero</v>
      </c>
      <c r="P891" s="107" t="str">
        <f>IF([2]!RtDuet_Report[[#This Row],[Duration3]]&gt;=720, 1,"Zero")</f>
        <v>Zero</v>
      </c>
      <c r="Q891" s="101">
        <v>267</v>
      </c>
      <c r="R891" s="123">
        <v>0.18541666666666667</v>
      </c>
      <c r="S891" s="118" t="s">
        <v>1611</v>
      </c>
      <c r="T891" s="105">
        <f>IF(OR([2]!RtDuet_Report[[#This Row],[Machine Centre ]]="Vessel Unloading 1 Unplanned Loss",[2]!RtDuet_Report[[#This Row],[Machine Centre ]]="Vessel Unloading 2 Unplanned Loss"),[2]!RtDuet_Report[[#This Row],[Duration3]],0)</f>
        <v>59</v>
      </c>
      <c r="U89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92" spans="1:21" ht="200.5" thickBot="1" x14ac:dyDescent="0.4">
      <c r="A892" s="137" t="s">
        <v>1537</v>
      </c>
      <c r="B892" s="98">
        <v>45170</v>
      </c>
      <c r="C892" s="99" t="s">
        <v>1609</v>
      </c>
      <c r="D892" s="99"/>
      <c r="E892" s="106">
        <v>45182.572222222225</v>
      </c>
      <c r="F892" s="106">
        <v>45182.582638888889</v>
      </c>
      <c r="G892" s="118" t="s">
        <v>59</v>
      </c>
      <c r="H892" s="118" t="s">
        <v>253</v>
      </c>
      <c r="I892" s="118" t="s">
        <v>253</v>
      </c>
      <c r="J892" s="118" t="s">
        <v>34</v>
      </c>
      <c r="K892" s="118" t="s">
        <v>1228</v>
      </c>
      <c r="L892" s="118" t="s">
        <v>36</v>
      </c>
      <c r="M892" s="118" t="s">
        <v>83</v>
      </c>
      <c r="N892" s="118" t="s">
        <v>136</v>
      </c>
      <c r="O892" s="107" t="str">
        <f>IF([2]!RtDuet_Report[[#This Row],[Duration3]]&gt;=360,IF([2]!RtDuet_Report[[#This Row],[&gt; 12 Hrs EDT ]]=1,"Zero",1),"Zero")</f>
        <v>Zero</v>
      </c>
      <c r="P892" s="107" t="str">
        <f>IF([2]!RtDuet_Report[[#This Row],[Duration3]]&gt;=720, 1,"Zero")</f>
        <v>Zero</v>
      </c>
      <c r="Q892" s="101">
        <v>15</v>
      </c>
      <c r="R892" s="123">
        <v>1.0416666666666666E-2</v>
      </c>
      <c r="S892" s="118" t="s">
        <v>1611</v>
      </c>
      <c r="T892" s="105">
        <f>IF(OR([2]!RtDuet_Report[[#This Row],[Machine Centre ]]="Vessel Unloading 1 Unplanned Loss",[2]!RtDuet_Report[[#This Row],[Machine Centre ]]="Vessel Unloading 2 Unplanned Loss"),[2]!RtDuet_Report[[#This Row],[Duration3]],0)</f>
        <v>267</v>
      </c>
      <c r="U89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93" spans="1:21" ht="200.5" thickBot="1" x14ac:dyDescent="0.4">
      <c r="A893" s="137" t="s">
        <v>1537</v>
      </c>
      <c r="B893" s="98">
        <v>45170</v>
      </c>
      <c r="C893" s="99" t="s">
        <v>1609</v>
      </c>
      <c r="D893" s="99"/>
      <c r="E893" s="106">
        <v>45182.582638888889</v>
      </c>
      <c r="F893" s="106">
        <v>45182.586805555555</v>
      </c>
      <c r="G893" s="118" t="s">
        <v>59</v>
      </c>
      <c r="H893" s="118" t="s">
        <v>696</v>
      </c>
      <c r="I893" s="118" t="s">
        <v>303</v>
      </c>
      <c r="J893" s="118" t="s">
        <v>62</v>
      </c>
      <c r="K893" s="118" t="s">
        <v>1228</v>
      </c>
      <c r="L893" s="118" t="s">
        <v>36</v>
      </c>
      <c r="M893" s="118" t="s">
        <v>83</v>
      </c>
      <c r="N893" s="118" t="s">
        <v>136</v>
      </c>
      <c r="O893" s="107" t="str">
        <f>IF([2]!RtDuet_Report[[#This Row],[Duration3]]&gt;=360,IF([2]!RtDuet_Report[[#This Row],[&gt; 12 Hrs EDT ]]=1,"Zero",1),"Zero")</f>
        <v>Zero</v>
      </c>
      <c r="P893" s="107" t="str">
        <f>IF([2]!RtDuet_Report[[#This Row],[Duration3]]&gt;=720, 1,"Zero")</f>
        <v>Zero</v>
      </c>
      <c r="Q893" s="101">
        <v>6</v>
      </c>
      <c r="R893" s="123">
        <v>4.1666666666666666E-3</v>
      </c>
      <c r="S893" s="118" t="s">
        <v>1611</v>
      </c>
      <c r="T893" s="105">
        <f>IF(OR([2]!RtDuet_Report[[#This Row],[Machine Centre ]]="Vessel Unloading 1 Unplanned Loss",[2]!RtDuet_Report[[#This Row],[Machine Centre ]]="Vessel Unloading 2 Unplanned Loss"),[2]!RtDuet_Report[[#This Row],[Duration3]],0)</f>
        <v>15</v>
      </c>
      <c r="U89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94" spans="1:21" ht="200.5" thickBot="1" x14ac:dyDescent="0.4">
      <c r="A894" s="137" t="s">
        <v>1537</v>
      </c>
      <c r="B894" s="98">
        <v>45170</v>
      </c>
      <c r="C894" s="99" t="s">
        <v>1609</v>
      </c>
      <c r="D894" s="99"/>
      <c r="E894" s="106">
        <v>45182.586805555555</v>
      </c>
      <c r="F894" s="106">
        <v>45182.6875</v>
      </c>
      <c r="G894" s="118" t="s">
        <v>59</v>
      </c>
      <c r="H894" s="118" t="s">
        <v>1613</v>
      </c>
      <c r="I894" s="118" t="s">
        <v>1613</v>
      </c>
      <c r="J894" s="118" t="s">
        <v>34</v>
      </c>
      <c r="K894" s="118" t="s">
        <v>1228</v>
      </c>
      <c r="L894" s="118" t="s">
        <v>36</v>
      </c>
      <c r="M894" s="118" t="s">
        <v>83</v>
      </c>
      <c r="N894" s="118" t="s">
        <v>136</v>
      </c>
      <c r="O894" s="107" t="str">
        <f>IF([2]!RtDuet_Report[[#This Row],[Duration3]]&gt;=360,IF([2]!RtDuet_Report[[#This Row],[&gt; 12 Hrs EDT ]]=1,"Zero",1),"Zero")</f>
        <v>Zero</v>
      </c>
      <c r="P894" s="107" t="str">
        <f>IF([2]!RtDuet_Report[[#This Row],[Duration3]]&gt;=720, 1,"Zero")</f>
        <v>Zero</v>
      </c>
      <c r="Q894" s="101">
        <v>145</v>
      </c>
      <c r="R894" s="123">
        <v>0.10069444444444443</v>
      </c>
      <c r="S894" s="118" t="s">
        <v>1611</v>
      </c>
      <c r="T894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89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95" spans="1:21" ht="200.5" thickBot="1" x14ac:dyDescent="0.4">
      <c r="A895" s="137" t="s">
        <v>1537</v>
      </c>
      <c r="B895" s="98">
        <v>45170</v>
      </c>
      <c r="C895" s="99" t="s">
        <v>1609</v>
      </c>
      <c r="D895" s="99"/>
      <c r="E895" s="106">
        <v>45182.6875</v>
      </c>
      <c r="F895" s="106">
        <v>45182.695138888892</v>
      </c>
      <c r="G895" s="118" t="s">
        <v>59</v>
      </c>
      <c r="H895" s="118" t="s">
        <v>1300</v>
      </c>
      <c r="I895" s="118" t="s">
        <v>310</v>
      </c>
      <c r="J895" s="118" t="s">
        <v>62</v>
      </c>
      <c r="K895" s="118" t="s">
        <v>1228</v>
      </c>
      <c r="L895" s="118" t="s">
        <v>36</v>
      </c>
      <c r="M895" s="118" t="s">
        <v>83</v>
      </c>
      <c r="N895" s="118" t="s">
        <v>136</v>
      </c>
      <c r="O895" s="107" t="str">
        <f>IF([2]!RtDuet_Report[[#This Row],[Duration3]]&gt;=360,IF([2]!RtDuet_Report[[#This Row],[&gt; 12 Hrs EDT ]]=1,"Zero",1),"Zero")</f>
        <v>Zero</v>
      </c>
      <c r="P895" s="107" t="str">
        <f>IF([2]!RtDuet_Report[[#This Row],[Duration3]]&gt;=720, 1,"Zero")</f>
        <v>Zero</v>
      </c>
      <c r="Q895" s="101">
        <v>11</v>
      </c>
      <c r="R895" s="123">
        <v>7.6388888888888886E-3</v>
      </c>
      <c r="S895" s="118" t="s">
        <v>1611</v>
      </c>
      <c r="T895" s="105">
        <f>IF(OR([2]!RtDuet_Report[[#This Row],[Machine Centre ]]="Vessel Unloading 1 Unplanned Loss",[2]!RtDuet_Report[[#This Row],[Machine Centre ]]="Vessel Unloading 2 Unplanned Loss"),[2]!RtDuet_Report[[#This Row],[Duration3]],0)</f>
        <v>145</v>
      </c>
      <c r="U89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96" spans="1:21" ht="200.5" thickBot="1" x14ac:dyDescent="0.4">
      <c r="A896" s="137" t="s">
        <v>1537</v>
      </c>
      <c r="B896" s="98">
        <v>45170</v>
      </c>
      <c r="C896" s="99" t="s">
        <v>1609</v>
      </c>
      <c r="D896" s="99"/>
      <c r="E896" s="106">
        <v>45182.756944444445</v>
      </c>
      <c r="F896" s="106">
        <v>45182.806944444441</v>
      </c>
      <c r="G896" s="118" t="s">
        <v>69</v>
      </c>
      <c r="H896" s="118" t="s">
        <v>1614</v>
      </c>
      <c r="I896" s="118" t="s">
        <v>1615</v>
      </c>
      <c r="J896" s="118" t="s">
        <v>62</v>
      </c>
      <c r="K896" s="118" t="s">
        <v>367</v>
      </c>
      <c r="L896" s="118" t="s">
        <v>36</v>
      </c>
      <c r="M896" s="118" t="s">
        <v>83</v>
      </c>
      <c r="N896" s="118" t="s">
        <v>84</v>
      </c>
      <c r="O896" s="107" t="str">
        <f>IF([2]!RtDuet_Report[[#This Row],[Duration3]]&gt;=360,IF([2]!RtDuet_Report[[#This Row],[&gt; 12 Hrs EDT ]]=1,"Zero",1),"Zero")</f>
        <v>Zero</v>
      </c>
      <c r="P896" s="107" t="str">
        <f>IF([2]!RtDuet_Report[[#This Row],[Duration3]]&gt;=720, 1,"Zero")</f>
        <v>Zero</v>
      </c>
      <c r="Q896" s="101">
        <v>72</v>
      </c>
      <c r="R896" s="123">
        <v>4.9999999999999996E-2</v>
      </c>
      <c r="S896" s="118" t="s">
        <v>1611</v>
      </c>
      <c r="T896" s="105">
        <f>IF(OR([2]!RtDuet_Report[[#This Row],[Machine Centre ]]="Vessel Unloading 1 Unplanned Loss",[2]!RtDuet_Report[[#This Row],[Machine Centre ]]="Vessel Unloading 2 Unplanned Loss"),[2]!RtDuet_Report[[#This Row],[Duration3]],0)</f>
        <v>11</v>
      </c>
      <c r="U89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97" spans="1:21" ht="225.5" thickBot="1" x14ac:dyDescent="0.4">
      <c r="A897" s="137" t="s">
        <v>1537</v>
      </c>
      <c r="B897" s="98">
        <v>45170</v>
      </c>
      <c r="C897" s="99" t="s">
        <v>1609</v>
      </c>
      <c r="D897" s="99"/>
      <c r="E897" s="106">
        <v>45183.026388888888</v>
      </c>
      <c r="F897" s="106">
        <v>45183.079861111109</v>
      </c>
      <c r="G897" s="118" t="s">
        <v>59</v>
      </c>
      <c r="H897" s="118" t="s">
        <v>1539</v>
      </c>
      <c r="I897" s="118" t="s">
        <v>1616</v>
      </c>
      <c r="J897" s="118" t="s">
        <v>62</v>
      </c>
      <c r="K897" s="118" t="s">
        <v>1400</v>
      </c>
      <c r="L897" s="118" t="s">
        <v>36</v>
      </c>
      <c r="M897" s="118" t="s">
        <v>64</v>
      </c>
      <c r="N897" s="118" t="s">
        <v>65</v>
      </c>
      <c r="O897" s="107" t="str">
        <f>IF([2]!RtDuet_Report[[#This Row],[Duration3]]&gt;=360,IF([2]!RtDuet_Report[[#This Row],[&gt; 12 Hrs EDT ]]=1,"Zero",1),"Zero")</f>
        <v>Zero</v>
      </c>
      <c r="P897" s="107" t="str">
        <f>IF([2]!RtDuet_Report[[#This Row],[Duration3]]&gt;=720, 1,"Zero")</f>
        <v>Zero</v>
      </c>
      <c r="Q897" s="101">
        <v>77</v>
      </c>
      <c r="R897" s="123">
        <v>5.347222222222222E-2</v>
      </c>
      <c r="S897" s="118" t="s">
        <v>1617</v>
      </c>
      <c r="T897" s="105">
        <f>IF(OR([2]!RtDuet_Report[[#This Row],[Machine Centre ]]="Vessel Unloading 1 Unplanned Loss",[2]!RtDuet_Report[[#This Row],[Machine Centre ]]="Vessel Unloading 2 Unplanned Loss"),[2]!RtDuet_Report[[#This Row],[Duration3]],0)</f>
        <v>72</v>
      </c>
      <c r="U89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98" spans="1:21" ht="225.5" thickBot="1" x14ac:dyDescent="0.4">
      <c r="A898" s="137" t="s">
        <v>1537</v>
      </c>
      <c r="B898" s="98">
        <v>45170</v>
      </c>
      <c r="C898" s="99" t="s">
        <v>1609</v>
      </c>
      <c r="D898" s="99"/>
      <c r="E898" s="106">
        <v>45183.079861111109</v>
      </c>
      <c r="F898" s="106">
        <v>45183.083333333336</v>
      </c>
      <c r="G898" s="118" t="s">
        <v>59</v>
      </c>
      <c r="H898" s="118" t="s">
        <v>885</v>
      </c>
      <c r="I898" s="118" t="s">
        <v>885</v>
      </c>
      <c r="J898" s="118" t="s">
        <v>34</v>
      </c>
      <c r="K898" s="118" t="s">
        <v>1400</v>
      </c>
      <c r="L898" s="118" t="s">
        <v>36</v>
      </c>
      <c r="M898" s="118" t="s">
        <v>64</v>
      </c>
      <c r="N898" s="118" t="s">
        <v>65</v>
      </c>
      <c r="O898" s="107" t="str">
        <f>IF([2]!RtDuet_Report[[#This Row],[Duration3]]&gt;=360,IF([2]!RtDuet_Report[[#This Row],[&gt; 12 Hrs EDT ]]=1,"Zero",1),"Zero")</f>
        <v>Zero</v>
      </c>
      <c r="P898" s="107" t="str">
        <f>IF([2]!RtDuet_Report[[#This Row],[Duration3]]&gt;=720, 1,"Zero")</f>
        <v>Zero</v>
      </c>
      <c r="Q898" s="101">
        <v>5</v>
      </c>
      <c r="R898" s="123">
        <v>3.472222222222222E-3</v>
      </c>
      <c r="S898" s="118" t="s">
        <v>1617</v>
      </c>
      <c r="T898" s="105">
        <f>IF(OR([2]!RtDuet_Report[[#This Row],[Machine Centre ]]="Vessel Unloading 1 Unplanned Loss",[2]!RtDuet_Report[[#This Row],[Machine Centre ]]="Vessel Unloading 2 Unplanned Loss"),[2]!RtDuet_Report[[#This Row],[Duration3]],0)</f>
        <v>77</v>
      </c>
      <c r="U89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899" spans="1:21" ht="225.5" thickBot="1" x14ac:dyDescent="0.4">
      <c r="A899" s="137" t="s">
        <v>1537</v>
      </c>
      <c r="B899" s="98">
        <v>45170</v>
      </c>
      <c r="C899" s="99" t="s">
        <v>1609</v>
      </c>
      <c r="D899" s="99"/>
      <c r="E899" s="106">
        <v>45183.083333333336</v>
      </c>
      <c r="F899" s="106">
        <v>45183.104861111111</v>
      </c>
      <c r="G899" s="118" t="s">
        <v>59</v>
      </c>
      <c r="H899" s="118" t="s">
        <v>1578</v>
      </c>
      <c r="I899" s="118" t="s">
        <v>148</v>
      </c>
      <c r="J899" s="118" t="s">
        <v>62</v>
      </c>
      <c r="K899" s="118" t="s">
        <v>1400</v>
      </c>
      <c r="L899" s="118" t="s">
        <v>36</v>
      </c>
      <c r="M899" s="118" t="s">
        <v>64</v>
      </c>
      <c r="N899" s="118" t="s">
        <v>65</v>
      </c>
      <c r="O899" s="107" t="str">
        <f>IF([2]!RtDuet_Report[[#This Row],[Duration3]]&gt;=360,IF([2]!RtDuet_Report[[#This Row],[&gt; 12 Hrs EDT ]]=1,"Zero",1),"Zero")</f>
        <v>Zero</v>
      </c>
      <c r="P899" s="107" t="str">
        <f>IF([2]!RtDuet_Report[[#This Row],[Duration3]]&gt;=720, 1,"Zero")</f>
        <v>Zero</v>
      </c>
      <c r="Q899" s="101">
        <v>31</v>
      </c>
      <c r="R899" s="123">
        <v>2.1527777777777781E-2</v>
      </c>
      <c r="S899" s="118" t="s">
        <v>1617</v>
      </c>
      <c r="T899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89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00" spans="1:21" ht="188" thickBot="1" x14ac:dyDescent="0.4">
      <c r="A900" s="137" t="s">
        <v>1537</v>
      </c>
      <c r="B900" s="98">
        <v>45170</v>
      </c>
      <c r="C900" s="99" t="s">
        <v>1609</v>
      </c>
      <c r="D900" s="99"/>
      <c r="E900" s="106">
        <v>45183.47152777778</v>
      </c>
      <c r="F900" s="106">
        <v>45183.474305555559</v>
      </c>
      <c r="G900" s="118" t="s">
        <v>59</v>
      </c>
      <c r="H900" s="118" t="s">
        <v>519</v>
      </c>
      <c r="I900" s="118" t="s">
        <v>519</v>
      </c>
      <c r="J900" s="118" t="s">
        <v>34</v>
      </c>
      <c r="K900" s="118" t="s">
        <v>1618</v>
      </c>
      <c r="L900" s="118" t="s">
        <v>78</v>
      </c>
      <c r="M900" s="118" t="s">
        <v>1506</v>
      </c>
      <c r="N900" s="118" t="s">
        <v>1619</v>
      </c>
      <c r="O900" s="107" t="str">
        <f>IF([2]!RtDuet_Report[[#This Row],[Duration3]]&gt;=360,IF([2]!RtDuet_Report[[#This Row],[&gt; 12 Hrs EDT ]]=1,"Zero",1),"Zero")</f>
        <v>Zero</v>
      </c>
      <c r="P900" s="107" t="str">
        <f>IF([2]!RtDuet_Report[[#This Row],[Duration3]]&gt;=720, 1,"Zero")</f>
        <v>Zero</v>
      </c>
      <c r="Q900" s="101">
        <v>4</v>
      </c>
      <c r="R900" s="123">
        <v>2.7777777777777779E-3</v>
      </c>
      <c r="S900" s="118" t="s">
        <v>1620</v>
      </c>
      <c r="T900" s="105">
        <f>IF(OR([2]!RtDuet_Report[[#This Row],[Machine Centre ]]="Vessel Unloading 1 Unplanned Loss",[2]!RtDuet_Report[[#This Row],[Machine Centre ]]="Vessel Unloading 2 Unplanned Loss"),[2]!RtDuet_Report[[#This Row],[Duration3]],0)</f>
        <v>31</v>
      </c>
      <c r="U90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01" spans="1:21" ht="163" thickBot="1" x14ac:dyDescent="0.4">
      <c r="A901" s="137" t="s">
        <v>1537</v>
      </c>
      <c r="B901" s="98">
        <v>45170</v>
      </c>
      <c r="C901" s="99"/>
      <c r="D901" s="99"/>
      <c r="E901" s="106">
        <v>45185.850798611114</v>
      </c>
      <c r="F901" s="106">
        <v>45185.857974537037</v>
      </c>
      <c r="G901" s="118" t="s">
        <v>32</v>
      </c>
      <c r="H901" s="118" t="s">
        <v>42</v>
      </c>
      <c r="I901" s="118" t="s">
        <v>42</v>
      </c>
      <c r="J901" s="118" t="s">
        <v>34</v>
      </c>
      <c r="K901" s="118" t="s">
        <v>1621</v>
      </c>
      <c r="L901" s="118" t="s">
        <v>78</v>
      </c>
      <c r="M901" s="118" t="s">
        <v>1506</v>
      </c>
      <c r="N901" s="118" t="s">
        <v>1622</v>
      </c>
      <c r="O901" s="107" t="str">
        <f>IF([2]!RtDuet_Report[[#This Row],[Duration3]]&gt;=360,IF([2]!RtDuet_Report[[#This Row],[&gt; 12 Hrs EDT ]]=1,"Zero",1),"Zero")</f>
        <v>Zero</v>
      </c>
      <c r="P901" s="107" t="str">
        <f>IF([2]!RtDuet_Report[[#This Row],[Duration3]]&gt;=720, 1,"Zero")</f>
        <v>Zero</v>
      </c>
      <c r="Q901" s="101">
        <v>10</v>
      </c>
      <c r="R901" s="123">
        <v>7.1759259259259259E-3</v>
      </c>
      <c r="S901" s="118" t="s">
        <v>1623</v>
      </c>
      <c r="T901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90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02" spans="1:21" ht="163" thickBot="1" x14ac:dyDescent="0.4">
      <c r="A902" s="137" t="s">
        <v>1537</v>
      </c>
      <c r="B902" s="98">
        <v>45170</v>
      </c>
      <c r="C902" s="99"/>
      <c r="D902" s="99"/>
      <c r="E902" s="106">
        <v>45185.915150462963</v>
      </c>
      <c r="F902" s="106">
        <v>45185.923831018517</v>
      </c>
      <c r="G902" s="118" t="s">
        <v>32</v>
      </c>
      <c r="H902" s="118" t="s">
        <v>165</v>
      </c>
      <c r="I902" s="118" t="s">
        <v>165</v>
      </c>
      <c r="J902" s="118" t="s">
        <v>34</v>
      </c>
      <c r="K902" s="118" t="s">
        <v>1347</v>
      </c>
      <c r="L902" s="118" t="s">
        <v>78</v>
      </c>
      <c r="M902" s="118" t="s">
        <v>179</v>
      </c>
      <c r="N902" s="118" t="s">
        <v>536</v>
      </c>
      <c r="O902" s="107" t="str">
        <f>IF([2]!RtDuet_Report[[#This Row],[Duration3]]&gt;=360,IF([2]!RtDuet_Report[[#This Row],[&gt; 12 Hrs EDT ]]=1,"Zero",1),"Zero")</f>
        <v>Zero</v>
      </c>
      <c r="P902" s="107" t="str">
        <f>IF([2]!RtDuet_Report[[#This Row],[Duration3]]&gt;=720, 1,"Zero")</f>
        <v>Zero</v>
      </c>
      <c r="Q902" s="101">
        <v>12</v>
      </c>
      <c r="R902" s="123">
        <v>8.6805555555555559E-3</v>
      </c>
      <c r="S902" s="118" t="s">
        <v>1624</v>
      </c>
      <c r="T902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02" s="105">
        <f>IF(OR([2]!RtDuet_Report[[#This Row],[Machine Centre ]]="Truck Loading 1 Unplanned Loss",[2]!RtDuet_Report[[#This Row],[Machine Centre ]]="Truck Loading 2 Unplanned Loss"),[2]!RtDuet_Report[[#This Row],[Duration3]],0)</f>
        <v>10</v>
      </c>
    </row>
    <row r="903" spans="1:21" ht="188" thickBot="1" x14ac:dyDescent="0.4">
      <c r="A903" s="137" t="s">
        <v>1537</v>
      </c>
      <c r="B903" s="98">
        <v>45170</v>
      </c>
      <c r="C903" s="99" t="s">
        <v>1625</v>
      </c>
      <c r="D903" s="99"/>
      <c r="E903" s="106">
        <v>45187.42291666667</v>
      </c>
      <c r="F903" s="106">
        <v>45187.4375</v>
      </c>
      <c r="G903" s="118" t="s">
        <v>69</v>
      </c>
      <c r="H903" s="118" t="s">
        <v>1248</v>
      </c>
      <c r="I903" s="118" t="s">
        <v>1248</v>
      </c>
      <c r="J903" s="118" t="s">
        <v>34</v>
      </c>
      <c r="K903" s="118" t="s">
        <v>1626</v>
      </c>
      <c r="L903" s="118" t="s">
        <v>1627</v>
      </c>
      <c r="M903" s="118" t="s">
        <v>179</v>
      </c>
      <c r="N903" s="118" t="s">
        <v>363</v>
      </c>
      <c r="O903" s="107" t="str">
        <f>IF([2]!RtDuet_Report[[#This Row],[Duration3]]&gt;=360,IF([2]!RtDuet_Report[[#This Row],[&gt; 12 Hrs EDT ]]=1,"Zero",1),"Zero")</f>
        <v>Zero</v>
      </c>
      <c r="P903" s="107" t="str">
        <f>IF([2]!RtDuet_Report[[#This Row],[Duration3]]&gt;=720, 1,"Zero")</f>
        <v>Zero</v>
      </c>
      <c r="Q903" s="101">
        <v>21</v>
      </c>
      <c r="R903" s="123">
        <v>1.4583333333333332E-2</v>
      </c>
      <c r="S903" s="118" t="s">
        <v>1628</v>
      </c>
      <c r="T903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03" s="105">
        <f>IF(OR([2]!RtDuet_Report[[#This Row],[Machine Centre ]]="Truck Loading 1 Unplanned Loss",[2]!RtDuet_Report[[#This Row],[Machine Centre ]]="Truck Loading 2 Unplanned Loss"),[2]!RtDuet_Report[[#This Row],[Duration3]],0)</f>
        <v>12</v>
      </c>
    </row>
    <row r="904" spans="1:21" ht="188" thickBot="1" x14ac:dyDescent="0.4">
      <c r="A904" s="137" t="s">
        <v>1537</v>
      </c>
      <c r="B904" s="98">
        <v>45170</v>
      </c>
      <c r="C904" s="99" t="s">
        <v>1625</v>
      </c>
      <c r="D904" s="99"/>
      <c r="E904" s="106">
        <v>45187.424305555556</v>
      </c>
      <c r="F904" s="106">
        <v>45187.438194444447</v>
      </c>
      <c r="G904" s="118" t="s">
        <v>59</v>
      </c>
      <c r="H904" s="118" t="s">
        <v>1503</v>
      </c>
      <c r="I904" s="118" t="s">
        <v>1503</v>
      </c>
      <c r="J904" s="118" t="s">
        <v>34</v>
      </c>
      <c r="K904" s="118" t="s">
        <v>1629</v>
      </c>
      <c r="L904" s="118" t="s">
        <v>1627</v>
      </c>
      <c r="M904" s="118" t="s">
        <v>179</v>
      </c>
      <c r="N904" s="118" t="s">
        <v>363</v>
      </c>
      <c r="O904" s="107" t="str">
        <f>IF([2]!RtDuet_Report[[#This Row],[Duration3]]&gt;=360,IF([2]!RtDuet_Report[[#This Row],[&gt; 12 Hrs EDT ]]=1,"Zero",1),"Zero")</f>
        <v>Zero</v>
      </c>
      <c r="P904" s="107" t="str">
        <f>IF([2]!RtDuet_Report[[#This Row],[Duration3]]&gt;=720, 1,"Zero")</f>
        <v>Zero</v>
      </c>
      <c r="Q904" s="101">
        <v>20</v>
      </c>
      <c r="R904" s="123">
        <v>1.3888888888888888E-2</v>
      </c>
      <c r="S904" s="118" t="s">
        <v>1628</v>
      </c>
      <c r="T904" s="105">
        <f>IF(OR([2]!RtDuet_Report[[#This Row],[Machine Centre ]]="Vessel Unloading 1 Unplanned Loss",[2]!RtDuet_Report[[#This Row],[Machine Centre ]]="Vessel Unloading 2 Unplanned Loss"),[2]!RtDuet_Report[[#This Row],[Duration3]],0)</f>
        <v>21</v>
      </c>
      <c r="U90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05" spans="1:21" ht="188" thickBot="1" x14ac:dyDescent="0.4">
      <c r="A905" s="137" t="s">
        <v>1537</v>
      </c>
      <c r="B905" s="98">
        <v>45170</v>
      </c>
      <c r="C905" s="99" t="s">
        <v>1625</v>
      </c>
      <c r="D905" s="99"/>
      <c r="E905" s="106">
        <v>45187.443749999999</v>
      </c>
      <c r="F905" s="106">
        <v>45187.457638888889</v>
      </c>
      <c r="G905" s="118" t="s">
        <v>59</v>
      </c>
      <c r="H905" s="118" t="s">
        <v>1503</v>
      </c>
      <c r="I905" s="118" t="s">
        <v>1503</v>
      </c>
      <c r="J905" s="118" t="s">
        <v>34</v>
      </c>
      <c r="K905" s="118" t="s">
        <v>1629</v>
      </c>
      <c r="L905" s="118" t="s">
        <v>1627</v>
      </c>
      <c r="M905" s="118" t="s">
        <v>179</v>
      </c>
      <c r="N905" s="118" t="s">
        <v>363</v>
      </c>
      <c r="O905" s="107" t="str">
        <f>IF([2]!RtDuet_Report[[#This Row],[Duration3]]&gt;=360,IF([2]!RtDuet_Report[[#This Row],[&gt; 12 Hrs EDT ]]=1,"Zero",1),"Zero")</f>
        <v>Zero</v>
      </c>
      <c r="P905" s="107" t="str">
        <f>IF([2]!RtDuet_Report[[#This Row],[Duration3]]&gt;=720, 1,"Zero")</f>
        <v>Zero</v>
      </c>
      <c r="Q905" s="101">
        <v>20</v>
      </c>
      <c r="R905" s="123">
        <v>1.3888888888888888E-2</v>
      </c>
      <c r="S905" s="118" t="s">
        <v>1628</v>
      </c>
      <c r="T905" s="105">
        <f>IF(OR([2]!RtDuet_Report[[#This Row],[Machine Centre ]]="Vessel Unloading 1 Unplanned Loss",[2]!RtDuet_Report[[#This Row],[Machine Centre ]]="Vessel Unloading 2 Unplanned Loss"),[2]!RtDuet_Report[[#This Row],[Duration3]],0)</f>
        <v>20</v>
      </c>
      <c r="U90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06" spans="1:21" ht="188" thickBot="1" x14ac:dyDescent="0.4">
      <c r="A906" s="137" t="s">
        <v>1537</v>
      </c>
      <c r="B906" s="98">
        <v>45170</v>
      </c>
      <c r="C906" s="99" t="s">
        <v>1625</v>
      </c>
      <c r="D906" s="99"/>
      <c r="E906" s="106">
        <v>45187.444444444445</v>
      </c>
      <c r="F906" s="106">
        <v>45187.459722222222</v>
      </c>
      <c r="G906" s="118" t="s">
        <v>69</v>
      </c>
      <c r="H906" s="118" t="s">
        <v>1353</v>
      </c>
      <c r="I906" s="118" t="s">
        <v>1353</v>
      </c>
      <c r="J906" s="118" t="s">
        <v>34</v>
      </c>
      <c r="K906" s="118" t="s">
        <v>1626</v>
      </c>
      <c r="L906" s="118" t="s">
        <v>1627</v>
      </c>
      <c r="M906" s="118" t="s">
        <v>179</v>
      </c>
      <c r="N906" s="118" t="s">
        <v>363</v>
      </c>
      <c r="O906" s="107" t="str">
        <f>IF([2]!RtDuet_Report[[#This Row],[Duration3]]&gt;=360,IF([2]!RtDuet_Report[[#This Row],[&gt; 12 Hrs EDT ]]=1,"Zero",1),"Zero")</f>
        <v>Zero</v>
      </c>
      <c r="P906" s="107" t="str">
        <f>IF([2]!RtDuet_Report[[#This Row],[Duration3]]&gt;=720, 1,"Zero")</f>
        <v>Zero</v>
      </c>
      <c r="Q906" s="101">
        <v>22</v>
      </c>
      <c r="R906" s="123">
        <v>1.5277777777777777E-2</v>
      </c>
      <c r="S906" s="118" t="s">
        <v>1628</v>
      </c>
      <c r="T906" s="105">
        <f>IF(OR([2]!RtDuet_Report[[#This Row],[Machine Centre ]]="Vessel Unloading 1 Unplanned Loss",[2]!RtDuet_Report[[#This Row],[Machine Centre ]]="Vessel Unloading 2 Unplanned Loss"),[2]!RtDuet_Report[[#This Row],[Duration3]],0)</f>
        <v>20</v>
      </c>
      <c r="U90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07" spans="1:21" ht="188" thickBot="1" x14ac:dyDescent="0.4">
      <c r="A907" s="137" t="s">
        <v>1537</v>
      </c>
      <c r="B907" s="98">
        <v>45170</v>
      </c>
      <c r="C907" s="99" t="s">
        <v>1625</v>
      </c>
      <c r="D907" s="99"/>
      <c r="E907" s="106">
        <v>45187.463194444441</v>
      </c>
      <c r="F907" s="106">
        <v>45187.470138888886</v>
      </c>
      <c r="G907" s="118" t="s">
        <v>69</v>
      </c>
      <c r="H907" s="118" t="s">
        <v>872</v>
      </c>
      <c r="I907" s="118" t="s">
        <v>872</v>
      </c>
      <c r="J907" s="118" t="s">
        <v>34</v>
      </c>
      <c r="K907" s="118" t="s">
        <v>1626</v>
      </c>
      <c r="L907" s="118" t="s">
        <v>1627</v>
      </c>
      <c r="M907" s="118" t="s">
        <v>179</v>
      </c>
      <c r="N907" s="118" t="s">
        <v>363</v>
      </c>
      <c r="O907" s="107" t="str">
        <f>IF([2]!RtDuet_Report[[#This Row],[Duration3]]&gt;=360,IF([2]!RtDuet_Report[[#This Row],[&gt; 12 Hrs EDT ]]=1,"Zero",1),"Zero")</f>
        <v>Zero</v>
      </c>
      <c r="P907" s="107" t="str">
        <f>IF([2]!RtDuet_Report[[#This Row],[Duration3]]&gt;=720, 1,"Zero")</f>
        <v>Zero</v>
      </c>
      <c r="Q907" s="101">
        <v>10</v>
      </c>
      <c r="R907" s="123">
        <v>6.9444444444444441E-3</v>
      </c>
      <c r="S907" s="118" t="s">
        <v>1628</v>
      </c>
      <c r="T907" s="105">
        <f>IF(OR([2]!RtDuet_Report[[#This Row],[Machine Centre ]]="Vessel Unloading 1 Unplanned Loss",[2]!RtDuet_Report[[#This Row],[Machine Centre ]]="Vessel Unloading 2 Unplanned Loss"),[2]!RtDuet_Report[[#This Row],[Duration3]],0)</f>
        <v>22</v>
      </c>
      <c r="U90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08" spans="1:21" ht="188" thickBot="1" x14ac:dyDescent="0.4">
      <c r="A908" s="137" t="s">
        <v>1537</v>
      </c>
      <c r="B908" s="98">
        <v>45170</v>
      </c>
      <c r="C908" s="99" t="s">
        <v>1625</v>
      </c>
      <c r="D908" s="99"/>
      <c r="E908" s="106">
        <v>45187.463888888888</v>
      </c>
      <c r="F908" s="106">
        <v>45187.470138888886</v>
      </c>
      <c r="G908" s="118" t="s">
        <v>59</v>
      </c>
      <c r="H908" s="118" t="s">
        <v>98</v>
      </c>
      <c r="I908" s="118" t="s">
        <v>98</v>
      </c>
      <c r="J908" s="118" t="s">
        <v>34</v>
      </c>
      <c r="K908" s="118" t="s">
        <v>1629</v>
      </c>
      <c r="L908" s="118" t="s">
        <v>1627</v>
      </c>
      <c r="M908" s="118" t="s">
        <v>179</v>
      </c>
      <c r="N908" s="118" t="s">
        <v>363</v>
      </c>
      <c r="O908" s="107" t="str">
        <f>IF([2]!RtDuet_Report[[#This Row],[Duration3]]&gt;=360,IF([2]!RtDuet_Report[[#This Row],[&gt; 12 Hrs EDT ]]=1,"Zero",1),"Zero")</f>
        <v>Zero</v>
      </c>
      <c r="P908" s="107" t="str">
        <f>IF([2]!RtDuet_Report[[#This Row],[Duration3]]&gt;=720, 1,"Zero")</f>
        <v>Zero</v>
      </c>
      <c r="Q908" s="101">
        <v>9</v>
      </c>
      <c r="R908" s="123">
        <v>6.2499999999999995E-3</v>
      </c>
      <c r="S908" s="118" t="s">
        <v>1628</v>
      </c>
      <c r="T908" s="105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90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09" spans="1:21" ht="188" thickBot="1" x14ac:dyDescent="0.4">
      <c r="A909" s="137" t="s">
        <v>1537</v>
      </c>
      <c r="B909" s="98">
        <v>45170</v>
      </c>
      <c r="C909" s="99" t="s">
        <v>1625</v>
      </c>
      <c r="D909" s="99"/>
      <c r="E909" s="106">
        <v>45187.470833333333</v>
      </c>
      <c r="F909" s="106">
        <v>45187.472222222219</v>
      </c>
      <c r="G909" s="118" t="s">
        <v>69</v>
      </c>
      <c r="H909" s="118" t="s">
        <v>111</v>
      </c>
      <c r="I909" s="118" t="s">
        <v>111</v>
      </c>
      <c r="J909" s="118" t="s">
        <v>34</v>
      </c>
      <c r="K909" s="118" t="s">
        <v>1626</v>
      </c>
      <c r="L909" s="118" t="s">
        <v>1627</v>
      </c>
      <c r="M909" s="118" t="s">
        <v>179</v>
      </c>
      <c r="N909" s="118" t="s">
        <v>363</v>
      </c>
      <c r="O909" s="107" t="str">
        <f>IF([2]!RtDuet_Report[[#This Row],[Duration3]]&gt;=360,IF([2]!RtDuet_Report[[#This Row],[&gt; 12 Hrs EDT ]]=1,"Zero",1),"Zero")</f>
        <v>Zero</v>
      </c>
      <c r="P909" s="107" t="str">
        <f>IF([2]!RtDuet_Report[[#This Row],[Duration3]]&gt;=720, 1,"Zero")</f>
        <v>Zero</v>
      </c>
      <c r="Q909" s="101">
        <v>2</v>
      </c>
      <c r="R909" s="123">
        <v>1.3888888888888889E-3</v>
      </c>
      <c r="S909" s="118" t="s">
        <v>1628</v>
      </c>
      <c r="T909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90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10" spans="1:21" ht="188" thickBot="1" x14ac:dyDescent="0.4">
      <c r="A910" s="137" t="s">
        <v>1537</v>
      </c>
      <c r="B910" s="98">
        <v>45170</v>
      </c>
      <c r="C910" s="99" t="s">
        <v>1625</v>
      </c>
      <c r="D910" s="99"/>
      <c r="E910" s="106">
        <v>45187.470833333333</v>
      </c>
      <c r="F910" s="106">
        <v>45187.473611111112</v>
      </c>
      <c r="G910" s="118" t="s">
        <v>59</v>
      </c>
      <c r="H910" s="118" t="s">
        <v>519</v>
      </c>
      <c r="I910" s="118" t="s">
        <v>519</v>
      </c>
      <c r="J910" s="118" t="s">
        <v>34</v>
      </c>
      <c r="K910" s="118" t="s">
        <v>1629</v>
      </c>
      <c r="L910" s="118" t="s">
        <v>1627</v>
      </c>
      <c r="M910" s="118" t="s">
        <v>179</v>
      </c>
      <c r="N910" s="118" t="s">
        <v>363</v>
      </c>
      <c r="O910" s="107" t="str">
        <f>IF([2]!RtDuet_Report[[#This Row],[Duration3]]&gt;=360,IF([2]!RtDuet_Report[[#This Row],[&gt; 12 Hrs EDT ]]=1,"Zero",1),"Zero")</f>
        <v>Zero</v>
      </c>
      <c r="P910" s="107" t="str">
        <f>IF([2]!RtDuet_Report[[#This Row],[Duration3]]&gt;=720, 1,"Zero")</f>
        <v>Zero</v>
      </c>
      <c r="Q910" s="101">
        <v>4</v>
      </c>
      <c r="R910" s="123">
        <v>2.7777777777777779E-3</v>
      </c>
      <c r="S910" s="118" t="s">
        <v>1628</v>
      </c>
      <c r="T910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91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11" spans="1:21" ht="188" thickBot="1" x14ac:dyDescent="0.4">
      <c r="A911" s="137" t="s">
        <v>1537</v>
      </c>
      <c r="B911" s="98">
        <v>45170</v>
      </c>
      <c r="C911" s="99" t="s">
        <v>1625</v>
      </c>
      <c r="D911" s="99"/>
      <c r="E911" s="106">
        <v>45187.479166666664</v>
      </c>
      <c r="F911" s="106">
        <v>45187.481249999997</v>
      </c>
      <c r="G911" s="118" t="s">
        <v>69</v>
      </c>
      <c r="H911" s="118" t="s">
        <v>1247</v>
      </c>
      <c r="I911" s="118" t="s">
        <v>1247</v>
      </c>
      <c r="J911" s="118" t="s">
        <v>34</v>
      </c>
      <c r="K911" s="118" t="s">
        <v>1626</v>
      </c>
      <c r="L911" s="118" t="s">
        <v>1627</v>
      </c>
      <c r="M911" s="118" t="s">
        <v>179</v>
      </c>
      <c r="N911" s="118" t="s">
        <v>363</v>
      </c>
      <c r="O911" s="107" t="str">
        <f>IF([2]!RtDuet_Report[[#This Row],[Duration3]]&gt;=360,IF([2]!RtDuet_Report[[#This Row],[&gt; 12 Hrs EDT ]]=1,"Zero",1),"Zero")</f>
        <v>Zero</v>
      </c>
      <c r="P911" s="107" t="str">
        <f>IF([2]!RtDuet_Report[[#This Row],[Duration3]]&gt;=720, 1,"Zero")</f>
        <v>Zero</v>
      </c>
      <c r="Q911" s="101">
        <v>3</v>
      </c>
      <c r="R911" s="123">
        <v>2.0833333333333333E-3</v>
      </c>
      <c r="S911" s="118" t="s">
        <v>1628</v>
      </c>
      <c r="T911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91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12" spans="1:21" ht="188" thickBot="1" x14ac:dyDescent="0.4">
      <c r="A912" s="137" t="s">
        <v>1537</v>
      </c>
      <c r="B912" s="98">
        <v>45170</v>
      </c>
      <c r="C912" s="99" t="s">
        <v>1625</v>
      </c>
      <c r="D912" s="99"/>
      <c r="E912" s="106">
        <v>45187.479861111111</v>
      </c>
      <c r="F912" s="106">
        <v>45187.482638888891</v>
      </c>
      <c r="G912" s="118" t="s">
        <v>59</v>
      </c>
      <c r="H912" s="118" t="s">
        <v>519</v>
      </c>
      <c r="I912" s="118" t="s">
        <v>519</v>
      </c>
      <c r="J912" s="118" t="s">
        <v>34</v>
      </c>
      <c r="K912" s="118" t="s">
        <v>1629</v>
      </c>
      <c r="L912" s="118" t="s">
        <v>1627</v>
      </c>
      <c r="M912" s="118" t="s">
        <v>179</v>
      </c>
      <c r="N912" s="118" t="s">
        <v>363</v>
      </c>
      <c r="O912" s="107" t="str">
        <f>IF([2]!RtDuet_Report[[#This Row],[Duration3]]&gt;=360,IF([2]!RtDuet_Report[[#This Row],[&gt; 12 Hrs EDT ]]=1,"Zero",1),"Zero")</f>
        <v>Zero</v>
      </c>
      <c r="P912" s="107" t="str">
        <f>IF([2]!RtDuet_Report[[#This Row],[Duration3]]&gt;=720, 1,"Zero")</f>
        <v>Zero</v>
      </c>
      <c r="Q912" s="101">
        <v>4</v>
      </c>
      <c r="R912" s="123">
        <v>2.7777777777777779E-3</v>
      </c>
      <c r="S912" s="118" t="s">
        <v>1628</v>
      </c>
      <c r="T912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91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13" spans="1:21" ht="188" thickBot="1" x14ac:dyDescent="0.4">
      <c r="A913" s="137" t="s">
        <v>1537</v>
      </c>
      <c r="B913" s="98">
        <v>45170</v>
      </c>
      <c r="C913" s="99" t="s">
        <v>1625</v>
      </c>
      <c r="D913" s="99"/>
      <c r="E913" s="106">
        <v>45187.504166666666</v>
      </c>
      <c r="F913" s="106">
        <v>45187.505555555559</v>
      </c>
      <c r="G913" s="118" t="s">
        <v>59</v>
      </c>
      <c r="H913" s="118" t="s">
        <v>111</v>
      </c>
      <c r="I913" s="118" t="s">
        <v>111</v>
      </c>
      <c r="J913" s="118" t="s">
        <v>34</v>
      </c>
      <c r="K913" s="118" t="s">
        <v>1629</v>
      </c>
      <c r="L913" s="118" t="s">
        <v>1627</v>
      </c>
      <c r="M913" s="118" t="s">
        <v>179</v>
      </c>
      <c r="N913" s="118" t="s">
        <v>363</v>
      </c>
      <c r="O913" s="107" t="str">
        <f>IF([2]!RtDuet_Report[[#This Row],[Duration3]]&gt;=360,IF([2]!RtDuet_Report[[#This Row],[&gt; 12 Hrs EDT ]]=1,"Zero",1),"Zero")</f>
        <v>Zero</v>
      </c>
      <c r="P913" s="107" t="str">
        <f>IF([2]!RtDuet_Report[[#This Row],[Duration3]]&gt;=720, 1,"Zero")</f>
        <v>Zero</v>
      </c>
      <c r="Q913" s="101">
        <v>2</v>
      </c>
      <c r="R913" s="123">
        <v>1.3888888888888889E-3</v>
      </c>
      <c r="S913" s="118" t="s">
        <v>1628</v>
      </c>
      <c r="T913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91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14" spans="1:21" ht="188" thickBot="1" x14ac:dyDescent="0.4">
      <c r="A914" s="137" t="s">
        <v>1537</v>
      </c>
      <c r="B914" s="98">
        <v>45170</v>
      </c>
      <c r="C914" s="99" t="s">
        <v>1625</v>
      </c>
      <c r="D914" s="99"/>
      <c r="E914" s="106">
        <v>45187.504166666666</v>
      </c>
      <c r="F914" s="106">
        <v>45187.505555555559</v>
      </c>
      <c r="G914" s="118" t="s">
        <v>69</v>
      </c>
      <c r="H914" s="118" t="s">
        <v>111</v>
      </c>
      <c r="I914" s="118" t="s">
        <v>111</v>
      </c>
      <c r="J914" s="118" t="s">
        <v>34</v>
      </c>
      <c r="K914" s="118" t="s">
        <v>1626</v>
      </c>
      <c r="L914" s="118" t="s">
        <v>1627</v>
      </c>
      <c r="M914" s="118" t="s">
        <v>179</v>
      </c>
      <c r="N914" s="118" t="s">
        <v>363</v>
      </c>
      <c r="O914" s="107" t="str">
        <f>IF([2]!RtDuet_Report[[#This Row],[Duration3]]&gt;=360,IF([2]!RtDuet_Report[[#This Row],[&gt; 12 Hrs EDT ]]=1,"Zero",1),"Zero")</f>
        <v>Zero</v>
      </c>
      <c r="P914" s="107" t="str">
        <f>IF([2]!RtDuet_Report[[#This Row],[Duration3]]&gt;=720, 1,"Zero")</f>
        <v>Zero</v>
      </c>
      <c r="Q914" s="101">
        <v>2</v>
      </c>
      <c r="R914" s="123">
        <v>1.3888888888888889E-3</v>
      </c>
      <c r="S914" s="118" t="s">
        <v>1628</v>
      </c>
      <c r="T914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91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15" spans="1:21" ht="188" thickBot="1" x14ac:dyDescent="0.4">
      <c r="A915" s="137" t="s">
        <v>1537</v>
      </c>
      <c r="B915" s="98">
        <v>45170</v>
      </c>
      <c r="C915" s="99" t="s">
        <v>1625</v>
      </c>
      <c r="D915" s="99"/>
      <c r="E915" s="106">
        <v>45187.518750000003</v>
      </c>
      <c r="F915" s="106">
        <v>45187.520833333336</v>
      </c>
      <c r="G915" s="118" t="s">
        <v>59</v>
      </c>
      <c r="H915" s="118" t="s">
        <v>1247</v>
      </c>
      <c r="I915" s="118" t="s">
        <v>1247</v>
      </c>
      <c r="J915" s="118" t="s">
        <v>34</v>
      </c>
      <c r="K915" s="118" t="s">
        <v>1629</v>
      </c>
      <c r="L915" s="118" t="s">
        <v>1627</v>
      </c>
      <c r="M915" s="118" t="s">
        <v>179</v>
      </c>
      <c r="N915" s="118" t="s">
        <v>363</v>
      </c>
      <c r="O915" s="107" t="str">
        <f>IF([2]!RtDuet_Report[[#This Row],[Duration3]]&gt;=360,IF([2]!RtDuet_Report[[#This Row],[&gt; 12 Hrs EDT ]]=1,"Zero",1),"Zero")</f>
        <v>Zero</v>
      </c>
      <c r="P915" s="107" t="str">
        <f>IF([2]!RtDuet_Report[[#This Row],[Duration3]]&gt;=720, 1,"Zero")</f>
        <v>Zero</v>
      </c>
      <c r="Q915" s="101">
        <v>3</v>
      </c>
      <c r="R915" s="123">
        <v>2.0833333333333333E-3</v>
      </c>
      <c r="S915" s="118" t="s">
        <v>1628</v>
      </c>
      <c r="T915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91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16" spans="1:21" ht="188" thickBot="1" x14ac:dyDescent="0.4">
      <c r="A916" s="137" t="s">
        <v>1537</v>
      </c>
      <c r="B916" s="98">
        <v>45170</v>
      </c>
      <c r="C916" s="99" t="s">
        <v>1625</v>
      </c>
      <c r="D916" s="99"/>
      <c r="E916" s="106">
        <v>45187.533333333333</v>
      </c>
      <c r="F916" s="106">
        <v>45187.535416666666</v>
      </c>
      <c r="G916" s="118" t="s">
        <v>69</v>
      </c>
      <c r="H916" s="118" t="s">
        <v>1247</v>
      </c>
      <c r="I916" s="118" t="s">
        <v>1247</v>
      </c>
      <c r="J916" s="118" t="s">
        <v>34</v>
      </c>
      <c r="K916" s="118" t="s">
        <v>1626</v>
      </c>
      <c r="L916" s="118" t="s">
        <v>1627</v>
      </c>
      <c r="M916" s="118" t="s">
        <v>179</v>
      </c>
      <c r="N916" s="118" t="s">
        <v>363</v>
      </c>
      <c r="O916" s="107" t="str">
        <f>IF([2]!RtDuet_Report[[#This Row],[Duration3]]&gt;=360,IF([2]!RtDuet_Report[[#This Row],[&gt; 12 Hrs EDT ]]=1,"Zero",1),"Zero")</f>
        <v>Zero</v>
      </c>
      <c r="P916" s="107" t="str">
        <f>IF([2]!RtDuet_Report[[#This Row],[Duration3]]&gt;=720, 1,"Zero")</f>
        <v>Zero</v>
      </c>
      <c r="Q916" s="101">
        <v>3</v>
      </c>
      <c r="R916" s="123">
        <v>2.0833333333333333E-3</v>
      </c>
      <c r="S916" s="118" t="s">
        <v>1628</v>
      </c>
      <c r="T916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91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17" spans="1:21" ht="188" thickBot="1" x14ac:dyDescent="0.4">
      <c r="A917" s="137" t="s">
        <v>1537</v>
      </c>
      <c r="B917" s="98">
        <v>45170</v>
      </c>
      <c r="C917" s="99" t="s">
        <v>1625</v>
      </c>
      <c r="D917" s="99"/>
      <c r="E917" s="106">
        <v>45187.53402777778</v>
      </c>
      <c r="F917" s="106">
        <v>45187.557638888888</v>
      </c>
      <c r="G917" s="118" t="s">
        <v>59</v>
      </c>
      <c r="H917" s="118" t="s">
        <v>1471</v>
      </c>
      <c r="I917" s="118" t="s">
        <v>1471</v>
      </c>
      <c r="J917" s="118" t="s">
        <v>34</v>
      </c>
      <c r="K917" s="118" t="s">
        <v>1629</v>
      </c>
      <c r="L917" s="118" t="s">
        <v>1627</v>
      </c>
      <c r="M917" s="118" t="s">
        <v>179</v>
      </c>
      <c r="N917" s="118" t="s">
        <v>363</v>
      </c>
      <c r="O917" s="107" t="str">
        <f>IF([2]!RtDuet_Report[[#This Row],[Duration3]]&gt;=360,IF([2]!RtDuet_Report[[#This Row],[&gt; 12 Hrs EDT ]]=1,"Zero",1),"Zero")</f>
        <v>Zero</v>
      </c>
      <c r="P917" s="107" t="str">
        <f>IF([2]!RtDuet_Report[[#This Row],[Duration3]]&gt;=720, 1,"Zero")</f>
        <v>Zero</v>
      </c>
      <c r="Q917" s="101">
        <v>34</v>
      </c>
      <c r="R917" s="123">
        <v>2.361111111111111E-2</v>
      </c>
      <c r="S917" s="118" t="s">
        <v>1628</v>
      </c>
      <c r="T917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91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18" spans="1:21" ht="188" thickBot="1" x14ac:dyDescent="0.4">
      <c r="A918" s="137" t="s">
        <v>1537</v>
      </c>
      <c r="B918" s="98">
        <v>45170</v>
      </c>
      <c r="C918" s="99" t="s">
        <v>1625</v>
      </c>
      <c r="D918" s="99"/>
      <c r="E918" s="106">
        <v>45187.602083333331</v>
      </c>
      <c r="F918" s="106">
        <v>45187.626388888886</v>
      </c>
      <c r="G918" s="118" t="s">
        <v>69</v>
      </c>
      <c r="H918" s="118" t="s">
        <v>959</v>
      </c>
      <c r="I918" s="118" t="s">
        <v>959</v>
      </c>
      <c r="J918" s="118" t="s">
        <v>34</v>
      </c>
      <c r="K918" s="118" t="s">
        <v>1630</v>
      </c>
      <c r="L918" s="118" t="s">
        <v>54</v>
      </c>
      <c r="M918" s="118" t="s">
        <v>956</v>
      </c>
      <c r="N918" s="118" t="s">
        <v>1011</v>
      </c>
      <c r="O918" s="107" t="str">
        <f>IF([2]!RtDuet_Report[[#This Row],[Duration3]]&gt;=360,IF([2]!RtDuet_Report[[#This Row],[&gt; 12 Hrs EDT ]]=1,"Zero",1),"Zero")</f>
        <v>Zero</v>
      </c>
      <c r="P918" s="107" t="str">
        <f>IF([2]!RtDuet_Report[[#This Row],[Duration3]]&gt;=720, 1,"Zero")</f>
        <v>Zero</v>
      </c>
      <c r="Q918" s="101">
        <v>35</v>
      </c>
      <c r="R918" s="123">
        <v>2.4305555555555556E-2</v>
      </c>
      <c r="S918" s="118" t="s">
        <v>1631</v>
      </c>
      <c r="T918" s="105">
        <f>IF(OR([2]!RtDuet_Report[[#This Row],[Machine Centre ]]="Vessel Unloading 1 Unplanned Loss",[2]!RtDuet_Report[[#This Row],[Machine Centre ]]="Vessel Unloading 2 Unplanned Loss"),[2]!RtDuet_Report[[#This Row],[Duration3]],0)</f>
        <v>34</v>
      </c>
      <c r="U91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19" spans="1:21" ht="188" thickBot="1" x14ac:dyDescent="0.4">
      <c r="A919" s="137" t="s">
        <v>1537</v>
      </c>
      <c r="B919" s="98">
        <v>45170</v>
      </c>
      <c r="C919" s="99" t="s">
        <v>1625</v>
      </c>
      <c r="D919" s="99"/>
      <c r="E919" s="106">
        <v>45187.602083333331</v>
      </c>
      <c r="F919" s="106">
        <v>45187.628472222219</v>
      </c>
      <c r="G919" s="118" t="s">
        <v>59</v>
      </c>
      <c r="H919" s="118" t="s">
        <v>1510</v>
      </c>
      <c r="I919" s="118" t="s">
        <v>1510</v>
      </c>
      <c r="J919" s="118" t="s">
        <v>34</v>
      </c>
      <c r="K919" s="118" t="s">
        <v>1632</v>
      </c>
      <c r="L919" s="118" t="s">
        <v>54</v>
      </c>
      <c r="M919" s="118" t="s">
        <v>956</v>
      </c>
      <c r="N919" s="118" t="s">
        <v>1011</v>
      </c>
      <c r="O919" s="107" t="str">
        <f>IF([2]!RtDuet_Report[[#This Row],[Duration3]]&gt;=360,IF([2]!RtDuet_Report[[#This Row],[&gt; 12 Hrs EDT ]]=1,"Zero",1),"Zero")</f>
        <v>Zero</v>
      </c>
      <c r="P919" s="107" t="str">
        <f>IF([2]!RtDuet_Report[[#This Row],[Duration3]]&gt;=720, 1,"Zero")</f>
        <v>Zero</v>
      </c>
      <c r="Q919" s="101">
        <v>38</v>
      </c>
      <c r="R919" s="123">
        <v>2.6388888888888889E-2</v>
      </c>
      <c r="S919" s="118" t="s">
        <v>1631</v>
      </c>
      <c r="T919" s="105">
        <f>IF(OR([2]!RtDuet_Report[[#This Row],[Machine Centre ]]="Vessel Unloading 1 Unplanned Loss",[2]!RtDuet_Report[[#This Row],[Machine Centre ]]="Vessel Unloading 2 Unplanned Loss"),[2]!RtDuet_Report[[#This Row],[Duration3]],0)</f>
        <v>35</v>
      </c>
      <c r="U91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20" spans="1:21" ht="200.5" thickBot="1" x14ac:dyDescent="0.4">
      <c r="A920" s="137" t="s">
        <v>1537</v>
      </c>
      <c r="B920" s="98">
        <v>45170</v>
      </c>
      <c r="C920" s="99" t="s">
        <v>1625</v>
      </c>
      <c r="D920" s="99"/>
      <c r="E920" s="106">
        <v>45188.651388888888</v>
      </c>
      <c r="F920" s="106">
        <v>45188.667361111111</v>
      </c>
      <c r="G920" s="118" t="s">
        <v>59</v>
      </c>
      <c r="H920" s="118" t="s">
        <v>1356</v>
      </c>
      <c r="I920" s="118"/>
      <c r="J920" s="118" t="s">
        <v>62</v>
      </c>
      <c r="K920" s="118" t="s">
        <v>1435</v>
      </c>
      <c r="L920" s="118" t="s">
        <v>78</v>
      </c>
      <c r="M920" s="118" t="s">
        <v>83</v>
      </c>
      <c r="N920" s="118" t="s">
        <v>136</v>
      </c>
      <c r="O920" s="107" t="str">
        <f>IF([2]!RtDuet_Report[[#This Row],[Duration3]]&gt;=360,IF([2]!RtDuet_Report[[#This Row],[&gt; 12 Hrs EDT ]]=1,"Zero",1),"Zero")</f>
        <v>Zero</v>
      </c>
      <c r="P920" s="107" t="str">
        <f>IF([2]!RtDuet_Report[[#This Row],[Duration3]]&gt;=720, 1,"Zero")</f>
        <v>Zero</v>
      </c>
      <c r="Q920" s="101">
        <v>23</v>
      </c>
      <c r="R920" s="123">
        <v>1.5972222222222224E-2</v>
      </c>
      <c r="S920" s="118" t="s">
        <v>1633</v>
      </c>
      <c r="T920" s="105">
        <f>IF(OR([2]!RtDuet_Report[[#This Row],[Machine Centre ]]="Vessel Unloading 1 Unplanned Loss",[2]!RtDuet_Report[[#This Row],[Machine Centre ]]="Vessel Unloading 2 Unplanned Loss"),[2]!RtDuet_Report[[#This Row],[Duration3]],0)</f>
        <v>38</v>
      </c>
      <c r="U92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21" spans="1:21" ht="200.5" thickBot="1" x14ac:dyDescent="0.4">
      <c r="A921" s="137" t="s">
        <v>1537</v>
      </c>
      <c r="B921" s="98">
        <v>45170</v>
      </c>
      <c r="C921" s="99" t="s">
        <v>1625</v>
      </c>
      <c r="D921" s="99"/>
      <c r="E921" s="106">
        <v>45188.686111111114</v>
      </c>
      <c r="F921" s="106">
        <v>45188.697916666664</v>
      </c>
      <c r="G921" s="118" t="s">
        <v>59</v>
      </c>
      <c r="H921" s="118" t="s">
        <v>1243</v>
      </c>
      <c r="I921" s="118" t="s">
        <v>827</v>
      </c>
      <c r="J921" s="118" t="s">
        <v>62</v>
      </c>
      <c r="K921" s="118" t="s">
        <v>1435</v>
      </c>
      <c r="L921" s="118" t="s">
        <v>78</v>
      </c>
      <c r="M921" s="118" t="s">
        <v>83</v>
      </c>
      <c r="N921" s="118" t="s">
        <v>136</v>
      </c>
      <c r="O921" s="107" t="str">
        <f>IF([2]!RtDuet_Report[[#This Row],[Duration3]]&gt;=360,IF([2]!RtDuet_Report[[#This Row],[&gt; 12 Hrs EDT ]]=1,"Zero",1),"Zero")</f>
        <v>Zero</v>
      </c>
      <c r="P921" s="107" t="str">
        <f>IF([2]!RtDuet_Report[[#This Row],[Duration3]]&gt;=720, 1,"Zero")</f>
        <v>Zero</v>
      </c>
      <c r="Q921" s="101">
        <v>17</v>
      </c>
      <c r="R921" s="123">
        <v>1.1805555555555555E-2</v>
      </c>
      <c r="S921" s="118" t="s">
        <v>1633</v>
      </c>
      <c r="T921" s="105">
        <f>IF(OR([2]!RtDuet_Report[[#This Row],[Machine Centre ]]="Vessel Unloading 1 Unplanned Loss",[2]!RtDuet_Report[[#This Row],[Machine Centre ]]="Vessel Unloading 2 Unplanned Loss"),[2]!RtDuet_Report[[#This Row],[Duration3]],0)</f>
        <v>23</v>
      </c>
      <c r="U92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22" spans="1:21" ht="163" thickBot="1" x14ac:dyDescent="0.4">
      <c r="A922" s="137" t="s">
        <v>1537</v>
      </c>
      <c r="B922" s="98">
        <v>45170</v>
      </c>
      <c r="C922" s="99"/>
      <c r="D922" s="99"/>
      <c r="E922" s="106">
        <v>45192.536909722221</v>
      </c>
      <c r="F922" s="106">
        <v>45192.541539351849</v>
      </c>
      <c r="G922" s="118" t="s">
        <v>32</v>
      </c>
      <c r="H922" s="118" t="s">
        <v>1634</v>
      </c>
      <c r="I922" s="118" t="s">
        <v>1634</v>
      </c>
      <c r="J922" s="118" t="s">
        <v>34</v>
      </c>
      <c r="K922" s="118" t="s">
        <v>1347</v>
      </c>
      <c r="L922" s="118" t="s">
        <v>78</v>
      </c>
      <c r="M922" s="118" t="s">
        <v>179</v>
      </c>
      <c r="N922" s="118" t="s">
        <v>536</v>
      </c>
      <c r="O922" s="107" t="str">
        <f>IF([2]!RtDuet_Report[[#This Row],[Duration3]]&gt;=360,IF([2]!RtDuet_Report[[#This Row],[&gt; 12 Hrs EDT ]]=1,"Zero",1),"Zero")</f>
        <v>Zero</v>
      </c>
      <c r="P922" s="107" t="str">
        <f>IF([2]!RtDuet_Report[[#This Row],[Duration3]]&gt;=720, 1,"Zero")</f>
        <v>Zero</v>
      </c>
      <c r="Q922" s="101">
        <v>6</v>
      </c>
      <c r="R922" s="123">
        <v>4.6296296296296302E-3</v>
      </c>
      <c r="S922" s="118" t="s">
        <v>1635</v>
      </c>
      <c r="T922" s="105">
        <f>IF(OR([2]!RtDuet_Report[[#This Row],[Machine Centre ]]="Vessel Unloading 1 Unplanned Loss",[2]!RtDuet_Report[[#This Row],[Machine Centre ]]="Vessel Unloading 2 Unplanned Loss"),[2]!RtDuet_Report[[#This Row],[Duration3]],0)</f>
        <v>17</v>
      </c>
      <c r="U92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23" spans="1:21" ht="163" thickBot="1" x14ac:dyDescent="0.4">
      <c r="A923" s="137" t="s">
        <v>1537</v>
      </c>
      <c r="B923" s="98">
        <v>45170</v>
      </c>
      <c r="C923" s="99"/>
      <c r="D923" s="99"/>
      <c r="E923" s="106">
        <v>45192.645243055558</v>
      </c>
      <c r="F923" s="106">
        <v>45192.649641203701</v>
      </c>
      <c r="G923" s="118" t="s">
        <v>32</v>
      </c>
      <c r="H923" s="118" t="s">
        <v>449</v>
      </c>
      <c r="I923" s="118" t="s">
        <v>449</v>
      </c>
      <c r="J923" s="118" t="s">
        <v>34</v>
      </c>
      <c r="K923" s="118" t="s">
        <v>1347</v>
      </c>
      <c r="L923" s="118" t="s">
        <v>78</v>
      </c>
      <c r="M923" s="118" t="s">
        <v>179</v>
      </c>
      <c r="N923" s="118" t="s">
        <v>536</v>
      </c>
      <c r="O923" s="107" t="str">
        <f>IF([2]!RtDuet_Report[[#This Row],[Duration3]]&gt;=360,IF([2]!RtDuet_Report[[#This Row],[&gt; 12 Hrs EDT ]]=1,"Zero",1),"Zero")</f>
        <v>Zero</v>
      </c>
      <c r="P923" s="107" t="str">
        <f>IF([2]!RtDuet_Report[[#This Row],[Duration3]]&gt;=720, 1,"Zero")</f>
        <v>Zero</v>
      </c>
      <c r="Q923" s="101">
        <v>6</v>
      </c>
      <c r="R923" s="123">
        <v>4.3981481481481484E-3</v>
      </c>
      <c r="S923" s="118" t="s">
        <v>1635</v>
      </c>
      <c r="T923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23" s="105">
        <f>IF(OR([2]!RtDuet_Report[[#This Row],[Machine Centre ]]="Truck Loading 1 Unplanned Loss",[2]!RtDuet_Report[[#This Row],[Machine Centre ]]="Truck Loading 2 Unplanned Loss"),[2]!RtDuet_Report[[#This Row],[Duration3]],0)</f>
        <v>6</v>
      </c>
    </row>
    <row r="924" spans="1:21" ht="163" thickBot="1" x14ac:dyDescent="0.4">
      <c r="A924" s="137" t="s">
        <v>1537</v>
      </c>
      <c r="B924" s="98">
        <v>45170</v>
      </c>
      <c r="C924" s="99"/>
      <c r="D924" s="99"/>
      <c r="E924" s="106">
        <v>45194.996053240742</v>
      </c>
      <c r="F924" s="106">
        <v>45195.000567129631</v>
      </c>
      <c r="G924" s="118" t="s">
        <v>32</v>
      </c>
      <c r="H924" s="118" t="s">
        <v>448</v>
      </c>
      <c r="I924" s="118" t="s">
        <v>448</v>
      </c>
      <c r="J924" s="118" t="s">
        <v>34</v>
      </c>
      <c r="K924" s="118" t="s">
        <v>1347</v>
      </c>
      <c r="L924" s="118" t="s">
        <v>78</v>
      </c>
      <c r="M924" s="118" t="s">
        <v>179</v>
      </c>
      <c r="N924" s="118" t="s">
        <v>536</v>
      </c>
      <c r="O924" s="107" t="str">
        <f>IF([2]!RtDuet_Report[[#This Row],[Duration3]]&gt;=360,IF([2]!RtDuet_Report[[#This Row],[&gt; 12 Hrs EDT ]]=1,"Zero",1),"Zero")</f>
        <v>Zero</v>
      </c>
      <c r="P924" s="107" t="str">
        <f>IF([2]!RtDuet_Report[[#This Row],[Duration3]]&gt;=720, 1,"Zero")</f>
        <v>Zero</v>
      </c>
      <c r="Q924" s="101">
        <v>6</v>
      </c>
      <c r="R924" s="123">
        <v>4.5138888888888893E-3</v>
      </c>
      <c r="S924" s="118" t="s">
        <v>1635</v>
      </c>
      <c r="T924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24" s="105">
        <f>IF(OR([2]!RtDuet_Report[[#This Row],[Machine Centre ]]="Truck Loading 1 Unplanned Loss",[2]!RtDuet_Report[[#This Row],[Machine Centre ]]="Truck Loading 2 Unplanned Loss"),[2]!RtDuet_Report[[#This Row],[Duration3]],0)</f>
        <v>6</v>
      </c>
    </row>
    <row r="925" spans="1:21" ht="163" thickBot="1" x14ac:dyDescent="0.4">
      <c r="A925" s="137" t="s">
        <v>1537</v>
      </c>
      <c r="B925" s="98">
        <v>45170</v>
      </c>
      <c r="C925" s="99"/>
      <c r="D925" s="99"/>
      <c r="E925" s="106">
        <v>45198.066828703704</v>
      </c>
      <c r="F925" s="106">
        <v>45198.072962962964</v>
      </c>
      <c r="G925" s="118" t="s">
        <v>32</v>
      </c>
      <c r="H925" s="118" t="s">
        <v>541</v>
      </c>
      <c r="I925" s="118" t="s">
        <v>541</v>
      </c>
      <c r="J925" s="118" t="s">
        <v>34</v>
      </c>
      <c r="K925" s="118" t="s">
        <v>1347</v>
      </c>
      <c r="L925" s="118" t="s">
        <v>78</v>
      </c>
      <c r="M925" s="118" t="s">
        <v>179</v>
      </c>
      <c r="N925" s="118" t="s">
        <v>536</v>
      </c>
      <c r="O925" s="107" t="str">
        <f>IF([2]!RtDuet_Report[[#This Row],[Duration3]]&gt;=360,IF([2]!RtDuet_Report[[#This Row],[&gt; 12 Hrs EDT ]]=1,"Zero",1),"Zero")</f>
        <v>Zero</v>
      </c>
      <c r="P925" s="107" t="str">
        <f>IF([2]!RtDuet_Report[[#This Row],[Duration3]]&gt;=720, 1,"Zero")</f>
        <v>Zero</v>
      </c>
      <c r="Q925" s="101">
        <v>8</v>
      </c>
      <c r="R925" s="123">
        <v>6.1342592592592594E-3</v>
      </c>
      <c r="S925" s="118" t="s">
        <v>1636</v>
      </c>
      <c r="T925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25" s="105">
        <f>IF(OR([2]!RtDuet_Report[[#This Row],[Machine Centre ]]="Truck Loading 1 Unplanned Loss",[2]!RtDuet_Report[[#This Row],[Machine Centre ]]="Truck Loading 2 Unplanned Loss"),[2]!RtDuet_Report[[#This Row],[Duration3]],0)</f>
        <v>6</v>
      </c>
    </row>
    <row r="926" spans="1:21" ht="163" thickBot="1" x14ac:dyDescent="0.4">
      <c r="A926" s="137" t="s">
        <v>1537</v>
      </c>
      <c r="B926" s="98">
        <v>45170</v>
      </c>
      <c r="C926" s="99"/>
      <c r="D926" s="99"/>
      <c r="E926" s="106">
        <v>45198.411041666666</v>
      </c>
      <c r="F926" s="106">
        <v>45198.415671296294</v>
      </c>
      <c r="G926" s="118" t="s">
        <v>32</v>
      </c>
      <c r="H926" s="118" t="s">
        <v>1634</v>
      </c>
      <c r="I926" s="118" t="s">
        <v>1634</v>
      </c>
      <c r="J926" s="118" t="s">
        <v>34</v>
      </c>
      <c r="K926" s="118" t="s">
        <v>1637</v>
      </c>
      <c r="L926" s="118" t="s">
        <v>78</v>
      </c>
      <c r="M926" s="118" t="s">
        <v>1506</v>
      </c>
      <c r="N926" s="118" t="s">
        <v>1638</v>
      </c>
      <c r="O926" s="107" t="str">
        <f>IF([2]!RtDuet_Report[[#This Row],[Duration3]]&gt;=360,IF([2]!RtDuet_Report[[#This Row],[&gt; 12 Hrs EDT ]]=1,"Zero",1),"Zero")</f>
        <v>Zero</v>
      </c>
      <c r="P926" s="107" t="str">
        <f>IF([2]!RtDuet_Report[[#This Row],[Duration3]]&gt;=720, 1,"Zero")</f>
        <v>Zero</v>
      </c>
      <c r="Q926" s="101">
        <v>6</v>
      </c>
      <c r="R926" s="123">
        <v>4.6296296296296302E-3</v>
      </c>
      <c r="S926" s="118" t="s">
        <v>1639</v>
      </c>
      <c r="T926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26" s="105">
        <f>IF(OR([2]!RtDuet_Report[[#This Row],[Machine Centre ]]="Truck Loading 1 Unplanned Loss",[2]!RtDuet_Report[[#This Row],[Machine Centre ]]="Truck Loading 2 Unplanned Loss"),[2]!RtDuet_Report[[#This Row],[Duration3]],0)</f>
        <v>8</v>
      </c>
    </row>
    <row r="927" spans="1:21" ht="188" thickBot="1" x14ac:dyDescent="0.4">
      <c r="A927" s="137" t="s">
        <v>1537</v>
      </c>
      <c r="B927" s="98">
        <v>45170</v>
      </c>
      <c r="C927" s="99" t="s">
        <v>1640</v>
      </c>
      <c r="D927" s="99"/>
      <c r="E927" s="106">
        <v>45200.46875</v>
      </c>
      <c r="F927" s="106">
        <v>45200.481944444444</v>
      </c>
      <c r="G927" s="118" t="s">
        <v>59</v>
      </c>
      <c r="H927" s="118" t="s">
        <v>1254</v>
      </c>
      <c r="I927" s="118" t="s">
        <v>473</v>
      </c>
      <c r="J927" s="118" t="s">
        <v>62</v>
      </c>
      <c r="K927" s="118" t="s">
        <v>162</v>
      </c>
      <c r="L927" s="118" t="s">
        <v>54</v>
      </c>
      <c r="M927" s="118" t="s">
        <v>64</v>
      </c>
      <c r="N927" s="118" t="s">
        <v>65</v>
      </c>
      <c r="O927" s="107" t="str">
        <f>IF([2]!RtDuet_Report[[#This Row],[Duration3]]&gt;=360,IF([2]!RtDuet_Report[[#This Row],[&gt; 12 Hrs EDT ]]=1,"Zero",1),"Zero")</f>
        <v>Zero</v>
      </c>
      <c r="P927" s="107" t="str">
        <f>IF([2]!RtDuet_Report[[#This Row],[Duration3]]&gt;=720, 1,"Zero")</f>
        <v>Zero</v>
      </c>
      <c r="Q927" s="101">
        <v>19</v>
      </c>
      <c r="R927" s="123">
        <v>1.3194444444444444E-2</v>
      </c>
      <c r="S927" s="118"/>
      <c r="T927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27" s="105">
        <f>IF(OR([2]!RtDuet_Report[[#This Row],[Machine Centre ]]="Truck Loading 1 Unplanned Loss",[2]!RtDuet_Report[[#This Row],[Machine Centre ]]="Truck Loading 2 Unplanned Loss"),[2]!RtDuet_Report[[#This Row],[Duration3]],0)</f>
        <v>6</v>
      </c>
    </row>
    <row r="928" spans="1:21" ht="163" thickBot="1" x14ac:dyDescent="0.4">
      <c r="A928" s="137" t="s">
        <v>1537</v>
      </c>
      <c r="B928" s="98">
        <v>45170</v>
      </c>
      <c r="C928" s="99"/>
      <c r="D928" s="99"/>
      <c r="E928" s="106">
        <v>45200.480138888888</v>
      </c>
      <c r="F928" s="106">
        <v>45200.486967592595</v>
      </c>
      <c r="G928" s="118" t="s">
        <v>32</v>
      </c>
      <c r="H928" s="118" t="s">
        <v>110</v>
      </c>
      <c r="I928" s="118" t="s">
        <v>110</v>
      </c>
      <c r="J928" s="118" t="s">
        <v>34</v>
      </c>
      <c r="K928" s="118" t="s">
        <v>1347</v>
      </c>
      <c r="L928" s="128" t="s">
        <v>78</v>
      </c>
      <c r="M928" s="118" t="s">
        <v>179</v>
      </c>
      <c r="N928" s="118" t="s">
        <v>536</v>
      </c>
      <c r="O928" s="107" t="str">
        <f>IF([2]!RtDuet_Report[[#This Row],[Duration3]]&gt;=360,IF([2]!RtDuet_Report[[#This Row],[&gt; 12 Hrs EDT ]]=1,"Zero",1),"Zero")</f>
        <v>Zero</v>
      </c>
      <c r="P928" s="107" t="str">
        <f>IF([2]!RtDuet_Report[[#This Row],[Duration3]]&gt;=720, 1,"Zero")</f>
        <v>Zero</v>
      </c>
      <c r="Q928" s="101">
        <v>9</v>
      </c>
      <c r="R928" s="123">
        <v>6.828703703703704E-3</v>
      </c>
      <c r="S928" s="118" t="s">
        <v>1635</v>
      </c>
      <c r="T928" s="105">
        <f>IF(OR([2]!RtDuet_Report[[#This Row],[Machine Centre ]]="Vessel Unloading 1 Unplanned Loss",[2]!RtDuet_Report[[#This Row],[Machine Centre ]]="Vessel Unloading 2 Unplanned Loss"),[2]!RtDuet_Report[[#This Row],[Duration3]],0)</f>
        <v>19</v>
      </c>
      <c r="U92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29" spans="1:21" ht="163" thickBot="1" x14ac:dyDescent="0.4">
      <c r="A929" s="137" t="s">
        <v>1537</v>
      </c>
      <c r="B929" s="98">
        <v>45200</v>
      </c>
      <c r="C929" s="99"/>
      <c r="D929" s="99"/>
      <c r="E929" s="106">
        <v>45200.667870370373</v>
      </c>
      <c r="F929" s="106">
        <v>45200.677245370367</v>
      </c>
      <c r="G929" s="106" t="s">
        <v>32</v>
      </c>
      <c r="H929" s="106" t="s">
        <v>1103</v>
      </c>
      <c r="I929" s="106" t="s">
        <v>1103</v>
      </c>
      <c r="J929" s="106" t="s">
        <v>34</v>
      </c>
      <c r="K929" s="106" t="s">
        <v>1341</v>
      </c>
      <c r="L929" s="118" t="s">
        <v>36</v>
      </c>
      <c r="M929" s="118" t="s">
        <v>179</v>
      </c>
      <c r="N929" s="118" t="s">
        <v>536</v>
      </c>
      <c r="O929" s="107" t="str">
        <f>IF([2]!RtDuet_Report[[#This Row],[Duration3]]&gt;=360,IF([2]!RtDuet_Report[[#This Row],[&gt; 12 Hrs EDT ]]=1,"Zero",1),"Zero")</f>
        <v>Zero</v>
      </c>
      <c r="P929" s="107" t="str">
        <f>IF([2]!RtDuet_Report[[#This Row],[Duration3]]&gt;=720, 1,"Zero")</f>
        <v>Zero</v>
      </c>
      <c r="Q929" s="101">
        <v>13</v>
      </c>
      <c r="R929" s="123">
        <v>9.3749999999999997E-3</v>
      </c>
      <c r="S929" s="106" t="s">
        <v>865</v>
      </c>
      <c r="T929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29" s="105">
        <f>IF(OR([2]!RtDuet_Report[[#This Row],[Machine Centre ]]="Truck Loading 1 Unplanned Loss",[2]!RtDuet_Report[[#This Row],[Machine Centre ]]="Truck Loading 2 Unplanned Loss"),[2]!RtDuet_Report[[#This Row],[Duration3]],0)</f>
        <v>9</v>
      </c>
    </row>
    <row r="930" spans="1:21" ht="188" thickBot="1" x14ac:dyDescent="0.4">
      <c r="A930" s="137" t="s">
        <v>1537</v>
      </c>
      <c r="B930" s="98">
        <v>45200</v>
      </c>
      <c r="C930" s="99" t="s">
        <v>1640</v>
      </c>
      <c r="D930" s="99"/>
      <c r="E930" s="106">
        <v>45201.072222222225</v>
      </c>
      <c r="F930" s="106">
        <v>45201.088194444441</v>
      </c>
      <c r="G930" s="106" t="s">
        <v>59</v>
      </c>
      <c r="H930" s="106" t="s">
        <v>1356</v>
      </c>
      <c r="I930" s="106" t="s">
        <v>153</v>
      </c>
      <c r="J930" s="106" t="s">
        <v>62</v>
      </c>
      <c r="K930" s="106" t="s">
        <v>162</v>
      </c>
      <c r="L930" s="118" t="s">
        <v>54</v>
      </c>
      <c r="M930" s="118" t="s">
        <v>64</v>
      </c>
      <c r="N930" s="118" t="s">
        <v>65</v>
      </c>
      <c r="O930" s="107" t="str">
        <f>IF([2]!RtDuet_Report[[#This Row],[Duration3]]&gt;=360,IF([2]!RtDuet_Report[[#This Row],[&gt; 12 Hrs EDT ]]=1,"Zero",1),"Zero")</f>
        <v>Zero</v>
      </c>
      <c r="P930" s="107" t="str">
        <f>IF([2]!RtDuet_Report[[#This Row],[Duration3]]&gt;=720, 1,"Zero")</f>
        <v>Zero</v>
      </c>
      <c r="Q930" s="101">
        <v>23</v>
      </c>
      <c r="R930" s="123">
        <v>1.5972222222222224E-2</v>
      </c>
      <c r="S930" s="106" t="s">
        <v>1641</v>
      </c>
      <c r="T930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30" s="105">
        <f>IF(OR([2]!RtDuet_Report[[#This Row],[Machine Centre ]]="Truck Loading 1 Unplanned Loss",[2]!RtDuet_Report[[#This Row],[Machine Centre ]]="Truck Loading 2 Unplanned Loss"),[2]!RtDuet_Report[[#This Row],[Duration3]],0)</f>
        <v>13</v>
      </c>
    </row>
    <row r="931" spans="1:21" ht="163" thickBot="1" x14ac:dyDescent="0.4">
      <c r="A931" s="137" t="s">
        <v>1537</v>
      </c>
      <c r="B931" s="98">
        <v>45200</v>
      </c>
      <c r="C931" s="99"/>
      <c r="D931" s="99"/>
      <c r="E931" s="106">
        <v>45201.770995370367</v>
      </c>
      <c r="F931" s="106">
        <v>45201.814050925925</v>
      </c>
      <c r="G931" s="106" t="s">
        <v>32</v>
      </c>
      <c r="H931" s="106" t="s">
        <v>1250</v>
      </c>
      <c r="I931" s="106" t="s">
        <v>1250</v>
      </c>
      <c r="J931" s="106" t="s">
        <v>34</v>
      </c>
      <c r="K931" s="106" t="s">
        <v>1341</v>
      </c>
      <c r="L931" s="118" t="s">
        <v>36</v>
      </c>
      <c r="M931" s="118" t="s">
        <v>179</v>
      </c>
      <c r="N931" s="118" t="s">
        <v>536</v>
      </c>
      <c r="O931" s="107" t="str">
        <f>IF([2]!RtDuet_Report[[#This Row],[Duration3]]&gt;=360,IF([2]!RtDuet_Report[[#This Row],[&gt; 12 Hrs EDT ]]=1,"Zero",1),"Zero")</f>
        <v>Zero</v>
      </c>
      <c r="P931" s="107" t="str">
        <f>IF([2]!RtDuet_Report[[#This Row],[Duration3]]&gt;=720, 1,"Zero")</f>
        <v>Zero</v>
      </c>
      <c r="Q931" s="101">
        <v>62</v>
      </c>
      <c r="R931" s="123">
        <v>4.3055555555555562E-2</v>
      </c>
      <c r="S931" s="106" t="s">
        <v>865</v>
      </c>
      <c r="T931" s="105">
        <f>IF(OR([2]!RtDuet_Report[[#This Row],[Machine Centre ]]="Vessel Unloading 1 Unplanned Loss",[2]!RtDuet_Report[[#This Row],[Machine Centre ]]="Vessel Unloading 2 Unplanned Loss"),[2]!RtDuet_Report[[#This Row],[Duration3]],0)</f>
        <v>23</v>
      </c>
      <c r="U93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32" spans="1:21" ht="163" thickBot="1" x14ac:dyDescent="0.4">
      <c r="A932" s="137" t="s">
        <v>1537</v>
      </c>
      <c r="B932" s="98">
        <v>45200</v>
      </c>
      <c r="C932" s="99"/>
      <c r="D932" s="99"/>
      <c r="E932" s="106">
        <v>45208.617638888885</v>
      </c>
      <c r="F932" s="106">
        <v>45208.625162037039</v>
      </c>
      <c r="G932" s="106" t="s">
        <v>32</v>
      </c>
      <c r="H932" s="106" t="s">
        <v>822</v>
      </c>
      <c r="I932" s="106" t="s">
        <v>822</v>
      </c>
      <c r="J932" s="106" t="s">
        <v>34</v>
      </c>
      <c r="K932" s="106" t="s">
        <v>1341</v>
      </c>
      <c r="L932" s="118" t="s">
        <v>36</v>
      </c>
      <c r="M932" s="118" t="s">
        <v>179</v>
      </c>
      <c r="N932" s="118" t="s">
        <v>536</v>
      </c>
      <c r="O932" s="107" t="str">
        <f>IF([2]!RtDuet_Report[[#This Row],[Duration3]]&gt;=360,IF([2]!RtDuet_Report[[#This Row],[&gt; 12 Hrs EDT ]]=1,"Zero",1),"Zero")</f>
        <v>Zero</v>
      </c>
      <c r="P932" s="107" t="str">
        <f>IF([2]!RtDuet_Report[[#This Row],[Duration3]]&gt;=720, 1,"Zero")</f>
        <v>Zero</v>
      </c>
      <c r="Q932" s="101">
        <v>10</v>
      </c>
      <c r="R932" s="123">
        <v>7.5231481481481477E-3</v>
      </c>
      <c r="S932" s="106" t="s">
        <v>865</v>
      </c>
      <c r="T932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32" s="105">
        <f>IF(OR([2]!RtDuet_Report[[#This Row],[Machine Centre ]]="Truck Loading 1 Unplanned Loss",[2]!RtDuet_Report[[#This Row],[Machine Centre ]]="Truck Loading 2 Unplanned Loss"),[2]!RtDuet_Report[[#This Row],[Duration3]],0)</f>
        <v>62</v>
      </c>
    </row>
    <row r="933" spans="1:21" ht="163" thickBot="1" x14ac:dyDescent="0.4">
      <c r="A933" s="137" t="s">
        <v>1537</v>
      </c>
      <c r="B933" s="98">
        <v>45200</v>
      </c>
      <c r="C933" s="99"/>
      <c r="D933" s="99"/>
      <c r="E933" s="106">
        <v>45209.195416666669</v>
      </c>
      <c r="F933" s="106">
        <v>45209.203287037039</v>
      </c>
      <c r="G933" s="106" t="s">
        <v>32</v>
      </c>
      <c r="H933" s="106" t="s">
        <v>1416</v>
      </c>
      <c r="I933" s="106" t="s">
        <v>1416</v>
      </c>
      <c r="J933" s="106" t="s">
        <v>34</v>
      </c>
      <c r="K933" s="106" t="s">
        <v>1446</v>
      </c>
      <c r="L933" s="118" t="s">
        <v>54</v>
      </c>
      <c r="M933" s="118" t="s">
        <v>179</v>
      </c>
      <c r="N933" s="118" t="s">
        <v>536</v>
      </c>
      <c r="O933" s="107" t="str">
        <f>IF([2]!RtDuet_Report[[#This Row],[Duration3]]&gt;=360,IF([2]!RtDuet_Report[[#This Row],[&gt; 12 Hrs EDT ]]=1,"Zero",1),"Zero")</f>
        <v>Zero</v>
      </c>
      <c r="P933" s="107" t="str">
        <f>IF([2]!RtDuet_Report[[#This Row],[Duration3]]&gt;=720, 1,"Zero")</f>
        <v>Zero</v>
      </c>
      <c r="Q933" s="101">
        <v>11</v>
      </c>
      <c r="R933" s="123">
        <v>7.8703703703703713E-3</v>
      </c>
      <c r="S933" s="106" t="s">
        <v>1642</v>
      </c>
      <c r="T933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33" s="105">
        <f>IF(OR([2]!RtDuet_Report[[#This Row],[Machine Centre ]]="Truck Loading 1 Unplanned Loss",[2]!RtDuet_Report[[#This Row],[Machine Centre ]]="Truck Loading 2 Unplanned Loss"),[2]!RtDuet_Report[[#This Row],[Duration3]],0)</f>
        <v>10</v>
      </c>
    </row>
    <row r="934" spans="1:21" ht="163" thickBot="1" x14ac:dyDescent="0.4">
      <c r="A934" s="137" t="s">
        <v>1537</v>
      </c>
      <c r="B934" s="98">
        <v>45200</v>
      </c>
      <c r="C934" s="99"/>
      <c r="D934" s="99"/>
      <c r="E934" s="106">
        <v>45210.098773148151</v>
      </c>
      <c r="F934" s="106">
        <v>45210.10664351852</v>
      </c>
      <c r="G934" s="106" t="s">
        <v>32</v>
      </c>
      <c r="H934" s="106" t="s">
        <v>1416</v>
      </c>
      <c r="I934" s="106" t="s">
        <v>1416</v>
      </c>
      <c r="J934" s="106" t="s">
        <v>34</v>
      </c>
      <c r="K934" s="106" t="s">
        <v>1446</v>
      </c>
      <c r="L934" s="118" t="s">
        <v>54</v>
      </c>
      <c r="M934" s="118" t="s">
        <v>179</v>
      </c>
      <c r="N934" s="118" t="s">
        <v>536</v>
      </c>
      <c r="O934" s="107" t="str">
        <f>IF([2]!RtDuet_Report[[#This Row],[Duration3]]&gt;=360,IF([2]!RtDuet_Report[[#This Row],[&gt; 12 Hrs EDT ]]=1,"Zero",1),"Zero")</f>
        <v>Zero</v>
      </c>
      <c r="P934" s="107" t="str">
        <f>IF([2]!RtDuet_Report[[#This Row],[Duration3]]&gt;=720, 1,"Zero")</f>
        <v>Zero</v>
      </c>
      <c r="Q934" s="101">
        <v>11</v>
      </c>
      <c r="R934" s="123">
        <v>7.8703703703703713E-3</v>
      </c>
      <c r="S934" s="106" t="s">
        <v>1643</v>
      </c>
      <c r="T934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34" s="105">
        <f>IF(OR([2]!RtDuet_Report[[#This Row],[Machine Centre ]]="Truck Loading 1 Unplanned Loss",[2]!RtDuet_Report[[#This Row],[Machine Centre ]]="Truck Loading 2 Unplanned Loss"),[2]!RtDuet_Report[[#This Row],[Duration3]],0)</f>
        <v>11</v>
      </c>
    </row>
    <row r="935" spans="1:21" ht="163" thickBot="1" x14ac:dyDescent="0.4">
      <c r="A935" s="137" t="s">
        <v>1537</v>
      </c>
      <c r="B935" s="98">
        <v>45200</v>
      </c>
      <c r="C935" s="99"/>
      <c r="D935" s="99"/>
      <c r="E935" s="106">
        <v>45210.468564814815</v>
      </c>
      <c r="F935" s="106">
        <v>45210.474699074075</v>
      </c>
      <c r="G935" s="106" t="s">
        <v>32</v>
      </c>
      <c r="H935" s="106" t="s">
        <v>541</v>
      </c>
      <c r="I935" s="106" t="s">
        <v>541</v>
      </c>
      <c r="J935" s="106" t="s">
        <v>34</v>
      </c>
      <c r="K935" s="106" t="s">
        <v>1446</v>
      </c>
      <c r="L935" s="118" t="s">
        <v>54</v>
      </c>
      <c r="M935" s="118" t="s">
        <v>179</v>
      </c>
      <c r="N935" s="118" t="s">
        <v>536</v>
      </c>
      <c r="O935" s="107" t="str">
        <f>IF([2]!RtDuet_Report[[#This Row],[Duration3]]&gt;=360,IF([2]!RtDuet_Report[[#This Row],[&gt; 12 Hrs EDT ]]=1,"Zero",1),"Zero")</f>
        <v>Zero</v>
      </c>
      <c r="P935" s="107" t="str">
        <f>IF([2]!RtDuet_Report[[#This Row],[Duration3]]&gt;=720, 1,"Zero")</f>
        <v>Zero</v>
      </c>
      <c r="Q935" s="101">
        <v>8</v>
      </c>
      <c r="R935" s="123">
        <v>6.1342592592592594E-3</v>
      </c>
      <c r="S935" s="106" t="s">
        <v>1643</v>
      </c>
      <c r="T935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35" s="105">
        <f>IF(OR([2]!RtDuet_Report[[#This Row],[Machine Centre ]]="Truck Loading 1 Unplanned Loss",[2]!RtDuet_Report[[#This Row],[Machine Centre ]]="Truck Loading 2 Unplanned Loss"),[2]!RtDuet_Report[[#This Row],[Duration3]],0)</f>
        <v>11</v>
      </c>
    </row>
    <row r="936" spans="1:21" ht="163" thickBot="1" x14ac:dyDescent="0.4">
      <c r="A936" s="137" t="s">
        <v>1537</v>
      </c>
      <c r="B936" s="98">
        <v>45200</v>
      </c>
      <c r="C936" s="99"/>
      <c r="D936" s="99"/>
      <c r="E936" s="106">
        <v>45210.488587962966</v>
      </c>
      <c r="F936" s="106">
        <v>45210.493564814817</v>
      </c>
      <c r="G936" s="106" t="s">
        <v>32</v>
      </c>
      <c r="H936" s="106" t="s">
        <v>118</v>
      </c>
      <c r="I936" s="106" t="s">
        <v>118</v>
      </c>
      <c r="J936" s="106" t="s">
        <v>34</v>
      </c>
      <c r="K936" s="106" t="s">
        <v>1446</v>
      </c>
      <c r="L936" s="118" t="s">
        <v>54</v>
      </c>
      <c r="M936" s="118" t="s">
        <v>179</v>
      </c>
      <c r="N936" s="118" t="s">
        <v>536</v>
      </c>
      <c r="O936" s="107" t="str">
        <f>IF([2]!RtDuet_Report[[#This Row],[Duration3]]&gt;=360,IF([2]!RtDuet_Report[[#This Row],[&gt; 12 Hrs EDT ]]=1,"Zero",1),"Zero")</f>
        <v>Zero</v>
      </c>
      <c r="P936" s="107" t="str">
        <f>IF([2]!RtDuet_Report[[#This Row],[Duration3]]&gt;=720, 1,"Zero")</f>
        <v>Zero</v>
      </c>
      <c r="Q936" s="101">
        <v>7</v>
      </c>
      <c r="R936" s="123">
        <v>4.9768518518518521E-3</v>
      </c>
      <c r="S936" s="106" t="s">
        <v>1643</v>
      </c>
      <c r="T936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36" s="105">
        <f>IF(OR([2]!RtDuet_Report[[#This Row],[Machine Centre ]]="Truck Loading 1 Unplanned Loss",[2]!RtDuet_Report[[#This Row],[Machine Centre ]]="Truck Loading 2 Unplanned Loss"),[2]!RtDuet_Report[[#This Row],[Duration3]],0)</f>
        <v>8</v>
      </c>
    </row>
    <row r="937" spans="1:21" ht="163" thickBot="1" x14ac:dyDescent="0.4">
      <c r="A937" s="137" t="s">
        <v>1537</v>
      </c>
      <c r="B937" s="98">
        <v>45200</v>
      </c>
      <c r="C937" s="99"/>
      <c r="D937" s="99"/>
      <c r="E937" s="106">
        <v>45211.041018518517</v>
      </c>
      <c r="F937" s="106">
        <v>45211.051550925928</v>
      </c>
      <c r="G937" s="106" t="s">
        <v>32</v>
      </c>
      <c r="H937" s="106" t="s">
        <v>76</v>
      </c>
      <c r="I937" s="106" t="s">
        <v>76</v>
      </c>
      <c r="J937" s="106" t="s">
        <v>34</v>
      </c>
      <c r="K937" s="106" t="s">
        <v>1341</v>
      </c>
      <c r="L937" s="118" t="s">
        <v>36</v>
      </c>
      <c r="M937" s="118" t="s">
        <v>179</v>
      </c>
      <c r="N937" s="118" t="s">
        <v>536</v>
      </c>
      <c r="O937" s="107" t="str">
        <f>IF([2]!RtDuet_Report[[#This Row],[Duration3]]&gt;=360,IF([2]!RtDuet_Report[[#This Row],[&gt; 12 Hrs EDT ]]=1,"Zero",1),"Zero")</f>
        <v>Zero</v>
      </c>
      <c r="P937" s="107" t="str">
        <f>IF([2]!RtDuet_Report[[#This Row],[Duration3]]&gt;=720, 1,"Zero")</f>
        <v>Zero</v>
      </c>
      <c r="Q937" s="101">
        <v>15</v>
      </c>
      <c r="R937" s="123">
        <v>1.0532407407407407E-2</v>
      </c>
      <c r="S937" s="106" t="s">
        <v>865</v>
      </c>
      <c r="T937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37" s="105">
        <f>IF(OR([2]!RtDuet_Report[[#This Row],[Machine Centre ]]="Truck Loading 1 Unplanned Loss",[2]!RtDuet_Report[[#This Row],[Machine Centre ]]="Truck Loading 2 Unplanned Loss"),[2]!RtDuet_Report[[#This Row],[Duration3]],0)</f>
        <v>7</v>
      </c>
    </row>
    <row r="938" spans="1:21" ht="175.5" thickBot="1" x14ac:dyDescent="0.4">
      <c r="A938" s="137" t="s">
        <v>1537</v>
      </c>
      <c r="B938" s="98">
        <v>45200</v>
      </c>
      <c r="C938" s="99" t="s">
        <v>1644</v>
      </c>
      <c r="D938" s="99"/>
      <c r="E938" s="106">
        <v>45211.32916666667</v>
      </c>
      <c r="F938" s="106">
        <v>45211.338194444441</v>
      </c>
      <c r="G938" s="106" t="s">
        <v>59</v>
      </c>
      <c r="H938" s="106" t="s">
        <v>1287</v>
      </c>
      <c r="I938" s="106" t="s">
        <v>1287</v>
      </c>
      <c r="J938" s="106" t="s">
        <v>34</v>
      </c>
      <c r="K938" s="106" t="s">
        <v>1468</v>
      </c>
      <c r="L938" s="118" t="s">
        <v>78</v>
      </c>
      <c r="M938" s="118" t="s">
        <v>188</v>
      </c>
      <c r="N938" s="118" t="s">
        <v>223</v>
      </c>
      <c r="O938" s="107" t="str">
        <f>IF([2]!RtDuet_Report[[#This Row],[Duration3]]&gt;=360,IF([2]!RtDuet_Report[[#This Row],[&gt; 12 Hrs EDT ]]=1,"Zero",1),"Zero")</f>
        <v>Zero</v>
      </c>
      <c r="P938" s="107" t="str">
        <f>IF([2]!RtDuet_Report[[#This Row],[Duration3]]&gt;=720, 1,"Zero")</f>
        <v>Zero</v>
      </c>
      <c r="Q938" s="101">
        <v>13</v>
      </c>
      <c r="R938" s="123">
        <v>9.0277777777777787E-3</v>
      </c>
      <c r="S938" s="106" t="s">
        <v>1256</v>
      </c>
      <c r="T93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38" s="105">
        <f>IF(OR([2]!RtDuet_Report[[#This Row],[Machine Centre ]]="Truck Loading 1 Unplanned Loss",[2]!RtDuet_Report[[#This Row],[Machine Centre ]]="Truck Loading 2 Unplanned Loss"),[2]!RtDuet_Report[[#This Row],[Duration3]],0)</f>
        <v>15</v>
      </c>
    </row>
    <row r="939" spans="1:21" ht="188" thickBot="1" x14ac:dyDescent="0.4">
      <c r="A939" s="137" t="s">
        <v>1537</v>
      </c>
      <c r="B939" s="98">
        <v>45200</v>
      </c>
      <c r="C939" s="99" t="s">
        <v>1644</v>
      </c>
      <c r="D939" s="99"/>
      <c r="E939" s="106">
        <v>45211.638194444444</v>
      </c>
      <c r="F939" s="106">
        <v>45211.65347222222</v>
      </c>
      <c r="G939" s="106" t="s">
        <v>59</v>
      </c>
      <c r="H939" s="106" t="s">
        <v>1353</v>
      </c>
      <c r="I939" s="106" t="s">
        <v>291</v>
      </c>
      <c r="J939" s="106" t="s">
        <v>62</v>
      </c>
      <c r="K939" s="106" t="s">
        <v>1645</v>
      </c>
      <c r="L939" s="118" t="s">
        <v>78</v>
      </c>
      <c r="M939" s="118" t="s">
        <v>64</v>
      </c>
      <c r="N939" s="118" t="s">
        <v>65</v>
      </c>
      <c r="O939" s="107" t="str">
        <f>IF([2]!RtDuet_Report[[#This Row],[Duration3]]&gt;=360,IF([2]!RtDuet_Report[[#This Row],[&gt; 12 Hrs EDT ]]=1,"Zero",1),"Zero")</f>
        <v>Zero</v>
      </c>
      <c r="P939" s="107" t="str">
        <f>IF([2]!RtDuet_Report[[#This Row],[Duration3]]&gt;=720, 1,"Zero")</f>
        <v>Zero</v>
      </c>
      <c r="Q939" s="101">
        <v>22</v>
      </c>
      <c r="R939" s="123">
        <v>1.5277777777777777E-2</v>
      </c>
      <c r="S939" s="106" t="s">
        <v>1239</v>
      </c>
      <c r="T939" s="105">
        <f>IF(OR([2]!RtDuet_Report[[#This Row],[Machine Centre ]]="Vessel Unloading 1 Unplanned Loss",[2]!RtDuet_Report[[#This Row],[Machine Centre ]]="Vessel Unloading 2 Unplanned Loss"),[2]!RtDuet_Report[[#This Row],[Duration3]],0)</f>
        <v>13</v>
      </c>
      <c r="U93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40" spans="1:21" ht="113" thickBot="1" x14ac:dyDescent="0.4">
      <c r="A940" s="137" t="s">
        <v>1537</v>
      </c>
      <c r="B940" s="98">
        <v>45200</v>
      </c>
      <c r="C940" s="99" t="s">
        <v>1644</v>
      </c>
      <c r="D940" s="99"/>
      <c r="E940" s="106">
        <v>45212.131944444445</v>
      </c>
      <c r="F940" s="106">
        <v>45212.146527777775</v>
      </c>
      <c r="G940" s="106" t="s">
        <v>69</v>
      </c>
      <c r="H940" s="106" t="s">
        <v>1248</v>
      </c>
      <c r="I940" s="106" t="s">
        <v>1248</v>
      </c>
      <c r="J940" s="106" t="s">
        <v>34</v>
      </c>
      <c r="K940" s="106" t="s">
        <v>1255</v>
      </c>
      <c r="L940" s="118" t="s">
        <v>1627</v>
      </c>
      <c r="M940" s="118" t="s">
        <v>179</v>
      </c>
      <c r="N940" s="118" t="s">
        <v>491</v>
      </c>
      <c r="O940" s="107" t="str">
        <f>IF([2]!RtDuet_Report[[#This Row],[Duration3]]&gt;=360,IF([2]!RtDuet_Report[[#This Row],[&gt; 12 Hrs EDT ]]=1,"Zero",1),"Zero")</f>
        <v>Zero</v>
      </c>
      <c r="P940" s="107" t="str">
        <f>IF([2]!RtDuet_Report[[#This Row],[Duration3]]&gt;=720, 1,"Zero")</f>
        <v>Zero</v>
      </c>
      <c r="Q940" s="101">
        <v>21</v>
      </c>
      <c r="R940" s="123">
        <v>1.4583333333333332E-2</v>
      </c>
      <c r="S940" s="106" t="s">
        <v>1646</v>
      </c>
      <c r="T940" s="105">
        <f>IF(OR([2]!RtDuet_Report[[#This Row],[Machine Centre ]]="Vessel Unloading 1 Unplanned Loss",[2]!RtDuet_Report[[#This Row],[Machine Centre ]]="Vessel Unloading 2 Unplanned Loss"),[2]!RtDuet_Report[[#This Row],[Duration3]],0)</f>
        <v>22</v>
      </c>
      <c r="U94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41" spans="1:21" ht="163" thickBot="1" x14ac:dyDescent="0.4">
      <c r="A941" s="137" t="s">
        <v>1537</v>
      </c>
      <c r="B941" s="98">
        <v>45200</v>
      </c>
      <c r="C941" s="99" t="s">
        <v>1644</v>
      </c>
      <c r="D941" s="99"/>
      <c r="E941" s="106">
        <v>45212.134027777778</v>
      </c>
      <c r="F941" s="106">
        <v>45212.143750000003</v>
      </c>
      <c r="G941" s="106" t="s">
        <v>59</v>
      </c>
      <c r="H941" s="106" t="s">
        <v>1175</v>
      </c>
      <c r="I941" s="106" t="s">
        <v>1175</v>
      </c>
      <c r="J941" s="106" t="s">
        <v>34</v>
      </c>
      <c r="K941" s="106" t="s">
        <v>1647</v>
      </c>
      <c r="L941" s="118" t="s">
        <v>1627</v>
      </c>
      <c r="M941" s="118" t="s">
        <v>179</v>
      </c>
      <c r="N941" s="118" t="s">
        <v>491</v>
      </c>
      <c r="O941" s="107" t="str">
        <f>IF([2]!RtDuet_Report[[#This Row],[Duration3]]&gt;=360,IF([2]!RtDuet_Report[[#This Row],[&gt; 12 Hrs EDT ]]=1,"Zero",1),"Zero")</f>
        <v>Zero</v>
      </c>
      <c r="P941" s="107" t="str">
        <f>IF([2]!RtDuet_Report[[#This Row],[Duration3]]&gt;=720, 1,"Zero")</f>
        <v>Zero</v>
      </c>
      <c r="Q941" s="101">
        <v>14</v>
      </c>
      <c r="R941" s="123">
        <v>9.7222222222222224E-3</v>
      </c>
      <c r="S941" s="106" t="s">
        <v>1646</v>
      </c>
      <c r="T941" s="105">
        <f>IF(OR([2]!RtDuet_Report[[#This Row],[Machine Centre ]]="Vessel Unloading 1 Unplanned Loss",[2]!RtDuet_Report[[#This Row],[Machine Centre ]]="Vessel Unloading 2 Unplanned Loss"),[2]!RtDuet_Report[[#This Row],[Duration3]],0)</f>
        <v>21</v>
      </c>
      <c r="U94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42" spans="1:21" ht="100.5" thickBot="1" x14ac:dyDescent="0.4">
      <c r="A942" s="137" t="s">
        <v>1537</v>
      </c>
      <c r="B942" s="98">
        <v>45200</v>
      </c>
      <c r="C942" s="99" t="s">
        <v>1644</v>
      </c>
      <c r="D942" s="99"/>
      <c r="E942" s="106">
        <v>45212.195833333331</v>
      </c>
      <c r="F942" s="106">
        <v>45212.206944444442</v>
      </c>
      <c r="G942" s="106" t="s">
        <v>69</v>
      </c>
      <c r="H942" s="106" t="s">
        <v>634</v>
      </c>
      <c r="I942" s="106" t="s">
        <v>634</v>
      </c>
      <c r="J942" s="106" t="s">
        <v>34</v>
      </c>
      <c r="K942" s="106" t="s">
        <v>248</v>
      </c>
      <c r="L942" s="118" t="s">
        <v>1627</v>
      </c>
      <c r="M942" s="118" t="s">
        <v>179</v>
      </c>
      <c r="N942" s="118" t="s">
        <v>491</v>
      </c>
      <c r="O942" s="107" t="str">
        <f>IF([2]!RtDuet_Report[[#This Row],[Duration3]]&gt;=360,IF([2]!RtDuet_Report[[#This Row],[&gt; 12 Hrs EDT ]]=1,"Zero",1),"Zero")</f>
        <v>Zero</v>
      </c>
      <c r="P942" s="107" t="str">
        <f>IF([2]!RtDuet_Report[[#This Row],[Duration3]]&gt;=720, 1,"Zero")</f>
        <v>Zero</v>
      </c>
      <c r="Q942" s="101">
        <v>16</v>
      </c>
      <c r="R942" s="123">
        <v>1.1111111111111112E-2</v>
      </c>
      <c r="S942" s="106" t="s">
        <v>1646</v>
      </c>
      <c r="T942" s="105">
        <f>IF(OR([2]!RtDuet_Report[[#This Row],[Machine Centre ]]="Vessel Unloading 1 Unplanned Loss",[2]!RtDuet_Report[[#This Row],[Machine Centre ]]="Vessel Unloading 2 Unplanned Loss"),[2]!RtDuet_Report[[#This Row],[Duration3]],0)</f>
        <v>14</v>
      </c>
      <c r="U94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43" spans="1:21" ht="163" thickBot="1" x14ac:dyDescent="0.4">
      <c r="A943" s="137" t="s">
        <v>1537</v>
      </c>
      <c r="B943" s="98">
        <v>45200</v>
      </c>
      <c r="C943" s="99" t="s">
        <v>1644</v>
      </c>
      <c r="D943" s="99"/>
      <c r="E943" s="106">
        <v>45212.197222222225</v>
      </c>
      <c r="F943" s="106">
        <v>45212.202777777777</v>
      </c>
      <c r="G943" s="106" t="s">
        <v>59</v>
      </c>
      <c r="H943" s="106" t="s">
        <v>1125</v>
      </c>
      <c r="I943" s="106" t="s">
        <v>1125</v>
      </c>
      <c r="J943" s="106" t="s">
        <v>34</v>
      </c>
      <c r="K943" s="106" t="s">
        <v>1647</v>
      </c>
      <c r="L943" s="118" t="s">
        <v>1627</v>
      </c>
      <c r="M943" s="118" t="s">
        <v>179</v>
      </c>
      <c r="N943" s="118" t="s">
        <v>491</v>
      </c>
      <c r="O943" s="107" t="str">
        <f>IF([2]!RtDuet_Report[[#This Row],[Duration3]]&gt;=360,IF([2]!RtDuet_Report[[#This Row],[&gt; 12 Hrs EDT ]]=1,"Zero",1),"Zero")</f>
        <v>Zero</v>
      </c>
      <c r="P943" s="107" t="str">
        <f>IF([2]!RtDuet_Report[[#This Row],[Duration3]]&gt;=720, 1,"Zero")</f>
        <v>Zero</v>
      </c>
      <c r="Q943" s="101">
        <v>8</v>
      </c>
      <c r="R943" s="123">
        <v>5.5555555555555558E-3</v>
      </c>
      <c r="S943" s="106" t="s">
        <v>1646</v>
      </c>
      <c r="T943" s="105">
        <f>IF(OR([2]!RtDuet_Report[[#This Row],[Machine Centre ]]="Vessel Unloading 1 Unplanned Loss",[2]!RtDuet_Report[[#This Row],[Machine Centre ]]="Vessel Unloading 2 Unplanned Loss"),[2]!RtDuet_Report[[#This Row],[Duration3]],0)</f>
        <v>16</v>
      </c>
      <c r="U94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44" spans="1:21" ht="163" thickBot="1" x14ac:dyDescent="0.4">
      <c r="A944" s="137" t="s">
        <v>1537</v>
      </c>
      <c r="B944" s="98">
        <v>45200</v>
      </c>
      <c r="C944" s="99" t="s">
        <v>1644</v>
      </c>
      <c r="D944" s="99"/>
      <c r="E944" s="106">
        <v>45212.20416666667</v>
      </c>
      <c r="F944" s="106">
        <v>45212.209027777775</v>
      </c>
      <c r="G944" s="106" t="s">
        <v>59</v>
      </c>
      <c r="H944" s="106" t="s">
        <v>848</v>
      </c>
      <c r="I944" s="106" t="s">
        <v>848</v>
      </c>
      <c r="J944" s="106" t="s">
        <v>34</v>
      </c>
      <c r="K944" s="106" t="s">
        <v>1647</v>
      </c>
      <c r="L944" s="118" t="s">
        <v>1627</v>
      </c>
      <c r="M944" s="118" t="s">
        <v>179</v>
      </c>
      <c r="N944" s="118" t="s">
        <v>491</v>
      </c>
      <c r="O944" s="107" t="str">
        <f>IF([2]!RtDuet_Report[[#This Row],[Duration3]]&gt;=360,IF([2]!RtDuet_Report[[#This Row],[&gt; 12 Hrs EDT ]]=1,"Zero",1),"Zero")</f>
        <v>Zero</v>
      </c>
      <c r="P944" s="107" t="str">
        <f>IF([2]!RtDuet_Report[[#This Row],[Duration3]]&gt;=720, 1,"Zero")</f>
        <v>Zero</v>
      </c>
      <c r="Q944" s="101">
        <v>7</v>
      </c>
      <c r="R944" s="123">
        <v>4.8611111111111112E-3</v>
      </c>
      <c r="S944" s="106" t="s">
        <v>1646</v>
      </c>
      <c r="T944" s="105">
        <f>IF(OR([2]!RtDuet_Report[[#This Row],[Machine Centre ]]="Vessel Unloading 1 Unplanned Loss",[2]!RtDuet_Report[[#This Row],[Machine Centre ]]="Vessel Unloading 2 Unplanned Loss"),[2]!RtDuet_Report[[#This Row],[Duration3]],0)</f>
        <v>8</v>
      </c>
      <c r="U94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45" spans="1:21" ht="150.5" thickBot="1" x14ac:dyDescent="0.4">
      <c r="A945" s="137" t="s">
        <v>1537</v>
      </c>
      <c r="B945" s="98">
        <v>45200</v>
      </c>
      <c r="C945" s="99" t="s">
        <v>1644</v>
      </c>
      <c r="D945" s="99"/>
      <c r="E945" s="106">
        <v>45212.229166666664</v>
      </c>
      <c r="F945" s="106">
        <v>45212.231249999997</v>
      </c>
      <c r="G945" s="106" t="s">
        <v>69</v>
      </c>
      <c r="H945" s="106" t="s">
        <v>1247</v>
      </c>
      <c r="I945" s="106" t="s">
        <v>1247</v>
      </c>
      <c r="J945" s="106" t="s">
        <v>34</v>
      </c>
      <c r="K945" s="106" t="s">
        <v>114</v>
      </c>
      <c r="L945" s="118" t="s">
        <v>1627</v>
      </c>
      <c r="M945" s="118" t="s">
        <v>179</v>
      </c>
      <c r="N945" s="118" t="s">
        <v>491</v>
      </c>
      <c r="O945" s="107" t="str">
        <f>IF([2]!RtDuet_Report[[#This Row],[Duration3]]&gt;=360,IF([2]!RtDuet_Report[[#This Row],[&gt; 12 Hrs EDT ]]=1,"Zero",1),"Zero")</f>
        <v>Zero</v>
      </c>
      <c r="P945" s="107" t="str">
        <f>IF([2]!RtDuet_Report[[#This Row],[Duration3]]&gt;=720, 1,"Zero")</f>
        <v>Zero</v>
      </c>
      <c r="Q945" s="101">
        <v>3</v>
      </c>
      <c r="R945" s="123">
        <v>2.0833333333333333E-3</v>
      </c>
      <c r="S945" s="106" t="s">
        <v>1646</v>
      </c>
      <c r="T945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94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46" spans="1:21" ht="163" thickBot="1" x14ac:dyDescent="0.4">
      <c r="A946" s="137" t="s">
        <v>1537</v>
      </c>
      <c r="B946" s="98">
        <v>45200</v>
      </c>
      <c r="C946" s="99" t="s">
        <v>1644</v>
      </c>
      <c r="D946" s="99"/>
      <c r="E946" s="106">
        <v>45212.229861111111</v>
      </c>
      <c r="F946" s="106">
        <v>45212.234027777777</v>
      </c>
      <c r="G946" s="106" t="s">
        <v>59</v>
      </c>
      <c r="H946" s="106" t="s">
        <v>696</v>
      </c>
      <c r="I946" s="106" t="s">
        <v>696</v>
      </c>
      <c r="J946" s="106" t="s">
        <v>34</v>
      </c>
      <c r="K946" s="106" t="s">
        <v>1647</v>
      </c>
      <c r="L946" s="118" t="s">
        <v>1627</v>
      </c>
      <c r="M946" s="118" t="s">
        <v>179</v>
      </c>
      <c r="N946" s="118" t="s">
        <v>491</v>
      </c>
      <c r="O946" s="107" t="str">
        <f>IF([2]!RtDuet_Report[[#This Row],[Duration3]]&gt;=360,IF([2]!RtDuet_Report[[#This Row],[&gt; 12 Hrs EDT ]]=1,"Zero",1),"Zero")</f>
        <v>Zero</v>
      </c>
      <c r="P946" s="107" t="str">
        <f>IF([2]!RtDuet_Report[[#This Row],[Duration3]]&gt;=720, 1,"Zero")</f>
        <v>Zero</v>
      </c>
      <c r="Q946" s="101">
        <v>6</v>
      </c>
      <c r="R946" s="123">
        <v>4.1666666666666666E-3</v>
      </c>
      <c r="S946" s="106" t="s">
        <v>1646</v>
      </c>
      <c r="T946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94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47" spans="1:21" ht="163" thickBot="1" x14ac:dyDescent="0.4">
      <c r="A947" s="137" t="s">
        <v>1537</v>
      </c>
      <c r="B947" s="98">
        <v>45200</v>
      </c>
      <c r="C947" s="99"/>
      <c r="D947" s="99"/>
      <c r="E947" s="106">
        <v>45213.732453703706</v>
      </c>
      <c r="F947" s="106">
        <v>45213.807106481479</v>
      </c>
      <c r="G947" s="106" t="s">
        <v>32</v>
      </c>
      <c r="H947" s="106" t="s">
        <v>1648</v>
      </c>
      <c r="I947" s="106" t="s">
        <v>1648</v>
      </c>
      <c r="J947" s="106" t="s">
        <v>34</v>
      </c>
      <c r="K947" s="106" t="s">
        <v>1649</v>
      </c>
      <c r="L947" s="118" t="s">
        <v>54</v>
      </c>
      <c r="M947" s="118" t="s">
        <v>179</v>
      </c>
      <c r="N947" s="118" t="s">
        <v>1342</v>
      </c>
      <c r="O947" s="107" t="str">
        <f>IF([2]!RtDuet_Report[[#This Row],[Duration3]]&gt;=360,IF([2]!RtDuet_Report[[#This Row],[&gt; 12 Hrs EDT ]]=1,"Zero",1),"Zero")</f>
        <v>Zero</v>
      </c>
      <c r="P947" s="107" t="str">
        <f>IF([2]!RtDuet_Report[[#This Row],[Duration3]]&gt;=720, 1,"Zero")</f>
        <v>Zero</v>
      </c>
      <c r="Q947" s="101">
        <v>107</v>
      </c>
      <c r="R947" s="123">
        <v>7.4652777777777776E-2</v>
      </c>
      <c r="S947" s="106" t="s">
        <v>1650</v>
      </c>
      <c r="T947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94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48" spans="1:21" ht="163" thickBot="1" x14ac:dyDescent="0.4">
      <c r="A948" s="137" t="s">
        <v>1537</v>
      </c>
      <c r="B948" s="98">
        <v>45200</v>
      </c>
      <c r="C948" s="99"/>
      <c r="D948" s="99"/>
      <c r="E948" s="106">
        <v>45213.807800925926</v>
      </c>
      <c r="F948" s="106">
        <v>45213.810925925929</v>
      </c>
      <c r="G948" s="106" t="s">
        <v>32</v>
      </c>
      <c r="H948" s="106" t="s">
        <v>512</v>
      </c>
      <c r="I948" s="106" t="s">
        <v>512</v>
      </c>
      <c r="J948" s="106" t="s">
        <v>34</v>
      </c>
      <c r="K948" s="106" t="s">
        <v>1649</v>
      </c>
      <c r="L948" s="118" t="s">
        <v>54</v>
      </c>
      <c r="M948" s="118" t="s">
        <v>179</v>
      </c>
      <c r="N948" s="118" t="s">
        <v>1342</v>
      </c>
      <c r="O948" s="107" t="str">
        <f>IF([2]!RtDuet_Report[[#This Row],[Duration3]]&gt;=360,IF([2]!RtDuet_Report[[#This Row],[&gt; 12 Hrs EDT ]]=1,"Zero",1),"Zero")</f>
        <v>Zero</v>
      </c>
      <c r="P948" s="107" t="str">
        <f>IF([2]!RtDuet_Report[[#This Row],[Duration3]]&gt;=720, 1,"Zero")</f>
        <v>Zero</v>
      </c>
      <c r="Q948" s="101">
        <v>4</v>
      </c>
      <c r="R948" s="123">
        <v>3.1249999999999997E-3</v>
      </c>
      <c r="S948" s="106" t="s">
        <v>1650</v>
      </c>
      <c r="T94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48" s="105">
        <f>IF(OR([2]!RtDuet_Report[[#This Row],[Machine Centre ]]="Truck Loading 1 Unplanned Loss",[2]!RtDuet_Report[[#This Row],[Machine Centre ]]="Truck Loading 2 Unplanned Loss"),[2]!RtDuet_Report[[#This Row],[Duration3]],0)</f>
        <v>107</v>
      </c>
    </row>
    <row r="949" spans="1:21" ht="163" thickBot="1" x14ac:dyDescent="0.4">
      <c r="A949" s="137" t="s">
        <v>1537</v>
      </c>
      <c r="B949" s="98">
        <v>45200</v>
      </c>
      <c r="C949" s="99"/>
      <c r="D949" s="99"/>
      <c r="E949" s="106">
        <v>45214.76289351852</v>
      </c>
      <c r="F949" s="106">
        <v>45214.768449074072</v>
      </c>
      <c r="G949" s="106" t="s">
        <v>32</v>
      </c>
      <c r="H949" s="106" t="s">
        <v>1125</v>
      </c>
      <c r="I949" s="106" t="s">
        <v>1125</v>
      </c>
      <c r="J949" s="106" t="s">
        <v>34</v>
      </c>
      <c r="K949" s="106" t="s">
        <v>1347</v>
      </c>
      <c r="L949" s="118" t="s">
        <v>78</v>
      </c>
      <c r="M949" s="118" t="s">
        <v>179</v>
      </c>
      <c r="N949" s="118" t="s">
        <v>536</v>
      </c>
      <c r="O949" s="107" t="str">
        <f>IF([2]!RtDuet_Report[[#This Row],[Duration3]]&gt;=360,IF([2]!RtDuet_Report[[#This Row],[&gt; 12 Hrs EDT ]]=1,"Zero",1),"Zero")</f>
        <v>Zero</v>
      </c>
      <c r="P949" s="107" t="str">
        <f>IF([2]!RtDuet_Report[[#This Row],[Duration3]]&gt;=720, 1,"Zero")</f>
        <v>Zero</v>
      </c>
      <c r="Q949" s="101">
        <v>8</v>
      </c>
      <c r="R949" s="123">
        <v>5.5555555555555558E-3</v>
      </c>
      <c r="S949" s="106" t="s">
        <v>1651</v>
      </c>
      <c r="T949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49" s="105">
        <f>IF(OR([2]!RtDuet_Report[[#This Row],[Machine Centre ]]="Truck Loading 1 Unplanned Loss",[2]!RtDuet_Report[[#This Row],[Machine Centre ]]="Truck Loading 2 Unplanned Loss"),[2]!RtDuet_Report[[#This Row],[Duration3]],0)</f>
        <v>4</v>
      </c>
    </row>
    <row r="950" spans="1:21" ht="100.5" thickBot="1" x14ac:dyDescent="0.4">
      <c r="A950" s="137" t="s">
        <v>1537</v>
      </c>
      <c r="B950" s="98">
        <v>45200</v>
      </c>
      <c r="C950" s="99"/>
      <c r="D950" s="99"/>
      <c r="E950" s="106">
        <v>45215.486388888887</v>
      </c>
      <c r="F950" s="106">
        <v>45215.490439814814</v>
      </c>
      <c r="G950" s="106" t="s">
        <v>41</v>
      </c>
      <c r="H950" s="106" t="s">
        <v>218</v>
      </c>
      <c r="I950" s="106" t="s">
        <v>218</v>
      </c>
      <c r="J950" s="106" t="s">
        <v>34</v>
      </c>
      <c r="K950" s="106" t="s">
        <v>543</v>
      </c>
      <c r="L950" s="118"/>
      <c r="M950" s="118"/>
      <c r="N950" s="118"/>
      <c r="O950" s="107" t="str">
        <f>IF([2]!RtDuet_Report[[#This Row],[Duration3]]&gt;=360,IF([2]!RtDuet_Report[[#This Row],[&gt; 12 Hrs EDT ]]=1,"Zero",1),"Zero")</f>
        <v>Zero</v>
      </c>
      <c r="P950" s="107" t="str">
        <f>IF([2]!RtDuet_Report[[#This Row],[Duration3]]&gt;=720, 1,"Zero")</f>
        <v>Zero</v>
      </c>
      <c r="Q950" s="101">
        <v>5</v>
      </c>
      <c r="R950" s="123">
        <v>4.0509259259259257E-3</v>
      </c>
      <c r="S950" s="106" t="s">
        <v>1652</v>
      </c>
      <c r="T950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50" s="105">
        <f>IF(OR([2]!RtDuet_Report[[#This Row],[Machine Centre ]]="Truck Loading 1 Unplanned Loss",[2]!RtDuet_Report[[#This Row],[Machine Centre ]]="Truck Loading 2 Unplanned Loss"),[2]!RtDuet_Report[[#This Row],[Duration3]],0)</f>
        <v>8</v>
      </c>
    </row>
    <row r="951" spans="1:21" ht="163" thickBot="1" x14ac:dyDescent="0.4">
      <c r="A951" s="137" t="s">
        <v>1537</v>
      </c>
      <c r="B951" s="98">
        <v>45200</v>
      </c>
      <c r="C951" s="99"/>
      <c r="D951" s="99"/>
      <c r="E951" s="106">
        <v>45218.772962962961</v>
      </c>
      <c r="F951" s="106">
        <v>45218.777013888888</v>
      </c>
      <c r="G951" s="106" t="s">
        <v>32</v>
      </c>
      <c r="H951" s="106" t="s">
        <v>218</v>
      </c>
      <c r="I951" s="106" t="s">
        <v>218</v>
      </c>
      <c r="J951" s="106" t="s">
        <v>34</v>
      </c>
      <c r="K951" s="106" t="s">
        <v>1341</v>
      </c>
      <c r="L951" s="118" t="s">
        <v>36</v>
      </c>
      <c r="M951" s="118" t="s">
        <v>179</v>
      </c>
      <c r="N951" s="118" t="s">
        <v>536</v>
      </c>
      <c r="O951" s="107" t="str">
        <f>IF([2]!RtDuet_Report[[#This Row],[Duration3]]&gt;=360,IF([2]!RtDuet_Report[[#This Row],[&gt; 12 Hrs EDT ]]=1,"Zero",1),"Zero")</f>
        <v>Zero</v>
      </c>
      <c r="P951" s="107" t="str">
        <f>IF([2]!RtDuet_Report[[#This Row],[Duration3]]&gt;=720, 1,"Zero")</f>
        <v>Zero</v>
      </c>
      <c r="Q951" s="101">
        <v>5</v>
      </c>
      <c r="R951" s="123">
        <v>4.0509259259259257E-3</v>
      </c>
      <c r="S951" s="106" t="s">
        <v>1653</v>
      </c>
      <c r="T951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51" s="105">
        <f>IF(OR([2]!RtDuet_Report[[#This Row],[Machine Centre ]]="Truck Loading 1 Unplanned Loss",[2]!RtDuet_Report[[#This Row],[Machine Centre ]]="Truck Loading 2 Unplanned Loss"),[2]!RtDuet_Report[[#This Row],[Duration3]],0)</f>
        <v>5</v>
      </c>
    </row>
    <row r="952" spans="1:21" ht="163" thickBot="1" x14ac:dyDescent="0.4">
      <c r="A952" s="137" t="s">
        <v>1537</v>
      </c>
      <c r="B952" s="98">
        <v>45200</v>
      </c>
      <c r="C952" s="99"/>
      <c r="D952" s="99"/>
      <c r="E952" s="106">
        <v>45219.085810185185</v>
      </c>
      <c r="F952" s="106">
        <v>45219.090671296297</v>
      </c>
      <c r="G952" s="106" t="s">
        <v>32</v>
      </c>
      <c r="H952" s="106" t="s">
        <v>848</v>
      </c>
      <c r="I952" s="106" t="s">
        <v>848</v>
      </c>
      <c r="J952" s="106" t="s">
        <v>34</v>
      </c>
      <c r="K952" s="106" t="s">
        <v>1341</v>
      </c>
      <c r="L952" s="118" t="s">
        <v>36</v>
      </c>
      <c r="M952" s="118" t="s">
        <v>179</v>
      </c>
      <c r="N952" s="118" t="s">
        <v>536</v>
      </c>
      <c r="O952" s="107" t="str">
        <f>IF([2]!RtDuet_Report[[#This Row],[Duration3]]&gt;=360,IF([2]!RtDuet_Report[[#This Row],[&gt; 12 Hrs EDT ]]=1,"Zero",1),"Zero")</f>
        <v>Zero</v>
      </c>
      <c r="P952" s="107" t="str">
        <f>IF([2]!RtDuet_Report[[#This Row],[Duration3]]&gt;=720, 1,"Zero")</f>
        <v>Zero</v>
      </c>
      <c r="Q952" s="101">
        <v>7</v>
      </c>
      <c r="R952" s="123">
        <v>4.8611111111111112E-3</v>
      </c>
      <c r="S952" s="106" t="s">
        <v>865</v>
      </c>
      <c r="T952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52" s="105">
        <f>IF(OR([2]!RtDuet_Report[[#This Row],[Machine Centre ]]="Truck Loading 1 Unplanned Loss",[2]!RtDuet_Report[[#This Row],[Machine Centre ]]="Truck Loading 2 Unplanned Loss"),[2]!RtDuet_Report[[#This Row],[Duration3]],0)</f>
        <v>5</v>
      </c>
    </row>
    <row r="953" spans="1:21" ht="225.5" thickBot="1" x14ac:dyDescent="0.4">
      <c r="A953" s="137" t="s">
        <v>1537</v>
      </c>
      <c r="B953" s="98">
        <v>45200</v>
      </c>
      <c r="C953" s="99" t="s">
        <v>1654</v>
      </c>
      <c r="D953" s="99"/>
      <c r="E953" s="106">
        <v>45220.870833333334</v>
      </c>
      <c r="F953" s="106">
        <v>45220.874305555553</v>
      </c>
      <c r="G953" s="106" t="s">
        <v>69</v>
      </c>
      <c r="H953" s="106" t="s">
        <v>885</v>
      </c>
      <c r="I953" s="106" t="s">
        <v>1655</v>
      </c>
      <c r="J953" s="106" t="s">
        <v>62</v>
      </c>
      <c r="K953" s="106" t="s">
        <v>1396</v>
      </c>
      <c r="L953" s="118" t="s">
        <v>78</v>
      </c>
      <c r="M953" s="118" t="s">
        <v>64</v>
      </c>
      <c r="N953" s="118" t="s">
        <v>73</v>
      </c>
      <c r="O953" s="107" t="str">
        <f>IF([2]!RtDuet_Report[[#This Row],[Duration3]]&gt;=360,IF([2]!RtDuet_Report[[#This Row],[&gt; 12 Hrs EDT ]]=1,"Zero",1),"Zero")</f>
        <v>Zero</v>
      </c>
      <c r="P953" s="107" t="str">
        <f>IF([2]!RtDuet_Report[[#This Row],[Duration3]]&gt;=720, 1,"Zero")</f>
        <v>Zero</v>
      </c>
      <c r="Q953" s="101">
        <v>5</v>
      </c>
      <c r="R953" s="123">
        <v>3.472222222222222E-3</v>
      </c>
      <c r="S953" s="106" t="s">
        <v>1166</v>
      </c>
      <c r="T953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53" s="105">
        <f>IF(OR([2]!RtDuet_Report[[#This Row],[Machine Centre ]]="Truck Loading 1 Unplanned Loss",[2]!RtDuet_Report[[#This Row],[Machine Centre ]]="Truck Loading 2 Unplanned Loss"),[2]!RtDuet_Report[[#This Row],[Duration3]],0)</f>
        <v>7</v>
      </c>
    </row>
    <row r="954" spans="1:21" ht="188" thickBot="1" x14ac:dyDescent="0.4">
      <c r="A954" s="137" t="s">
        <v>1537</v>
      </c>
      <c r="B954" s="98">
        <v>45200</v>
      </c>
      <c r="C954" s="99" t="s">
        <v>1654</v>
      </c>
      <c r="D954" s="99"/>
      <c r="E954" s="106">
        <v>45221.588888888888</v>
      </c>
      <c r="F954" s="106">
        <v>45221.611805555556</v>
      </c>
      <c r="G954" s="106" t="s">
        <v>59</v>
      </c>
      <c r="H954" s="106" t="s">
        <v>1656</v>
      </c>
      <c r="I954" s="106" t="s">
        <v>1009</v>
      </c>
      <c r="J954" s="106" t="s">
        <v>62</v>
      </c>
      <c r="K954" s="106" t="s">
        <v>1645</v>
      </c>
      <c r="L954" s="118" t="s">
        <v>78</v>
      </c>
      <c r="M954" s="118" t="s">
        <v>64</v>
      </c>
      <c r="N954" s="118" t="s">
        <v>65</v>
      </c>
      <c r="O954" s="107" t="str">
        <f>IF([2]!RtDuet_Report[[#This Row],[Duration3]]&gt;=360,IF([2]!RtDuet_Report[[#This Row],[&gt; 12 Hrs EDT ]]=1,"Zero",1),"Zero")</f>
        <v>Zero</v>
      </c>
      <c r="P954" s="107" t="str">
        <f>IF([2]!RtDuet_Report[[#This Row],[Duration3]]&gt;=720, 1,"Zero")</f>
        <v>Zero</v>
      </c>
      <c r="Q954" s="101">
        <v>33</v>
      </c>
      <c r="R954" s="123">
        <v>2.2916666666666669E-2</v>
      </c>
      <c r="S954" s="106" t="s">
        <v>1657</v>
      </c>
      <c r="T954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95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55" spans="1:21" ht="100.5" thickBot="1" x14ac:dyDescent="0.4">
      <c r="A955" s="137" t="s">
        <v>1537</v>
      </c>
      <c r="B955" s="98">
        <v>45200</v>
      </c>
      <c r="C955" s="99" t="s">
        <v>1654</v>
      </c>
      <c r="D955" s="99"/>
      <c r="E955" s="106">
        <v>45221.772916666669</v>
      </c>
      <c r="F955" s="106">
        <v>45221.788888888892</v>
      </c>
      <c r="G955" s="106" t="s">
        <v>59</v>
      </c>
      <c r="H955" s="106" t="s">
        <v>1356</v>
      </c>
      <c r="I955" s="106" t="s">
        <v>662</v>
      </c>
      <c r="J955" s="106" t="s">
        <v>62</v>
      </c>
      <c r="K955" s="106" t="s">
        <v>1266</v>
      </c>
      <c r="L955" s="118" t="s">
        <v>1627</v>
      </c>
      <c r="M955" s="118" t="s">
        <v>179</v>
      </c>
      <c r="N955" s="118" t="s">
        <v>491</v>
      </c>
      <c r="O955" s="107" t="str">
        <f>IF([2]!RtDuet_Report[[#This Row],[Duration3]]&gt;=360,IF([2]!RtDuet_Report[[#This Row],[&gt; 12 Hrs EDT ]]=1,"Zero",1),"Zero")</f>
        <v>Zero</v>
      </c>
      <c r="P955" s="107" t="str">
        <f>IF([2]!RtDuet_Report[[#This Row],[Duration3]]&gt;=720, 1,"Zero")</f>
        <v>Zero</v>
      </c>
      <c r="Q955" s="101">
        <v>23</v>
      </c>
      <c r="R955" s="123">
        <v>1.5972222222222224E-2</v>
      </c>
      <c r="S955" s="106" t="s">
        <v>1564</v>
      </c>
      <c r="T955" s="105">
        <f>IF(OR([2]!RtDuet_Report[[#This Row],[Machine Centre ]]="Vessel Unloading 1 Unplanned Loss",[2]!RtDuet_Report[[#This Row],[Machine Centre ]]="Vessel Unloading 2 Unplanned Loss"),[2]!RtDuet_Report[[#This Row],[Duration3]],0)</f>
        <v>33</v>
      </c>
      <c r="U95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56" spans="1:21" ht="163" thickBot="1" x14ac:dyDescent="0.4">
      <c r="A956" s="137" t="s">
        <v>1537</v>
      </c>
      <c r="B956" s="98">
        <v>45200</v>
      </c>
      <c r="C956" s="99"/>
      <c r="D956" s="99"/>
      <c r="E956" s="106">
        <v>45222.397499999999</v>
      </c>
      <c r="F956" s="106">
        <v>45222.404097222221</v>
      </c>
      <c r="G956" s="106" t="s">
        <v>32</v>
      </c>
      <c r="H956" s="106" t="s">
        <v>632</v>
      </c>
      <c r="I956" s="106" t="s">
        <v>632</v>
      </c>
      <c r="J956" s="106" t="s">
        <v>34</v>
      </c>
      <c r="K956" s="106" t="s">
        <v>1347</v>
      </c>
      <c r="L956" s="118" t="s">
        <v>78</v>
      </c>
      <c r="M956" s="118" t="s">
        <v>179</v>
      </c>
      <c r="N956" s="118" t="s">
        <v>536</v>
      </c>
      <c r="O956" s="107" t="str">
        <f>IF([2]!RtDuet_Report[[#This Row],[Duration3]]&gt;=360,IF([2]!RtDuet_Report[[#This Row],[&gt; 12 Hrs EDT ]]=1,"Zero",1),"Zero")</f>
        <v>Zero</v>
      </c>
      <c r="P956" s="107" t="str">
        <f>IF([2]!RtDuet_Report[[#This Row],[Duration3]]&gt;=720, 1,"Zero")</f>
        <v>Zero</v>
      </c>
      <c r="Q956" s="101">
        <v>9</v>
      </c>
      <c r="R956" s="123">
        <v>6.5972222222222222E-3</v>
      </c>
      <c r="S956" s="106" t="s">
        <v>1547</v>
      </c>
      <c r="T956" s="105">
        <f>IF(OR([2]!RtDuet_Report[[#This Row],[Machine Centre ]]="Vessel Unloading 1 Unplanned Loss",[2]!RtDuet_Report[[#This Row],[Machine Centre ]]="Vessel Unloading 2 Unplanned Loss"),[2]!RtDuet_Report[[#This Row],[Duration3]],0)</f>
        <v>23</v>
      </c>
      <c r="U95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57" spans="1:21" ht="138" thickBot="1" x14ac:dyDescent="0.4">
      <c r="A957" s="137" t="s">
        <v>1537</v>
      </c>
      <c r="B957" s="98">
        <v>45200</v>
      </c>
      <c r="C957" s="99"/>
      <c r="D957" s="99"/>
      <c r="E957" s="106">
        <v>45222.472037037034</v>
      </c>
      <c r="F957" s="106">
        <v>45222.478634259256</v>
      </c>
      <c r="G957" s="106" t="s">
        <v>32</v>
      </c>
      <c r="H957" s="106" t="s">
        <v>632</v>
      </c>
      <c r="I957" s="106" t="s">
        <v>632</v>
      </c>
      <c r="J957" s="106" t="s">
        <v>34</v>
      </c>
      <c r="K957" s="106" t="s">
        <v>1467</v>
      </c>
      <c r="L957" s="118" t="s">
        <v>54</v>
      </c>
      <c r="M957" s="118" t="s">
        <v>179</v>
      </c>
      <c r="N957" s="118" t="s">
        <v>536</v>
      </c>
      <c r="O957" s="107" t="str">
        <f>IF([2]!RtDuet_Report[[#This Row],[Duration3]]&gt;=360,IF([2]!RtDuet_Report[[#This Row],[&gt; 12 Hrs EDT ]]=1,"Zero",1),"Zero")</f>
        <v>Zero</v>
      </c>
      <c r="P957" s="107" t="str">
        <f>IF([2]!RtDuet_Report[[#This Row],[Duration3]]&gt;=720, 1,"Zero")</f>
        <v>Zero</v>
      </c>
      <c r="Q957" s="101">
        <v>9</v>
      </c>
      <c r="R957" s="123">
        <v>6.5972222222222222E-3</v>
      </c>
      <c r="S957" s="106" t="s">
        <v>1658</v>
      </c>
      <c r="T957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57" s="105">
        <f>IF(OR([2]!RtDuet_Report[[#This Row],[Machine Centre ]]="Truck Loading 1 Unplanned Loss",[2]!RtDuet_Report[[#This Row],[Machine Centre ]]="Truck Loading 2 Unplanned Loss"),[2]!RtDuet_Report[[#This Row],[Duration3]],0)</f>
        <v>9</v>
      </c>
    </row>
    <row r="958" spans="1:21" ht="138" thickBot="1" x14ac:dyDescent="0.4">
      <c r="A958" s="137" t="s">
        <v>1537</v>
      </c>
      <c r="B958" s="98">
        <v>45200</v>
      </c>
      <c r="C958" s="99"/>
      <c r="D958" s="99"/>
      <c r="E958" s="106">
        <v>45222.495416666665</v>
      </c>
      <c r="F958" s="106">
        <v>45222.510578703703</v>
      </c>
      <c r="G958" s="106" t="s">
        <v>32</v>
      </c>
      <c r="H958" s="106" t="s">
        <v>522</v>
      </c>
      <c r="I958" s="106" t="s">
        <v>522</v>
      </c>
      <c r="J958" s="106" t="s">
        <v>34</v>
      </c>
      <c r="K958" s="106" t="s">
        <v>1467</v>
      </c>
      <c r="L958" s="118" t="s">
        <v>54</v>
      </c>
      <c r="M958" s="118" t="s">
        <v>179</v>
      </c>
      <c r="N958" s="118" t="s">
        <v>536</v>
      </c>
      <c r="O958" s="107" t="str">
        <f>IF([2]!RtDuet_Report[[#This Row],[Duration3]]&gt;=360,IF([2]!RtDuet_Report[[#This Row],[&gt; 12 Hrs EDT ]]=1,"Zero",1),"Zero")</f>
        <v>Zero</v>
      </c>
      <c r="P958" s="107" t="str">
        <f>IF([2]!RtDuet_Report[[#This Row],[Duration3]]&gt;=720, 1,"Zero")</f>
        <v>Zero</v>
      </c>
      <c r="Q958" s="101">
        <v>21</v>
      </c>
      <c r="R958" s="123">
        <v>1.5162037037037036E-2</v>
      </c>
      <c r="S958" s="106" t="s">
        <v>1658</v>
      </c>
      <c r="T95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58" s="105">
        <f>IF(OR([2]!RtDuet_Report[[#This Row],[Machine Centre ]]="Truck Loading 1 Unplanned Loss",[2]!RtDuet_Report[[#This Row],[Machine Centre ]]="Truck Loading 2 Unplanned Loss"),[2]!RtDuet_Report[[#This Row],[Duration3]],0)</f>
        <v>9</v>
      </c>
    </row>
    <row r="959" spans="1:21" ht="188" thickBot="1" x14ac:dyDescent="0.4">
      <c r="A959" s="137" t="s">
        <v>1537</v>
      </c>
      <c r="B959" s="98">
        <v>45200</v>
      </c>
      <c r="C959" s="99"/>
      <c r="D959" s="99"/>
      <c r="E959" s="106">
        <v>45222.577245370368</v>
      </c>
      <c r="F959" s="106">
        <v>45222.581064814818</v>
      </c>
      <c r="G959" s="106" t="s">
        <v>41</v>
      </c>
      <c r="H959" s="106" t="s">
        <v>50</v>
      </c>
      <c r="I959" s="106" t="s">
        <v>50</v>
      </c>
      <c r="J959" s="106" t="s">
        <v>34</v>
      </c>
      <c r="K959" s="106" t="s">
        <v>1659</v>
      </c>
      <c r="L959" s="118" t="s">
        <v>78</v>
      </c>
      <c r="M959" s="118" t="s">
        <v>55</v>
      </c>
      <c r="N959" s="118" t="s">
        <v>476</v>
      </c>
      <c r="O959" s="107" t="str">
        <f>IF([2]!RtDuet_Report[[#This Row],[Duration3]]&gt;=360,IF([2]!RtDuet_Report[[#This Row],[&gt; 12 Hrs EDT ]]=1,"Zero",1),"Zero")</f>
        <v>Zero</v>
      </c>
      <c r="P959" s="107" t="str">
        <f>IF([2]!RtDuet_Report[[#This Row],[Duration3]]&gt;=720, 1,"Zero")</f>
        <v>Zero</v>
      </c>
      <c r="Q959" s="101">
        <v>5</v>
      </c>
      <c r="R959" s="123">
        <v>3.8194444444444443E-3</v>
      </c>
      <c r="S959" s="106" t="s">
        <v>1660</v>
      </c>
      <c r="T959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59" s="105">
        <f>IF(OR([2]!RtDuet_Report[[#This Row],[Machine Centre ]]="Truck Loading 1 Unplanned Loss",[2]!RtDuet_Report[[#This Row],[Machine Centre ]]="Truck Loading 2 Unplanned Loss"),[2]!RtDuet_Report[[#This Row],[Duration3]],0)</f>
        <v>21</v>
      </c>
    </row>
    <row r="960" spans="1:21" ht="163" thickBot="1" x14ac:dyDescent="0.4">
      <c r="A960" s="138" t="s">
        <v>1537</v>
      </c>
      <c r="B960" s="130">
        <v>45231</v>
      </c>
      <c r="C960" s="99"/>
      <c r="D960" s="99"/>
      <c r="E960" s="100">
        <v>45231.761423611111</v>
      </c>
      <c r="F960" s="100">
        <v>45231.763622685183</v>
      </c>
      <c r="G960" s="131" t="s">
        <v>32</v>
      </c>
      <c r="H960" s="131" t="s">
        <v>289</v>
      </c>
      <c r="I960" s="131" t="s">
        <v>289</v>
      </c>
      <c r="J960" s="131" t="s">
        <v>34</v>
      </c>
      <c r="K960" s="131" t="s">
        <v>1347</v>
      </c>
      <c r="L960" s="107" t="s">
        <v>78</v>
      </c>
      <c r="M960" s="131" t="s">
        <v>179</v>
      </c>
      <c r="N960" s="131" t="s">
        <v>536</v>
      </c>
      <c r="O960" s="107" t="str">
        <f>IF([2]!RtDuet_Report[[#This Row],[Duration3]]&gt;=360,IF([2]!RtDuet_Report[[#This Row],[&gt; 12 Hrs EDT ]]=1,"Zero",1),"Zero")</f>
        <v>Zero</v>
      </c>
      <c r="P960" s="107" t="str">
        <f>IF([2]!RtDuet_Report[[#This Row],[Duration3]]&gt;=720, 1,"Zero")</f>
        <v>Zero</v>
      </c>
      <c r="Q960" s="113">
        <v>3</v>
      </c>
      <c r="R960" s="114">
        <v>2.1990740740740742E-3</v>
      </c>
      <c r="S960" s="131" t="s">
        <v>1661</v>
      </c>
      <c r="T960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60" s="105">
        <f>IF(OR([2]!RtDuet_Report[[#This Row],[Machine Centre ]]="Truck Loading 1 Unplanned Loss",[2]!RtDuet_Report[[#This Row],[Machine Centre ]]="Truck Loading 2 Unplanned Loss"),[2]!RtDuet_Report[[#This Row],[Duration3]],0)</f>
        <v>5</v>
      </c>
    </row>
    <row r="961" spans="1:21" ht="88" thickBot="1" x14ac:dyDescent="0.4">
      <c r="A961" s="138" t="s">
        <v>1537</v>
      </c>
      <c r="B961" s="130">
        <v>45231</v>
      </c>
      <c r="C961" s="99"/>
      <c r="D961" s="99"/>
      <c r="E961" s="100">
        <v>45239.388854166667</v>
      </c>
      <c r="F961" s="100">
        <v>45239.391168981485</v>
      </c>
      <c r="G961" s="131" t="s">
        <v>41</v>
      </c>
      <c r="H961" s="131" t="s">
        <v>48</v>
      </c>
      <c r="I961" s="131" t="s">
        <v>48</v>
      </c>
      <c r="J961" s="131" t="s">
        <v>34</v>
      </c>
      <c r="K961" s="131" t="s">
        <v>546</v>
      </c>
      <c r="L961" s="107" t="s">
        <v>78</v>
      </c>
      <c r="M961" s="131" t="s">
        <v>188</v>
      </c>
      <c r="N961" s="131" t="s">
        <v>1662</v>
      </c>
      <c r="O961" s="107" t="str">
        <f>IF([2]!RtDuet_Report[[#This Row],[Duration3]]&gt;=360,IF([2]!RtDuet_Report[[#This Row],[&gt; 12 Hrs EDT ]]=1,"Zero",1),"Zero")</f>
        <v>Zero</v>
      </c>
      <c r="P961" s="107" t="str">
        <f>IF([2]!RtDuet_Report[[#This Row],[Duration3]]&gt;=720, 1,"Zero")</f>
        <v>Zero</v>
      </c>
      <c r="Q961" s="113">
        <v>3</v>
      </c>
      <c r="R961" s="114">
        <v>2.3148148148148151E-3</v>
      </c>
      <c r="S961" s="131" t="s">
        <v>1663</v>
      </c>
      <c r="T961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61" s="105">
        <f>IF(OR([2]!RtDuet_Report[[#This Row],[Machine Centre ]]="Truck Loading 1 Unplanned Loss",[2]!RtDuet_Report[[#This Row],[Machine Centre ]]="Truck Loading 2 Unplanned Loss"),[2]!RtDuet_Report[[#This Row],[Duration3]],0)</f>
        <v>3</v>
      </c>
    </row>
    <row r="962" spans="1:21" ht="200.5" thickBot="1" x14ac:dyDescent="0.4">
      <c r="A962" s="138" t="s">
        <v>1537</v>
      </c>
      <c r="B962" s="130">
        <v>45231</v>
      </c>
      <c r="C962" s="99" t="s">
        <v>1664</v>
      </c>
      <c r="D962" s="99"/>
      <c r="E962" s="100">
        <v>45239.781944444447</v>
      </c>
      <c r="F962" s="100">
        <v>45239.811805555553</v>
      </c>
      <c r="G962" s="131" t="s">
        <v>59</v>
      </c>
      <c r="H962" s="131" t="s">
        <v>369</v>
      </c>
      <c r="I962" s="131" t="s">
        <v>1665</v>
      </c>
      <c r="J962" s="131" t="s">
        <v>62</v>
      </c>
      <c r="K962" s="131" t="s">
        <v>1544</v>
      </c>
      <c r="L962" s="107" t="s">
        <v>54</v>
      </c>
      <c r="M962" s="131" t="s">
        <v>83</v>
      </c>
      <c r="N962" s="131" t="s">
        <v>136</v>
      </c>
      <c r="O962" s="107" t="str">
        <f>IF([2]!RtDuet_Report[[#This Row],[Duration3]]&gt;=360,IF([2]!RtDuet_Report[[#This Row],[&gt; 12 Hrs EDT ]]=1,"Zero",1),"Zero")</f>
        <v>Zero</v>
      </c>
      <c r="P962" s="107" t="str">
        <f>IF([2]!RtDuet_Report[[#This Row],[Duration3]]&gt;=720, 1,"Zero")</f>
        <v>Zero</v>
      </c>
      <c r="Q962" s="113">
        <v>43</v>
      </c>
      <c r="R962" s="114">
        <v>2.9861111111111113E-2</v>
      </c>
      <c r="S962" s="131" t="s">
        <v>1666</v>
      </c>
      <c r="T962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62" s="105">
        <f>IF(OR([2]!RtDuet_Report[[#This Row],[Machine Centre ]]="Truck Loading 1 Unplanned Loss",[2]!RtDuet_Report[[#This Row],[Machine Centre ]]="Truck Loading 2 Unplanned Loss"),[2]!RtDuet_Report[[#This Row],[Duration3]],0)</f>
        <v>3</v>
      </c>
    </row>
    <row r="963" spans="1:21" ht="200.5" thickBot="1" x14ac:dyDescent="0.4">
      <c r="A963" s="138" t="s">
        <v>1537</v>
      </c>
      <c r="B963" s="130">
        <v>45231</v>
      </c>
      <c r="C963" s="99" t="s">
        <v>1664</v>
      </c>
      <c r="D963" s="99"/>
      <c r="E963" s="100">
        <v>45239.811805555553</v>
      </c>
      <c r="F963" s="100">
        <v>45239.842361111114</v>
      </c>
      <c r="G963" s="131" t="s">
        <v>59</v>
      </c>
      <c r="H963" s="131" t="s">
        <v>1330</v>
      </c>
      <c r="I963" s="131" t="s">
        <v>1330</v>
      </c>
      <c r="J963" s="131" t="s">
        <v>34</v>
      </c>
      <c r="K963" s="131" t="s">
        <v>1544</v>
      </c>
      <c r="L963" s="107" t="s">
        <v>54</v>
      </c>
      <c r="M963" s="131" t="s">
        <v>83</v>
      </c>
      <c r="N963" s="131" t="s">
        <v>136</v>
      </c>
      <c r="O963" s="107" t="str">
        <f>IF([2]!RtDuet_Report[[#This Row],[Duration3]]&gt;=360,IF([2]!RtDuet_Report[[#This Row],[&gt; 12 Hrs EDT ]]=1,"Zero",1),"Zero")</f>
        <v>Zero</v>
      </c>
      <c r="P963" s="107" t="str">
        <f>IF([2]!RtDuet_Report[[#This Row],[Duration3]]&gt;=720, 1,"Zero")</f>
        <v>Zero</v>
      </c>
      <c r="Q963" s="113">
        <v>44</v>
      </c>
      <c r="R963" s="114">
        <v>3.0555555555555555E-2</v>
      </c>
      <c r="S963" s="131" t="s">
        <v>1666</v>
      </c>
      <c r="T963" s="105">
        <f>IF(OR([2]!RtDuet_Report[[#This Row],[Machine Centre ]]="Vessel Unloading 1 Unplanned Loss",[2]!RtDuet_Report[[#This Row],[Machine Centre ]]="Vessel Unloading 2 Unplanned Loss"),[2]!RtDuet_Report[[#This Row],[Duration3]],0)</f>
        <v>43</v>
      </c>
      <c r="U96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64" spans="1:21" ht="200.5" thickBot="1" x14ac:dyDescent="0.4">
      <c r="A964" s="138" t="s">
        <v>1537</v>
      </c>
      <c r="B964" s="130">
        <v>45231</v>
      </c>
      <c r="C964" s="99" t="s">
        <v>1664</v>
      </c>
      <c r="D964" s="99"/>
      <c r="E964" s="100">
        <v>45239.842361111114</v>
      </c>
      <c r="F964" s="100">
        <v>45239.900694444441</v>
      </c>
      <c r="G964" s="131" t="s">
        <v>59</v>
      </c>
      <c r="H964" s="131" t="s">
        <v>1667</v>
      </c>
      <c r="I964" s="131" t="s">
        <v>1668</v>
      </c>
      <c r="J964" s="131" t="s">
        <v>62</v>
      </c>
      <c r="K964" s="131" t="s">
        <v>1544</v>
      </c>
      <c r="L964" s="107" t="s">
        <v>54</v>
      </c>
      <c r="M964" s="131" t="s">
        <v>83</v>
      </c>
      <c r="N964" s="131" t="s">
        <v>136</v>
      </c>
      <c r="O964" s="107" t="str">
        <f>IF([2]!RtDuet_Report[[#This Row],[Duration3]]&gt;=360,IF([2]!RtDuet_Report[[#This Row],[&gt; 12 Hrs EDT ]]=1,"Zero",1),"Zero")</f>
        <v>Zero</v>
      </c>
      <c r="P964" s="107" t="str">
        <f>IF([2]!RtDuet_Report[[#This Row],[Duration3]]&gt;=720, 1,"Zero")</f>
        <v>Zero</v>
      </c>
      <c r="Q964" s="113">
        <v>84</v>
      </c>
      <c r="R964" s="114">
        <v>5.8333333333333327E-2</v>
      </c>
      <c r="S964" s="131" t="s">
        <v>1669</v>
      </c>
      <c r="T964" s="105">
        <f>IF(OR([2]!RtDuet_Report[[#This Row],[Machine Centre ]]="Vessel Unloading 1 Unplanned Loss",[2]!RtDuet_Report[[#This Row],[Machine Centre ]]="Vessel Unloading 2 Unplanned Loss"),[2]!RtDuet_Report[[#This Row],[Duration3]],0)</f>
        <v>44</v>
      </c>
      <c r="U96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65" spans="1:21" ht="163" thickBot="1" x14ac:dyDescent="0.4">
      <c r="A965" s="138" t="s">
        <v>1537</v>
      </c>
      <c r="B965" s="130">
        <v>45231</v>
      </c>
      <c r="C965" s="99"/>
      <c r="D965" s="99"/>
      <c r="E965" s="100">
        <v>45241.000543981485</v>
      </c>
      <c r="F965" s="100">
        <v>45241.017905092594</v>
      </c>
      <c r="G965" s="131" t="s">
        <v>41</v>
      </c>
      <c r="H965" s="131" t="s">
        <v>1231</v>
      </c>
      <c r="I965" s="131" t="s">
        <v>1231</v>
      </c>
      <c r="J965" s="131" t="s">
        <v>34</v>
      </c>
      <c r="K965" s="131" t="s">
        <v>1381</v>
      </c>
      <c r="L965" s="107" t="s">
        <v>78</v>
      </c>
      <c r="M965" s="131" t="s">
        <v>179</v>
      </c>
      <c r="N965" s="131" t="s">
        <v>724</v>
      </c>
      <c r="O965" s="107" t="str">
        <f>IF([2]!RtDuet_Report[[#This Row],[Duration3]]&gt;=360,IF([2]!RtDuet_Report[[#This Row],[&gt; 12 Hrs EDT ]]=1,"Zero",1),"Zero")</f>
        <v>Zero</v>
      </c>
      <c r="P965" s="107" t="str">
        <f>IF([2]!RtDuet_Report[[#This Row],[Duration3]]&gt;=720, 1,"Zero")</f>
        <v>Zero</v>
      </c>
      <c r="Q965" s="113">
        <v>25</v>
      </c>
      <c r="R965" s="114">
        <v>1.7361111111111112E-2</v>
      </c>
      <c r="S965" s="131" t="s">
        <v>1670</v>
      </c>
      <c r="T965" s="105">
        <f>IF(OR([2]!RtDuet_Report[[#This Row],[Machine Centre ]]="Vessel Unloading 1 Unplanned Loss",[2]!RtDuet_Report[[#This Row],[Machine Centre ]]="Vessel Unloading 2 Unplanned Loss"),[2]!RtDuet_Report[[#This Row],[Duration3]],0)</f>
        <v>84</v>
      </c>
      <c r="U96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66" spans="1:21" ht="163" thickBot="1" x14ac:dyDescent="0.4">
      <c r="A966" s="138" t="s">
        <v>1537</v>
      </c>
      <c r="B966" s="130">
        <v>45231</v>
      </c>
      <c r="C966" s="99"/>
      <c r="D966" s="99"/>
      <c r="E966" s="100">
        <v>45246.709456018521</v>
      </c>
      <c r="F966" s="100">
        <v>45246.71466435185</v>
      </c>
      <c r="G966" s="131" t="s">
        <v>41</v>
      </c>
      <c r="H966" s="131" t="s">
        <v>790</v>
      </c>
      <c r="I966" s="131" t="s">
        <v>790</v>
      </c>
      <c r="J966" s="131" t="s">
        <v>34</v>
      </c>
      <c r="K966" s="131" t="s">
        <v>1671</v>
      </c>
      <c r="L966" s="107" t="s">
        <v>78</v>
      </c>
      <c r="M966" s="131" t="s">
        <v>1506</v>
      </c>
      <c r="N966" s="131" t="s">
        <v>1672</v>
      </c>
      <c r="O966" s="107" t="str">
        <f>IF([2]!RtDuet_Report[[#This Row],[Duration3]]&gt;=360,IF([2]!RtDuet_Report[[#This Row],[&gt; 12 Hrs EDT ]]=1,"Zero",1),"Zero")</f>
        <v>Zero</v>
      </c>
      <c r="P966" s="107" t="str">
        <f>IF([2]!RtDuet_Report[[#This Row],[Duration3]]&gt;=720, 1,"Zero")</f>
        <v>Zero</v>
      </c>
      <c r="Q966" s="113">
        <v>7</v>
      </c>
      <c r="R966" s="114">
        <v>5.208333333333333E-3</v>
      </c>
      <c r="S966" s="131" t="s">
        <v>1673</v>
      </c>
      <c r="T966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66" s="105">
        <f>IF(OR([2]!RtDuet_Report[[#This Row],[Machine Centre ]]="Truck Loading 1 Unplanned Loss",[2]!RtDuet_Report[[#This Row],[Machine Centre ]]="Truck Loading 2 Unplanned Loss"),[2]!RtDuet_Report[[#This Row],[Duration3]],0)</f>
        <v>25</v>
      </c>
    </row>
    <row r="967" spans="1:21" ht="163" thickBot="1" x14ac:dyDescent="0.4">
      <c r="A967" s="138" t="s">
        <v>1537</v>
      </c>
      <c r="B967" s="130">
        <v>45231</v>
      </c>
      <c r="C967" s="99"/>
      <c r="D967" s="99"/>
      <c r="E967" s="100">
        <v>45247.470219907409</v>
      </c>
      <c r="F967" s="100">
        <v>45247.475543981483</v>
      </c>
      <c r="G967" s="131" t="s">
        <v>32</v>
      </c>
      <c r="H967" s="131" t="s">
        <v>67</v>
      </c>
      <c r="I967" s="131" t="s">
        <v>67</v>
      </c>
      <c r="J967" s="131" t="s">
        <v>34</v>
      </c>
      <c r="K967" s="131" t="s">
        <v>1347</v>
      </c>
      <c r="L967" s="107" t="s">
        <v>78</v>
      </c>
      <c r="M967" s="131" t="s">
        <v>179</v>
      </c>
      <c r="N967" s="131" t="s">
        <v>536</v>
      </c>
      <c r="O967" s="107" t="str">
        <f>IF([2]!RtDuet_Report[[#This Row],[Duration3]]&gt;=360,IF([2]!RtDuet_Report[[#This Row],[&gt; 12 Hrs EDT ]]=1,"Zero",1),"Zero")</f>
        <v>Zero</v>
      </c>
      <c r="P967" s="107" t="str">
        <f>IF([2]!RtDuet_Report[[#This Row],[Duration3]]&gt;=720, 1,"Zero")</f>
        <v>Zero</v>
      </c>
      <c r="Q967" s="113">
        <v>7</v>
      </c>
      <c r="R967" s="114">
        <v>5.3240740740740748E-3</v>
      </c>
      <c r="S967" s="131" t="s">
        <v>1674</v>
      </c>
      <c r="T967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67" s="105">
        <f>IF(OR([2]!RtDuet_Report[[#This Row],[Machine Centre ]]="Truck Loading 1 Unplanned Loss",[2]!RtDuet_Report[[#This Row],[Machine Centre ]]="Truck Loading 2 Unplanned Loss"),[2]!RtDuet_Report[[#This Row],[Duration3]],0)</f>
        <v>7</v>
      </c>
    </row>
    <row r="968" spans="1:21" ht="225.5" thickBot="1" x14ac:dyDescent="0.4">
      <c r="A968" s="138" t="s">
        <v>1537</v>
      </c>
      <c r="B968" s="130">
        <v>45231</v>
      </c>
      <c r="C968" s="99" t="s">
        <v>1675</v>
      </c>
      <c r="D968" s="99"/>
      <c r="E968" s="100">
        <v>45248.336805555555</v>
      </c>
      <c r="F968" s="100">
        <v>45248.348611111112</v>
      </c>
      <c r="G968" s="131" t="s">
        <v>59</v>
      </c>
      <c r="H968" s="131" t="s">
        <v>1243</v>
      </c>
      <c r="I968" s="131" t="s">
        <v>825</v>
      </c>
      <c r="J968" s="131" t="s">
        <v>62</v>
      </c>
      <c r="K968" s="131" t="s">
        <v>1676</v>
      </c>
      <c r="L968" s="107" t="s">
        <v>78</v>
      </c>
      <c r="M968" s="131" t="s">
        <v>64</v>
      </c>
      <c r="N968" s="131" t="s">
        <v>65</v>
      </c>
      <c r="O968" s="107" t="str">
        <f>IF([2]!RtDuet_Report[[#This Row],[Duration3]]&gt;=360,IF([2]!RtDuet_Report[[#This Row],[&gt; 12 Hrs EDT ]]=1,"Zero",1),"Zero")</f>
        <v>Zero</v>
      </c>
      <c r="P968" s="107" t="str">
        <f>IF([2]!RtDuet_Report[[#This Row],[Duration3]]&gt;=720, 1,"Zero")</f>
        <v>Zero</v>
      </c>
      <c r="Q968" s="113">
        <v>17</v>
      </c>
      <c r="R968" s="114">
        <v>1.1805555555555555E-2</v>
      </c>
      <c r="S968" s="131" t="s">
        <v>1086</v>
      </c>
      <c r="T96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68" s="105">
        <f>IF(OR([2]!RtDuet_Report[[#This Row],[Machine Centre ]]="Truck Loading 1 Unplanned Loss",[2]!RtDuet_Report[[#This Row],[Machine Centre ]]="Truck Loading 2 Unplanned Loss"),[2]!RtDuet_Report[[#This Row],[Duration3]],0)</f>
        <v>7</v>
      </c>
    </row>
    <row r="969" spans="1:21" ht="175.5" thickBot="1" x14ac:dyDescent="0.4">
      <c r="A969" s="138" t="s">
        <v>1537</v>
      </c>
      <c r="B969" s="130">
        <v>45231</v>
      </c>
      <c r="C969" s="99"/>
      <c r="D969" s="99"/>
      <c r="E969" s="100">
        <v>45250.551701388889</v>
      </c>
      <c r="F969" s="100">
        <v>45250.553668981483</v>
      </c>
      <c r="G969" s="131" t="s">
        <v>41</v>
      </c>
      <c r="H969" s="131" t="s">
        <v>299</v>
      </c>
      <c r="I969" s="131" t="s">
        <v>299</v>
      </c>
      <c r="J969" s="131" t="s">
        <v>34</v>
      </c>
      <c r="K969" s="131" t="s">
        <v>1677</v>
      </c>
      <c r="L969" s="107"/>
      <c r="M969" s="131" t="s">
        <v>55</v>
      </c>
      <c r="N969" s="131" t="s">
        <v>777</v>
      </c>
      <c r="O969" s="107" t="str">
        <f>IF([2]!RtDuet_Report[[#This Row],[Duration3]]&gt;=360,IF([2]!RtDuet_Report[[#This Row],[&gt; 12 Hrs EDT ]]=1,"Zero",1),"Zero")</f>
        <v>Zero</v>
      </c>
      <c r="P969" s="107" t="str">
        <f>IF([2]!RtDuet_Report[[#This Row],[Duration3]]&gt;=720, 1,"Zero")</f>
        <v>Zero</v>
      </c>
      <c r="Q969" s="113">
        <v>2</v>
      </c>
      <c r="R969" s="114">
        <v>1.9675925925925928E-3</v>
      </c>
      <c r="S969" s="131" t="s">
        <v>1678</v>
      </c>
      <c r="T969" s="105">
        <f>IF(OR([2]!RtDuet_Report[[#This Row],[Machine Centre ]]="Vessel Unloading 1 Unplanned Loss",[2]!RtDuet_Report[[#This Row],[Machine Centre ]]="Vessel Unloading 2 Unplanned Loss"),[2]!RtDuet_Report[[#This Row],[Duration3]],0)</f>
        <v>17</v>
      </c>
      <c r="U96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70" spans="1:21" ht="225.5" thickBot="1" x14ac:dyDescent="0.4">
      <c r="A970" s="138" t="s">
        <v>1537</v>
      </c>
      <c r="B970" s="130">
        <v>45231</v>
      </c>
      <c r="C970" s="99" t="s">
        <v>1679</v>
      </c>
      <c r="D970" s="99"/>
      <c r="E970" s="100">
        <v>45254.073611111111</v>
      </c>
      <c r="F970" s="100">
        <v>45254.080555555556</v>
      </c>
      <c r="G970" s="131" t="s">
        <v>69</v>
      </c>
      <c r="H970" s="131" t="s">
        <v>872</v>
      </c>
      <c r="I970" s="131" t="s">
        <v>348</v>
      </c>
      <c r="J970" s="131" t="s">
        <v>62</v>
      </c>
      <c r="K970" s="131" t="s">
        <v>1396</v>
      </c>
      <c r="L970" s="107" t="s">
        <v>78</v>
      </c>
      <c r="M970" s="131" t="s">
        <v>64</v>
      </c>
      <c r="N970" s="131" t="s">
        <v>73</v>
      </c>
      <c r="O970" s="107" t="str">
        <f>IF([2]!RtDuet_Report[[#This Row],[Duration3]]&gt;=360,IF([2]!RtDuet_Report[[#This Row],[&gt; 12 Hrs EDT ]]=1,"Zero",1),"Zero")</f>
        <v>Zero</v>
      </c>
      <c r="P970" s="107" t="str">
        <f>IF([2]!RtDuet_Report[[#This Row],[Duration3]]&gt;=720, 1,"Zero")</f>
        <v>Zero</v>
      </c>
      <c r="Q970" s="113">
        <v>10</v>
      </c>
      <c r="R970" s="114">
        <v>6.9444444444444441E-3</v>
      </c>
      <c r="S970" s="131" t="s">
        <v>1680</v>
      </c>
      <c r="T970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70" s="105">
        <f>IF(OR([2]!RtDuet_Report[[#This Row],[Machine Centre ]]="Truck Loading 1 Unplanned Loss",[2]!RtDuet_Report[[#This Row],[Machine Centre ]]="Truck Loading 2 Unplanned Loss"),[2]!RtDuet_Report[[#This Row],[Duration3]],0)</f>
        <v>2</v>
      </c>
    </row>
    <row r="971" spans="1:21" ht="225.5" thickBot="1" x14ac:dyDescent="0.4">
      <c r="A971" s="138" t="s">
        <v>1537</v>
      </c>
      <c r="B971" s="130">
        <v>45231</v>
      </c>
      <c r="C971" s="99" t="s">
        <v>1679</v>
      </c>
      <c r="D971" s="99"/>
      <c r="E971" s="100">
        <v>45254.17083333333</v>
      </c>
      <c r="F971" s="100">
        <v>45254.177083333336</v>
      </c>
      <c r="G971" s="131" t="s">
        <v>69</v>
      </c>
      <c r="H971" s="131" t="s">
        <v>98</v>
      </c>
      <c r="I971" s="131" t="s">
        <v>1521</v>
      </c>
      <c r="J971" s="131" t="s">
        <v>62</v>
      </c>
      <c r="K971" s="131" t="s">
        <v>1396</v>
      </c>
      <c r="L971" s="107" t="s">
        <v>78</v>
      </c>
      <c r="M971" s="131" t="s">
        <v>64</v>
      </c>
      <c r="N971" s="131" t="s">
        <v>73</v>
      </c>
      <c r="O971" s="107" t="str">
        <f>IF([2]!RtDuet_Report[[#This Row],[Duration3]]&gt;=360,IF([2]!RtDuet_Report[[#This Row],[&gt; 12 Hrs EDT ]]=1,"Zero",1),"Zero")</f>
        <v>Zero</v>
      </c>
      <c r="P971" s="107" t="str">
        <f>IF([2]!RtDuet_Report[[#This Row],[Duration3]]&gt;=720, 1,"Zero")</f>
        <v>Zero</v>
      </c>
      <c r="Q971" s="113">
        <v>9</v>
      </c>
      <c r="R971" s="114">
        <v>6.2499999999999995E-3</v>
      </c>
      <c r="S971" s="131" t="s">
        <v>1680</v>
      </c>
      <c r="T971" s="105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97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72" spans="1:21" ht="188" thickBot="1" x14ac:dyDescent="0.4">
      <c r="A972" s="138" t="s">
        <v>1537</v>
      </c>
      <c r="B972" s="130">
        <v>45231</v>
      </c>
      <c r="C972" s="99" t="s">
        <v>1679</v>
      </c>
      <c r="D972" s="99"/>
      <c r="E972" s="100">
        <v>45254.576388888891</v>
      </c>
      <c r="F972" s="100">
        <v>45254.595138888886</v>
      </c>
      <c r="G972" s="131" t="s">
        <v>69</v>
      </c>
      <c r="H972" s="131" t="s">
        <v>1551</v>
      </c>
      <c r="I972" s="131" t="s">
        <v>1681</v>
      </c>
      <c r="J972" s="131" t="s">
        <v>62</v>
      </c>
      <c r="K972" s="131" t="s">
        <v>166</v>
      </c>
      <c r="L972" s="107" t="s">
        <v>54</v>
      </c>
      <c r="M972" s="131" t="s">
        <v>64</v>
      </c>
      <c r="N972" s="131" t="s">
        <v>73</v>
      </c>
      <c r="O972" s="107" t="str">
        <f>IF([2]!RtDuet_Report[[#This Row],[Duration3]]&gt;=360,IF([2]!RtDuet_Report[[#This Row],[&gt; 12 Hrs EDT ]]=1,"Zero",1),"Zero")</f>
        <v>Zero</v>
      </c>
      <c r="P972" s="107" t="str">
        <f>IF([2]!RtDuet_Report[[#This Row],[Duration3]]&gt;=720, 1,"Zero")</f>
        <v>Zero</v>
      </c>
      <c r="Q972" s="113">
        <v>27</v>
      </c>
      <c r="R972" s="114">
        <v>1.8749999999999999E-2</v>
      </c>
      <c r="S972" s="131" t="s">
        <v>1682</v>
      </c>
      <c r="T972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97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73" spans="1:21" ht="163" thickBot="1" x14ac:dyDescent="0.4">
      <c r="A973" s="138" t="s">
        <v>1537</v>
      </c>
      <c r="B973" s="130">
        <v>45231</v>
      </c>
      <c r="C973" s="99"/>
      <c r="D973" s="99"/>
      <c r="E973" s="100">
        <v>45254.580150462964</v>
      </c>
      <c r="F973" s="100">
        <v>45254.581886574073</v>
      </c>
      <c r="G973" s="131" t="s">
        <v>41</v>
      </c>
      <c r="H973" s="131" t="s">
        <v>444</v>
      </c>
      <c r="I973" s="131" t="s">
        <v>444</v>
      </c>
      <c r="J973" s="131" t="s">
        <v>34</v>
      </c>
      <c r="K973" s="131" t="s">
        <v>1683</v>
      </c>
      <c r="L973" s="107" t="s">
        <v>78</v>
      </c>
      <c r="M973" s="131" t="s">
        <v>1506</v>
      </c>
      <c r="N973" s="131" t="s">
        <v>1684</v>
      </c>
      <c r="O973" s="107" t="str">
        <f>IF([2]!RtDuet_Report[[#This Row],[Duration3]]&gt;=360,IF([2]!RtDuet_Report[[#This Row],[&gt; 12 Hrs EDT ]]=1,"Zero",1),"Zero")</f>
        <v>Zero</v>
      </c>
      <c r="P973" s="107" t="str">
        <f>IF([2]!RtDuet_Report[[#This Row],[Duration3]]&gt;=720, 1,"Zero")</f>
        <v>Zero</v>
      </c>
      <c r="Q973" s="113">
        <v>2</v>
      </c>
      <c r="R973" s="114">
        <v>1.736111111111111E-3</v>
      </c>
      <c r="S973" s="131" t="s">
        <v>1685</v>
      </c>
      <c r="T973" s="105">
        <f>IF(OR([2]!RtDuet_Report[[#This Row],[Machine Centre ]]="Vessel Unloading 1 Unplanned Loss",[2]!RtDuet_Report[[#This Row],[Machine Centre ]]="Vessel Unloading 2 Unplanned Loss"),[2]!RtDuet_Report[[#This Row],[Duration3]],0)</f>
        <v>27</v>
      </c>
      <c r="U97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74" spans="1:21" ht="188" thickBot="1" x14ac:dyDescent="0.4">
      <c r="A974" s="138" t="s">
        <v>1537</v>
      </c>
      <c r="B974" s="130">
        <v>45231</v>
      </c>
      <c r="C974" s="99" t="s">
        <v>1679</v>
      </c>
      <c r="D974" s="99"/>
      <c r="E974" s="100">
        <v>45254.607638888891</v>
      </c>
      <c r="F974" s="100">
        <v>45254.612500000003</v>
      </c>
      <c r="G974" s="131" t="s">
        <v>69</v>
      </c>
      <c r="H974" s="131" t="s">
        <v>848</v>
      </c>
      <c r="I974" s="131" t="s">
        <v>881</v>
      </c>
      <c r="J974" s="131" t="s">
        <v>62</v>
      </c>
      <c r="K974" s="131" t="s">
        <v>166</v>
      </c>
      <c r="L974" s="107" t="s">
        <v>54</v>
      </c>
      <c r="M974" s="131" t="s">
        <v>64</v>
      </c>
      <c r="N974" s="131" t="s">
        <v>73</v>
      </c>
      <c r="O974" s="107" t="str">
        <f>IF([2]!RtDuet_Report[[#This Row],[Duration3]]&gt;=360,IF([2]!RtDuet_Report[[#This Row],[&gt; 12 Hrs EDT ]]=1,"Zero",1),"Zero")</f>
        <v>Zero</v>
      </c>
      <c r="P974" s="107" t="str">
        <f>IF([2]!RtDuet_Report[[#This Row],[Duration3]]&gt;=720, 1,"Zero")</f>
        <v>Zero</v>
      </c>
      <c r="Q974" s="113">
        <v>7</v>
      </c>
      <c r="R974" s="114">
        <v>4.8611111111111112E-3</v>
      </c>
      <c r="S974" s="131" t="s">
        <v>1682</v>
      </c>
      <c r="T974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74" s="105">
        <f>IF(OR([2]!RtDuet_Report[[#This Row],[Machine Centre ]]="Truck Loading 1 Unplanned Loss",[2]!RtDuet_Report[[#This Row],[Machine Centre ]]="Truck Loading 2 Unplanned Loss"),[2]!RtDuet_Report[[#This Row],[Duration3]],0)</f>
        <v>2</v>
      </c>
    </row>
    <row r="975" spans="1:21" ht="163" thickBot="1" x14ac:dyDescent="0.4">
      <c r="A975" s="138" t="s">
        <v>1537</v>
      </c>
      <c r="B975" s="130">
        <v>45231</v>
      </c>
      <c r="C975" s="99"/>
      <c r="D975" s="99"/>
      <c r="E975" s="100">
        <v>45254.77447916667</v>
      </c>
      <c r="F975" s="100">
        <v>45254.778414351851</v>
      </c>
      <c r="G975" s="131" t="s">
        <v>32</v>
      </c>
      <c r="H975" s="131" t="s">
        <v>721</v>
      </c>
      <c r="I975" s="131" t="s">
        <v>721</v>
      </c>
      <c r="J975" s="131" t="s">
        <v>34</v>
      </c>
      <c r="K975" s="131" t="s">
        <v>1446</v>
      </c>
      <c r="L975" s="107" t="s">
        <v>54</v>
      </c>
      <c r="M975" s="131" t="s">
        <v>179</v>
      </c>
      <c r="N975" s="131" t="s">
        <v>536</v>
      </c>
      <c r="O975" s="107" t="str">
        <f>IF([2]!RtDuet_Report[[#This Row],[Duration3]]&gt;=360,IF([2]!RtDuet_Report[[#This Row],[&gt; 12 Hrs EDT ]]=1,"Zero",1),"Zero")</f>
        <v>Zero</v>
      </c>
      <c r="P975" s="107" t="str">
        <f>IF([2]!RtDuet_Report[[#This Row],[Duration3]]&gt;=720, 1,"Zero")</f>
        <v>Zero</v>
      </c>
      <c r="Q975" s="113">
        <v>5</v>
      </c>
      <c r="R975" s="114">
        <v>3.9351851851851857E-3</v>
      </c>
      <c r="S975" s="131" t="s">
        <v>795</v>
      </c>
      <c r="T975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97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76" spans="1:21" ht="163" thickBot="1" x14ac:dyDescent="0.4">
      <c r="A976" s="138" t="s">
        <v>1537</v>
      </c>
      <c r="B976" s="130">
        <v>45231</v>
      </c>
      <c r="C976" s="99"/>
      <c r="D976" s="99"/>
      <c r="E976" s="100">
        <v>45254.784895833334</v>
      </c>
      <c r="F976" s="100">
        <v>45254.790682870371</v>
      </c>
      <c r="G976" s="131" t="s">
        <v>32</v>
      </c>
      <c r="H976" s="131" t="s">
        <v>768</v>
      </c>
      <c r="I976" s="131" t="s">
        <v>768</v>
      </c>
      <c r="J976" s="131" t="s">
        <v>34</v>
      </c>
      <c r="K976" s="131" t="s">
        <v>1446</v>
      </c>
      <c r="L976" s="107" t="s">
        <v>54</v>
      </c>
      <c r="M976" s="131" t="s">
        <v>179</v>
      </c>
      <c r="N976" s="131" t="s">
        <v>536</v>
      </c>
      <c r="O976" s="107" t="str">
        <f>IF([2]!RtDuet_Report[[#This Row],[Duration3]]&gt;=360,IF([2]!RtDuet_Report[[#This Row],[&gt; 12 Hrs EDT ]]=1,"Zero",1),"Zero")</f>
        <v>Zero</v>
      </c>
      <c r="P976" s="107" t="str">
        <f>IF([2]!RtDuet_Report[[#This Row],[Duration3]]&gt;=720, 1,"Zero")</f>
        <v>Zero</v>
      </c>
      <c r="Q976" s="113">
        <v>8</v>
      </c>
      <c r="R976" s="114">
        <v>5.7870370370370376E-3</v>
      </c>
      <c r="S976" s="131" t="s">
        <v>795</v>
      </c>
      <c r="T976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76" s="105">
        <f>IF(OR([2]!RtDuet_Report[[#This Row],[Machine Centre ]]="Truck Loading 1 Unplanned Loss",[2]!RtDuet_Report[[#This Row],[Machine Centre ]]="Truck Loading 2 Unplanned Loss"),[2]!RtDuet_Report[[#This Row],[Duration3]],0)</f>
        <v>5</v>
      </c>
    </row>
    <row r="977" spans="1:21" ht="163" thickBot="1" x14ac:dyDescent="0.4">
      <c r="A977" s="138" t="s">
        <v>1537</v>
      </c>
      <c r="B977" s="130">
        <v>45231</v>
      </c>
      <c r="C977" s="99"/>
      <c r="D977" s="99"/>
      <c r="E977" s="100">
        <v>45254.796122685184</v>
      </c>
      <c r="F977" s="100">
        <v>45254.8046875</v>
      </c>
      <c r="G977" s="131" t="s">
        <v>32</v>
      </c>
      <c r="H977" s="131" t="s">
        <v>926</v>
      </c>
      <c r="I977" s="131" t="s">
        <v>926</v>
      </c>
      <c r="J977" s="131" t="s">
        <v>34</v>
      </c>
      <c r="K977" s="131" t="s">
        <v>1446</v>
      </c>
      <c r="L977" s="107" t="s">
        <v>54</v>
      </c>
      <c r="M977" s="131" t="s">
        <v>179</v>
      </c>
      <c r="N977" s="131" t="s">
        <v>536</v>
      </c>
      <c r="O977" s="107" t="str">
        <f>IF([2]!RtDuet_Report[[#This Row],[Duration3]]&gt;=360,IF([2]!RtDuet_Report[[#This Row],[&gt; 12 Hrs EDT ]]=1,"Zero",1),"Zero")</f>
        <v>Zero</v>
      </c>
      <c r="P977" s="107" t="str">
        <f>IF([2]!RtDuet_Report[[#This Row],[Duration3]]&gt;=720, 1,"Zero")</f>
        <v>Zero</v>
      </c>
      <c r="Q977" s="113">
        <v>12</v>
      </c>
      <c r="R977" s="114">
        <v>8.564814814814815E-3</v>
      </c>
      <c r="S977" s="131" t="s">
        <v>795</v>
      </c>
      <c r="T977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77" s="105">
        <f>IF(OR([2]!RtDuet_Report[[#This Row],[Machine Centre ]]="Truck Loading 1 Unplanned Loss",[2]!RtDuet_Report[[#This Row],[Machine Centre ]]="Truck Loading 2 Unplanned Loss"),[2]!RtDuet_Report[[#This Row],[Duration3]],0)</f>
        <v>8</v>
      </c>
    </row>
    <row r="978" spans="1:21" ht="163" thickBot="1" x14ac:dyDescent="0.4">
      <c r="A978" s="139" t="s">
        <v>1537</v>
      </c>
      <c r="B978" s="132">
        <v>45231</v>
      </c>
      <c r="C978" s="99"/>
      <c r="D978" s="99"/>
      <c r="E978" s="121">
        <v>45256.409432870372</v>
      </c>
      <c r="F978" s="121">
        <v>45256.411400462966</v>
      </c>
      <c r="G978" s="133" t="s">
        <v>32</v>
      </c>
      <c r="H978" s="133" t="s">
        <v>299</v>
      </c>
      <c r="I978" s="133" t="s">
        <v>299</v>
      </c>
      <c r="J978" s="133" t="s">
        <v>34</v>
      </c>
      <c r="K978" s="133" t="s">
        <v>1347</v>
      </c>
      <c r="L978" s="129" t="s">
        <v>78</v>
      </c>
      <c r="M978" s="133" t="s">
        <v>179</v>
      </c>
      <c r="N978" s="133" t="s">
        <v>536</v>
      </c>
      <c r="O978" s="129" t="str">
        <f>IF([2]!RtDuet_Report[[#This Row],[Duration3]]&gt;=360,IF([2]!RtDuet_Report[[#This Row],[&gt; 12 Hrs EDT ]]=1,"Zero",1),"Zero")</f>
        <v>Zero</v>
      </c>
      <c r="P978" s="129" t="str">
        <f>IF([2]!RtDuet_Report[[#This Row],[Duration3]]&gt;=720, 1,"Zero")</f>
        <v>Zero</v>
      </c>
      <c r="Q978" s="134">
        <v>2</v>
      </c>
      <c r="R978" s="135">
        <v>1.9675925925925928E-3</v>
      </c>
      <c r="S978" s="133" t="s">
        <v>1533</v>
      </c>
      <c r="T97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78" s="105">
        <f>IF(OR([2]!RtDuet_Report[[#This Row],[Machine Centre ]]="Truck Loading 1 Unplanned Loss",[2]!RtDuet_Report[[#This Row],[Machine Centre ]]="Truck Loading 2 Unplanned Loss"),[2]!RtDuet_Report[[#This Row],[Duration3]],0)</f>
        <v>12</v>
      </c>
    </row>
    <row r="979" spans="1:21" ht="163" thickBot="1" x14ac:dyDescent="0.4">
      <c r="A979" s="137" t="s">
        <v>1537</v>
      </c>
      <c r="B979" s="130">
        <v>45261</v>
      </c>
      <c r="C979" s="99"/>
      <c r="D979" s="99"/>
      <c r="E979" s="106">
        <v>45264.955613425926</v>
      </c>
      <c r="F979" s="106">
        <v>45264.960590277777</v>
      </c>
      <c r="G979" s="106" t="s">
        <v>32</v>
      </c>
      <c r="H979" s="106" t="s">
        <v>118</v>
      </c>
      <c r="I979" s="106" t="s">
        <v>118</v>
      </c>
      <c r="J979" s="106" t="s">
        <v>34</v>
      </c>
      <c r="K979" s="106" t="s">
        <v>535</v>
      </c>
      <c r="L979" s="118" t="s">
        <v>36</v>
      </c>
      <c r="M979" s="106" t="s">
        <v>179</v>
      </c>
      <c r="N979" s="106" t="s">
        <v>724</v>
      </c>
      <c r="O979" s="129" t="str">
        <f>IF([2]!RtDuet_Report[[#This Row],[Duration3]]&gt;=360,IF([2]!RtDuet_Report[[#This Row],[&gt; 12 Hrs EDT ]]=1,"Zero",1),"Zero")</f>
        <v>Zero</v>
      </c>
      <c r="P979" s="129" t="str">
        <f>IF([2]!RtDuet_Report[[#This Row],[Duration3]]&gt;=720, 1,"Zero")</f>
        <v>Zero</v>
      </c>
      <c r="Q979" s="101">
        <v>7</v>
      </c>
      <c r="R979" s="123">
        <v>4.9768518518518521E-3</v>
      </c>
      <c r="S979" s="106" t="s">
        <v>1686</v>
      </c>
      <c r="T979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79" s="105">
        <f>IF(OR([2]!RtDuet_Report[[#This Row],[Machine Centre ]]="Truck Loading 1 Unplanned Loss",[2]!RtDuet_Report[[#This Row],[Machine Centre ]]="Truck Loading 2 Unplanned Loss"),[2]!RtDuet_Report[[#This Row],[Duration3]],0)</f>
        <v>2</v>
      </c>
    </row>
    <row r="980" spans="1:21" ht="163" thickBot="1" x14ac:dyDescent="0.4">
      <c r="A980" s="137" t="s">
        <v>1537</v>
      </c>
      <c r="B980" s="130">
        <v>45261</v>
      </c>
      <c r="C980" s="99"/>
      <c r="D980" s="99"/>
      <c r="E980" s="106">
        <v>45266.066493055558</v>
      </c>
      <c r="F980" s="106">
        <v>45266.231886574074</v>
      </c>
      <c r="G980" s="106" t="s">
        <v>32</v>
      </c>
      <c r="H980" s="106" t="s">
        <v>1687</v>
      </c>
      <c r="I980" s="106" t="s">
        <v>1687</v>
      </c>
      <c r="J980" s="106" t="s">
        <v>34</v>
      </c>
      <c r="K980" s="106" t="s">
        <v>535</v>
      </c>
      <c r="L980" s="118" t="s">
        <v>36</v>
      </c>
      <c r="M980" s="106" t="s">
        <v>179</v>
      </c>
      <c r="N980" s="106" t="s">
        <v>536</v>
      </c>
      <c r="O980" s="129" t="str">
        <f>IF([2]!RtDuet_Report[[#This Row],[Duration3]]&gt;=360,IF([2]!RtDuet_Report[[#This Row],[&gt; 12 Hrs EDT ]]=1,"Zero",1),"Zero")</f>
        <v>Zero</v>
      </c>
      <c r="P980" s="129" t="str">
        <f>IF([2]!RtDuet_Report[[#This Row],[Duration3]]&gt;=720, 1,"Zero")</f>
        <v>Zero</v>
      </c>
      <c r="Q980" s="101">
        <v>238</v>
      </c>
      <c r="R980" s="123">
        <v>0.16539351851851852</v>
      </c>
      <c r="S980" s="118" t="s">
        <v>1688</v>
      </c>
      <c r="T980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80" s="105">
        <f>IF(OR([2]!RtDuet_Report[[#This Row],[Machine Centre ]]="Truck Loading 1 Unplanned Loss",[2]!RtDuet_Report[[#This Row],[Machine Centre ]]="Truck Loading 2 Unplanned Loss"),[2]!RtDuet_Report[[#This Row],[Duration3]],0)</f>
        <v>7</v>
      </c>
    </row>
    <row r="981" spans="1:21" ht="163" thickBot="1" x14ac:dyDescent="0.4">
      <c r="A981" s="137" t="s">
        <v>1537</v>
      </c>
      <c r="B981" s="130">
        <v>45261</v>
      </c>
      <c r="C981" s="99"/>
      <c r="D981" s="99"/>
      <c r="E981" s="106">
        <v>45266.254571759258</v>
      </c>
      <c r="F981" s="106">
        <v>45266.261747685188</v>
      </c>
      <c r="G981" s="106" t="s">
        <v>32</v>
      </c>
      <c r="H981" s="106" t="s">
        <v>42</v>
      </c>
      <c r="I981" s="106" t="s">
        <v>42</v>
      </c>
      <c r="J981" s="106" t="s">
        <v>34</v>
      </c>
      <c r="K981" s="106" t="s">
        <v>535</v>
      </c>
      <c r="L981" s="118" t="s">
        <v>36</v>
      </c>
      <c r="M981" s="106" t="s">
        <v>179</v>
      </c>
      <c r="N981" s="106" t="s">
        <v>536</v>
      </c>
      <c r="O981" s="129" t="str">
        <f>IF([2]!RtDuet_Report[[#This Row],[Duration3]]&gt;=360,IF([2]!RtDuet_Report[[#This Row],[&gt; 12 Hrs EDT ]]=1,"Zero",1),"Zero")</f>
        <v>Zero</v>
      </c>
      <c r="P981" s="129" t="str">
        <f>IF([2]!RtDuet_Report[[#This Row],[Duration3]]&gt;=720, 1,"Zero")</f>
        <v>Zero</v>
      </c>
      <c r="Q981" s="101">
        <v>10</v>
      </c>
      <c r="R981" s="123">
        <v>7.1759259259259259E-3</v>
      </c>
      <c r="S981" s="118" t="s">
        <v>1624</v>
      </c>
      <c r="T981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81" s="105">
        <f>IF(OR([2]!RtDuet_Report[[#This Row],[Machine Centre ]]="Truck Loading 1 Unplanned Loss",[2]!RtDuet_Report[[#This Row],[Machine Centre ]]="Truck Loading 2 Unplanned Loss"),[2]!RtDuet_Report[[#This Row],[Duration3]],0)</f>
        <v>238</v>
      </c>
    </row>
    <row r="982" spans="1:21" ht="163" thickBot="1" x14ac:dyDescent="0.4">
      <c r="A982" s="137" t="s">
        <v>1537</v>
      </c>
      <c r="B982" s="130">
        <v>45261</v>
      </c>
      <c r="C982" s="99"/>
      <c r="D982" s="99"/>
      <c r="E982" s="106">
        <v>45266.66846064815</v>
      </c>
      <c r="F982" s="106">
        <v>45266.673437500001</v>
      </c>
      <c r="G982" s="106" t="s">
        <v>32</v>
      </c>
      <c r="H982" s="106" t="s">
        <v>118</v>
      </c>
      <c r="I982" s="106" t="s">
        <v>118</v>
      </c>
      <c r="J982" s="106" t="s">
        <v>34</v>
      </c>
      <c r="K982" s="106" t="s">
        <v>535</v>
      </c>
      <c r="L982" s="118" t="s">
        <v>36</v>
      </c>
      <c r="M982" s="106" t="s">
        <v>179</v>
      </c>
      <c r="N982" s="106" t="s">
        <v>536</v>
      </c>
      <c r="O982" s="129" t="str">
        <f>IF([2]!RtDuet_Report[[#This Row],[Duration3]]&gt;=360,IF([2]!RtDuet_Report[[#This Row],[&gt; 12 Hrs EDT ]]=1,"Zero",1),"Zero")</f>
        <v>Zero</v>
      </c>
      <c r="P982" s="129" t="str">
        <f>IF([2]!RtDuet_Report[[#This Row],[Duration3]]&gt;=720, 1,"Zero")</f>
        <v>Zero</v>
      </c>
      <c r="Q982" s="101">
        <v>7</v>
      </c>
      <c r="R982" s="123">
        <v>4.9768518518518521E-3</v>
      </c>
      <c r="S982" s="118" t="s">
        <v>1689</v>
      </c>
      <c r="T982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82" s="105">
        <f>IF(OR([2]!RtDuet_Report[[#This Row],[Machine Centre ]]="Truck Loading 1 Unplanned Loss",[2]!RtDuet_Report[[#This Row],[Machine Centre ]]="Truck Loading 2 Unplanned Loss"),[2]!RtDuet_Report[[#This Row],[Duration3]],0)</f>
        <v>10</v>
      </c>
    </row>
    <row r="983" spans="1:21" ht="163" thickBot="1" x14ac:dyDescent="0.4">
      <c r="A983" s="137" t="s">
        <v>1537</v>
      </c>
      <c r="B983" s="130">
        <v>45261</v>
      </c>
      <c r="C983" s="99"/>
      <c r="D983" s="99"/>
      <c r="E983" s="106">
        <v>45266.708043981482</v>
      </c>
      <c r="F983" s="106">
        <v>45266.720659722225</v>
      </c>
      <c r="G983" s="106" t="s">
        <v>32</v>
      </c>
      <c r="H983" s="106" t="s">
        <v>1690</v>
      </c>
      <c r="I983" s="106" t="s">
        <v>1690</v>
      </c>
      <c r="J983" s="106" t="s">
        <v>34</v>
      </c>
      <c r="K983" s="106" t="s">
        <v>535</v>
      </c>
      <c r="L983" s="118" t="s">
        <v>36</v>
      </c>
      <c r="M983" s="106" t="s">
        <v>179</v>
      </c>
      <c r="N983" s="106" t="s">
        <v>536</v>
      </c>
      <c r="O983" s="129" t="str">
        <f>IF([2]!RtDuet_Report[[#This Row],[Duration3]]&gt;=360,IF([2]!RtDuet_Report[[#This Row],[&gt; 12 Hrs EDT ]]=1,"Zero",1),"Zero")</f>
        <v>Zero</v>
      </c>
      <c r="P983" s="129" t="str">
        <f>IF([2]!RtDuet_Report[[#This Row],[Duration3]]&gt;=720, 1,"Zero")</f>
        <v>Zero</v>
      </c>
      <c r="Q983" s="101">
        <v>18</v>
      </c>
      <c r="R983" s="123">
        <v>1.2615740740740742E-2</v>
      </c>
      <c r="S983" s="118" t="s">
        <v>1689</v>
      </c>
      <c r="T983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83" s="105">
        <f>IF(OR([2]!RtDuet_Report[[#This Row],[Machine Centre ]]="Truck Loading 1 Unplanned Loss",[2]!RtDuet_Report[[#This Row],[Machine Centre ]]="Truck Loading 2 Unplanned Loss"),[2]!RtDuet_Report[[#This Row],[Duration3]],0)</f>
        <v>7</v>
      </c>
    </row>
    <row r="984" spans="1:21" ht="163" thickBot="1" x14ac:dyDescent="0.4">
      <c r="A984" s="137" t="s">
        <v>1537</v>
      </c>
      <c r="B984" s="130">
        <v>45261</v>
      </c>
      <c r="C984" s="99"/>
      <c r="D984" s="99"/>
      <c r="E984" s="106">
        <v>45266.772627314815</v>
      </c>
      <c r="F984" s="106">
        <v>45266.776562500003</v>
      </c>
      <c r="G984" s="106" t="s">
        <v>32</v>
      </c>
      <c r="H984" s="106" t="s">
        <v>721</v>
      </c>
      <c r="I984" s="106" t="s">
        <v>721</v>
      </c>
      <c r="J984" s="106" t="s">
        <v>34</v>
      </c>
      <c r="K984" s="106" t="s">
        <v>535</v>
      </c>
      <c r="L984" s="118" t="s">
        <v>36</v>
      </c>
      <c r="M984" s="106" t="s">
        <v>179</v>
      </c>
      <c r="N984" s="106" t="s">
        <v>536</v>
      </c>
      <c r="O984" s="129" t="str">
        <f>IF([2]!RtDuet_Report[[#This Row],[Duration3]]&gt;=360,IF([2]!RtDuet_Report[[#This Row],[&gt; 12 Hrs EDT ]]=1,"Zero",1),"Zero")</f>
        <v>Zero</v>
      </c>
      <c r="P984" s="129" t="str">
        <f>IF([2]!RtDuet_Report[[#This Row],[Duration3]]&gt;=720, 1,"Zero")</f>
        <v>Zero</v>
      </c>
      <c r="Q984" s="101">
        <v>5</v>
      </c>
      <c r="R984" s="123">
        <v>3.9351851851851857E-3</v>
      </c>
      <c r="S984" s="118" t="s">
        <v>1689</v>
      </c>
      <c r="T984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84" s="105">
        <f>IF(OR([2]!RtDuet_Report[[#This Row],[Machine Centre ]]="Truck Loading 1 Unplanned Loss",[2]!RtDuet_Report[[#This Row],[Machine Centre ]]="Truck Loading 2 Unplanned Loss"),[2]!RtDuet_Report[[#This Row],[Duration3]],0)</f>
        <v>18</v>
      </c>
    </row>
    <row r="985" spans="1:21" ht="163" thickBot="1" x14ac:dyDescent="0.4">
      <c r="A985" s="137" t="s">
        <v>1537</v>
      </c>
      <c r="B985" s="130">
        <v>45261</v>
      </c>
      <c r="C985" s="99"/>
      <c r="D985" s="99"/>
      <c r="E985" s="106">
        <v>45266.900868055556</v>
      </c>
      <c r="F985" s="106">
        <v>45266.905844907407</v>
      </c>
      <c r="G985" s="106" t="s">
        <v>32</v>
      </c>
      <c r="H985" s="106" t="s">
        <v>118</v>
      </c>
      <c r="I985" s="106" t="s">
        <v>118</v>
      </c>
      <c r="J985" s="106" t="s">
        <v>34</v>
      </c>
      <c r="K985" s="106" t="s">
        <v>535</v>
      </c>
      <c r="L985" s="118" t="s">
        <v>36</v>
      </c>
      <c r="M985" s="106" t="s">
        <v>179</v>
      </c>
      <c r="N985" s="106" t="s">
        <v>536</v>
      </c>
      <c r="O985" s="129" t="str">
        <f>IF([2]!RtDuet_Report[[#This Row],[Duration3]]&gt;=360,IF([2]!RtDuet_Report[[#This Row],[&gt; 12 Hrs EDT ]]=1,"Zero",1),"Zero")</f>
        <v>Zero</v>
      </c>
      <c r="P985" s="129" t="str">
        <f>IF([2]!RtDuet_Report[[#This Row],[Duration3]]&gt;=720, 1,"Zero")</f>
        <v>Zero</v>
      </c>
      <c r="Q985" s="101">
        <v>7</v>
      </c>
      <c r="R985" s="123">
        <v>4.9768518518518521E-3</v>
      </c>
      <c r="S985" s="118" t="s">
        <v>1691</v>
      </c>
      <c r="T985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85" s="105">
        <f>IF(OR([2]!RtDuet_Report[[#This Row],[Machine Centre ]]="Truck Loading 1 Unplanned Loss",[2]!RtDuet_Report[[#This Row],[Machine Centre ]]="Truck Loading 2 Unplanned Loss"),[2]!RtDuet_Report[[#This Row],[Duration3]],0)</f>
        <v>5</v>
      </c>
    </row>
    <row r="986" spans="1:21" ht="163" thickBot="1" x14ac:dyDescent="0.4">
      <c r="A986" s="137" t="s">
        <v>1537</v>
      </c>
      <c r="B986" s="130">
        <v>45261</v>
      </c>
      <c r="C986" s="99"/>
      <c r="D986" s="99"/>
      <c r="E986" s="106">
        <v>45267.870659722219</v>
      </c>
      <c r="F986" s="106">
        <v>45267.879803240743</v>
      </c>
      <c r="G986" s="106" t="s">
        <v>32</v>
      </c>
      <c r="H986" s="106" t="s">
        <v>409</v>
      </c>
      <c r="I986" s="106" t="s">
        <v>409</v>
      </c>
      <c r="J986" s="106" t="s">
        <v>34</v>
      </c>
      <c r="K986" s="106" t="s">
        <v>535</v>
      </c>
      <c r="L986" s="118" t="s">
        <v>36</v>
      </c>
      <c r="M986" s="106" t="s">
        <v>179</v>
      </c>
      <c r="N986" s="106" t="s">
        <v>536</v>
      </c>
      <c r="O986" s="129" t="str">
        <f>IF([2]!RtDuet_Report[[#This Row],[Duration3]]&gt;=360,IF([2]!RtDuet_Report[[#This Row],[&gt; 12 Hrs EDT ]]=1,"Zero",1),"Zero")</f>
        <v>Zero</v>
      </c>
      <c r="P986" s="129" t="str">
        <f>IF([2]!RtDuet_Report[[#This Row],[Duration3]]&gt;=720, 1,"Zero")</f>
        <v>Zero</v>
      </c>
      <c r="Q986" s="101">
        <v>13</v>
      </c>
      <c r="R986" s="123">
        <v>9.1435185185185178E-3</v>
      </c>
      <c r="S986" s="118" t="s">
        <v>1692</v>
      </c>
      <c r="T986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86" s="105">
        <f>IF(OR([2]!RtDuet_Report[[#This Row],[Machine Centre ]]="Truck Loading 1 Unplanned Loss",[2]!RtDuet_Report[[#This Row],[Machine Centre ]]="Truck Loading 2 Unplanned Loss"),[2]!RtDuet_Report[[#This Row],[Duration3]],0)</f>
        <v>7</v>
      </c>
    </row>
    <row r="987" spans="1:21" ht="188" thickBot="1" x14ac:dyDescent="0.4">
      <c r="A987" s="137" t="s">
        <v>1537</v>
      </c>
      <c r="B987" s="130">
        <v>45261</v>
      </c>
      <c r="C987" s="99" t="s">
        <v>1693</v>
      </c>
      <c r="D987" s="99"/>
      <c r="E987" s="106">
        <v>45270.072222222225</v>
      </c>
      <c r="F987" s="106">
        <v>45270.111111111109</v>
      </c>
      <c r="G987" s="106" t="s">
        <v>59</v>
      </c>
      <c r="H987" s="106" t="s">
        <v>1694</v>
      </c>
      <c r="I987" s="106" t="s">
        <v>270</v>
      </c>
      <c r="J987" s="106" t="s">
        <v>62</v>
      </c>
      <c r="K987" s="106" t="s">
        <v>239</v>
      </c>
      <c r="L987" s="118" t="s">
        <v>36</v>
      </c>
      <c r="M987" s="106" t="s">
        <v>188</v>
      </c>
      <c r="N987" s="106" t="s">
        <v>240</v>
      </c>
      <c r="O987" s="129" t="str">
        <f>IF([2]!RtDuet_Report[[#This Row],[Duration3]]&gt;=360,IF([2]!RtDuet_Report[[#This Row],[&gt; 12 Hrs EDT ]]=1,"Zero",1),"Zero")</f>
        <v>Zero</v>
      </c>
      <c r="P987" s="129" t="str">
        <f>IF([2]!RtDuet_Report[[#This Row],[Duration3]]&gt;=720, 1,"Zero")</f>
        <v>Zero</v>
      </c>
      <c r="Q987" s="101">
        <v>56</v>
      </c>
      <c r="R987" s="123">
        <v>3.888888888888889E-2</v>
      </c>
      <c r="S987" s="118" t="s">
        <v>1695</v>
      </c>
      <c r="T987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87" s="105">
        <f>IF(OR([2]!RtDuet_Report[[#This Row],[Machine Centre ]]="Truck Loading 1 Unplanned Loss",[2]!RtDuet_Report[[#This Row],[Machine Centre ]]="Truck Loading 2 Unplanned Loss"),[2]!RtDuet_Report[[#This Row],[Duration3]],0)</f>
        <v>13</v>
      </c>
    </row>
    <row r="988" spans="1:21" ht="188" thickBot="1" x14ac:dyDescent="0.4">
      <c r="A988" s="137" t="s">
        <v>1537</v>
      </c>
      <c r="B988" s="130">
        <v>45261</v>
      </c>
      <c r="C988" s="99" t="s">
        <v>1693</v>
      </c>
      <c r="D988" s="99"/>
      <c r="E988" s="106">
        <v>45270.228472222225</v>
      </c>
      <c r="F988" s="106">
        <v>45270.234027777777</v>
      </c>
      <c r="G988" s="106" t="s">
        <v>59</v>
      </c>
      <c r="H988" s="106" t="s">
        <v>1125</v>
      </c>
      <c r="I988" s="106" t="s">
        <v>1125</v>
      </c>
      <c r="J988" s="106" t="s">
        <v>34</v>
      </c>
      <c r="K988" s="106" t="s">
        <v>1696</v>
      </c>
      <c r="L988" s="118"/>
      <c r="M988" s="106" t="s">
        <v>179</v>
      </c>
      <c r="N988" s="106" t="s">
        <v>491</v>
      </c>
      <c r="O988" s="129" t="str">
        <f>IF([2]!RtDuet_Report[[#This Row],[Duration3]]&gt;=360,IF([2]!RtDuet_Report[[#This Row],[&gt; 12 Hrs EDT ]]=1,"Zero",1),"Zero")</f>
        <v>Zero</v>
      </c>
      <c r="P988" s="129" t="str">
        <f>IF([2]!RtDuet_Report[[#This Row],[Duration3]]&gt;=720, 1,"Zero")</f>
        <v>Zero</v>
      </c>
      <c r="Q988" s="101">
        <v>8</v>
      </c>
      <c r="R988" s="123">
        <v>5.5555555555555558E-3</v>
      </c>
      <c r="S988" s="118" t="s">
        <v>1697</v>
      </c>
      <c r="T988" s="105">
        <f>IF(OR([2]!RtDuet_Report[[#This Row],[Machine Centre ]]="Vessel Unloading 1 Unplanned Loss",[2]!RtDuet_Report[[#This Row],[Machine Centre ]]="Vessel Unloading 2 Unplanned Loss"),[2]!RtDuet_Report[[#This Row],[Duration3]],0)</f>
        <v>56</v>
      </c>
      <c r="U98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89" spans="1:21" ht="163" thickBot="1" x14ac:dyDescent="0.4">
      <c r="A989" s="137" t="s">
        <v>1537</v>
      </c>
      <c r="B989" s="130">
        <v>45261</v>
      </c>
      <c r="C989" s="99" t="s">
        <v>1693</v>
      </c>
      <c r="D989" s="99"/>
      <c r="E989" s="106">
        <v>45270.538194444445</v>
      </c>
      <c r="F989" s="106">
        <v>45270.54583333333</v>
      </c>
      <c r="G989" s="106" t="s">
        <v>69</v>
      </c>
      <c r="H989" s="106" t="s">
        <v>1300</v>
      </c>
      <c r="I989" s="106" t="s">
        <v>1300</v>
      </c>
      <c r="J989" s="106" t="s">
        <v>34</v>
      </c>
      <c r="K989" s="106" t="s">
        <v>1698</v>
      </c>
      <c r="L989" s="118"/>
      <c r="M989" s="106" t="s">
        <v>179</v>
      </c>
      <c r="N989" s="106" t="s">
        <v>491</v>
      </c>
      <c r="O989" s="129" t="str">
        <f>IF([2]!RtDuet_Report[[#This Row],[Duration3]]&gt;=360,IF([2]!RtDuet_Report[[#This Row],[&gt; 12 Hrs EDT ]]=1,"Zero",1),"Zero")</f>
        <v>Zero</v>
      </c>
      <c r="P989" s="129" t="str">
        <f>IF([2]!RtDuet_Report[[#This Row],[Duration3]]&gt;=720, 1,"Zero")</f>
        <v>Zero</v>
      </c>
      <c r="Q989" s="101">
        <v>11</v>
      </c>
      <c r="R989" s="123">
        <v>7.6388888888888886E-3</v>
      </c>
      <c r="S989" s="118" t="s">
        <v>1699</v>
      </c>
      <c r="T989" s="105">
        <f>IF(OR([2]!RtDuet_Report[[#This Row],[Machine Centre ]]="Vessel Unloading 1 Unplanned Loss",[2]!RtDuet_Report[[#This Row],[Machine Centre ]]="Vessel Unloading 2 Unplanned Loss"),[2]!RtDuet_Report[[#This Row],[Duration3]],0)</f>
        <v>8</v>
      </c>
      <c r="U98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90" spans="1:21" ht="163" thickBot="1" x14ac:dyDescent="0.4">
      <c r="A990" s="137" t="s">
        <v>1537</v>
      </c>
      <c r="B990" s="130">
        <v>45261</v>
      </c>
      <c r="C990" s="99" t="s">
        <v>1693</v>
      </c>
      <c r="D990" s="99"/>
      <c r="E990" s="106">
        <v>45270.791666666664</v>
      </c>
      <c r="F990" s="106">
        <v>45270.79791666667</v>
      </c>
      <c r="G990" s="106" t="s">
        <v>59</v>
      </c>
      <c r="H990" s="106" t="s">
        <v>98</v>
      </c>
      <c r="I990" s="106" t="s">
        <v>98</v>
      </c>
      <c r="J990" s="106" t="s">
        <v>34</v>
      </c>
      <c r="K990" s="106" t="s">
        <v>1700</v>
      </c>
      <c r="L990" s="118"/>
      <c r="M990" s="106" t="s">
        <v>179</v>
      </c>
      <c r="N990" s="106" t="s">
        <v>470</v>
      </c>
      <c r="O990" s="129" t="str">
        <f>IF([2]!RtDuet_Report[[#This Row],[Duration3]]&gt;=360,IF([2]!RtDuet_Report[[#This Row],[&gt; 12 Hrs EDT ]]=1,"Zero",1),"Zero")</f>
        <v>Zero</v>
      </c>
      <c r="P990" s="129" t="str">
        <f>IF([2]!RtDuet_Report[[#This Row],[Duration3]]&gt;=720, 1,"Zero")</f>
        <v>Zero</v>
      </c>
      <c r="Q990" s="101">
        <v>9</v>
      </c>
      <c r="R990" s="123">
        <v>6.2499999999999995E-3</v>
      </c>
      <c r="S990" s="118" t="s">
        <v>1701</v>
      </c>
      <c r="T990" s="105">
        <f>IF(OR([2]!RtDuet_Report[[#This Row],[Machine Centre ]]="Vessel Unloading 1 Unplanned Loss",[2]!RtDuet_Report[[#This Row],[Machine Centre ]]="Vessel Unloading 2 Unplanned Loss"),[2]!RtDuet_Report[[#This Row],[Duration3]],0)</f>
        <v>11</v>
      </c>
      <c r="U99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91" spans="1:21" ht="138" thickBot="1" x14ac:dyDescent="0.4">
      <c r="A991" s="138" t="s">
        <v>1537</v>
      </c>
      <c r="B991" s="130">
        <v>45292</v>
      </c>
      <c r="C991" s="99" t="s">
        <v>1702</v>
      </c>
      <c r="D991" s="99"/>
      <c r="E991" s="100">
        <v>45294.478148148148</v>
      </c>
      <c r="F991" s="100">
        <v>45294.481851851851</v>
      </c>
      <c r="G991" s="131" t="s">
        <v>32</v>
      </c>
      <c r="H991" s="131" t="s">
        <v>719</v>
      </c>
      <c r="I991" s="131" t="s">
        <v>719</v>
      </c>
      <c r="J991" s="131" t="s">
        <v>34</v>
      </c>
      <c r="K991" s="131" t="s">
        <v>1467</v>
      </c>
      <c r="L991" s="107" t="s">
        <v>1703</v>
      </c>
      <c r="M991" s="131" t="s">
        <v>179</v>
      </c>
      <c r="N991" s="131" t="s">
        <v>536</v>
      </c>
      <c r="O991" s="107" t="str">
        <f>IF([2]!RtDuet_Report[[#This Row],[Duration3]]&gt;=360,IF([2]!RtDuet_Report[[#This Row],[&gt; 12 Hrs EDT ]]=1,"Zero",1),"Zero")</f>
        <v>Zero</v>
      </c>
      <c r="P991" s="107" t="str">
        <f>IF([2]!RtDuet_Report[[#This Row],[Duration3]]&gt;=720, 1,"Zero")</f>
        <v>Zero</v>
      </c>
      <c r="Q991" s="113">
        <v>5</v>
      </c>
      <c r="R991" s="114">
        <v>3.7037037037037034E-3</v>
      </c>
      <c r="S991" s="131" t="s">
        <v>844</v>
      </c>
      <c r="T991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99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92" spans="1:21" ht="175.5" thickBot="1" x14ac:dyDescent="0.4">
      <c r="A992" s="138" t="s">
        <v>1537</v>
      </c>
      <c r="B992" s="130">
        <v>45292</v>
      </c>
      <c r="C992" s="99" t="s">
        <v>1704</v>
      </c>
      <c r="D992" s="99"/>
      <c r="E992" s="100">
        <v>45294.751388888886</v>
      </c>
      <c r="F992" s="100">
        <v>45294.755555555559</v>
      </c>
      <c r="G992" s="131" t="s">
        <v>69</v>
      </c>
      <c r="H992" s="131" t="s">
        <v>696</v>
      </c>
      <c r="I992" s="131" t="s">
        <v>696</v>
      </c>
      <c r="J992" s="131" t="s">
        <v>34</v>
      </c>
      <c r="K992" s="131" t="s">
        <v>1705</v>
      </c>
      <c r="L992" s="107" t="s">
        <v>1706</v>
      </c>
      <c r="M992" s="131" t="s">
        <v>188</v>
      </c>
      <c r="N992" s="131" t="s">
        <v>189</v>
      </c>
      <c r="O992" s="107" t="str">
        <f>IF([2]!RtDuet_Report[[#This Row],[Duration3]]&gt;=360,IF([2]!RtDuet_Report[[#This Row],[&gt; 12 Hrs EDT ]]=1,"Zero",1),"Zero")</f>
        <v>Zero</v>
      </c>
      <c r="P992" s="107" t="str">
        <f>IF([2]!RtDuet_Report[[#This Row],[Duration3]]&gt;=720, 1,"Zero")</f>
        <v>Zero</v>
      </c>
      <c r="Q992" s="113">
        <v>6</v>
      </c>
      <c r="R992" s="114">
        <v>4.1666666666666666E-3</v>
      </c>
      <c r="S992" s="131" t="s">
        <v>1707</v>
      </c>
      <c r="T992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92" s="105">
        <f>IF(OR([2]!RtDuet_Report[[#This Row],[Machine Centre ]]="Truck Loading 1 Unplanned Loss",[2]!RtDuet_Report[[#This Row],[Machine Centre ]]="Truck Loading 2 Unplanned Loss"),[2]!RtDuet_Report[[#This Row],[Duration3]],0)</f>
        <v>5</v>
      </c>
    </row>
    <row r="993" spans="1:21" ht="188" thickBot="1" x14ac:dyDescent="0.4">
      <c r="A993" s="138" t="s">
        <v>1537</v>
      </c>
      <c r="B993" s="130">
        <v>45292</v>
      </c>
      <c r="C993" s="99" t="s">
        <v>1704</v>
      </c>
      <c r="D993" s="99"/>
      <c r="E993" s="100">
        <v>45295.137499999997</v>
      </c>
      <c r="F993" s="100">
        <v>45295.157638888886</v>
      </c>
      <c r="G993" s="131" t="s">
        <v>59</v>
      </c>
      <c r="H993" s="131" t="s">
        <v>1238</v>
      </c>
      <c r="I993" s="131" t="s">
        <v>50</v>
      </c>
      <c r="J993" s="131" t="s">
        <v>62</v>
      </c>
      <c r="K993" s="131" t="s">
        <v>239</v>
      </c>
      <c r="L993" s="107" t="s">
        <v>36</v>
      </c>
      <c r="M993" s="131" t="s">
        <v>188</v>
      </c>
      <c r="N993" s="131" t="s">
        <v>240</v>
      </c>
      <c r="O993" s="107" t="str">
        <f>IF([2]!RtDuet_Report[[#This Row],[Duration3]]&gt;=360,IF([2]!RtDuet_Report[[#This Row],[&gt; 12 Hrs EDT ]]=1,"Zero",1),"Zero")</f>
        <v>Zero</v>
      </c>
      <c r="P993" s="107" t="str">
        <f>IF([2]!RtDuet_Report[[#This Row],[Duration3]]&gt;=720, 1,"Zero")</f>
        <v>Zero</v>
      </c>
      <c r="Q993" s="113">
        <v>29</v>
      </c>
      <c r="R993" s="114">
        <v>2.013888888888889E-2</v>
      </c>
      <c r="S993" s="131" t="s">
        <v>1708</v>
      </c>
      <c r="T993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99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94" spans="1:21" ht="175.5" thickBot="1" x14ac:dyDescent="0.4">
      <c r="A994" s="138" t="s">
        <v>1537</v>
      </c>
      <c r="B994" s="130">
        <v>45292</v>
      </c>
      <c r="C994" s="99" t="s">
        <v>1704</v>
      </c>
      <c r="D994" s="99"/>
      <c r="E994" s="100">
        <v>45295.379166666666</v>
      </c>
      <c r="F994" s="100">
        <v>45295.38958333333</v>
      </c>
      <c r="G994" s="131" t="s">
        <v>69</v>
      </c>
      <c r="H994" s="131" t="s">
        <v>253</v>
      </c>
      <c r="I994" s="131" t="s">
        <v>1709</v>
      </c>
      <c r="J994" s="131" t="s">
        <v>62</v>
      </c>
      <c r="K994" s="131" t="s">
        <v>628</v>
      </c>
      <c r="L994" s="107" t="s">
        <v>36</v>
      </c>
      <c r="M994" s="131" t="s">
        <v>188</v>
      </c>
      <c r="N994" s="131" t="s">
        <v>629</v>
      </c>
      <c r="O994" s="107" t="str">
        <f>IF([2]!RtDuet_Report[[#This Row],[Duration3]]&gt;=360,IF([2]!RtDuet_Report[[#This Row],[&gt; 12 Hrs EDT ]]=1,"Zero",1),"Zero")</f>
        <v>Zero</v>
      </c>
      <c r="P994" s="107" t="str">
        <f>IF([2]!RtDuet_Report[[#This Row],[Duration3]]&gt;=720, 1,"Zero")</f>
        <v>Zero</v>
      </c>
      <c r="Q994" s="113">
        <v>15</v>
      </c>
      <c r="R994" s="114">
        <v>1.0416666666666666E-2</v>
      </c>
      <c r="S994" s="131" t="s">
        <v>1710</v>
      </c>
      <c r="T994" s="105">
        <f>IF(OR([2]!RtDuet_Report[[#This Row],[Machine Centre ]]="Vessel Unloading 1 Unplanned Loss",[2]!RtDuet_Report[[#This Row],[Machine Centre ]]="Vessel Unloading 2 Unplanned Loss"),[2]!RtDuet_Report[[#This Row],[Duration3]],0)</f>
        <v>29</v>
      </c>
      <c r="U99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95" spans="1:21" ht="100.5" thickBot="1" x14ac:dyDescent="0.4">
      <c r="A995" s="138" t="s">
        <v>1537</v>
      </c>
      <c r="B995" s="130">
        <v>45292</v>
      </c>
      <c r="C995" s="99" t="s">
        <v>1704</v>
      </c>
      <c r="D995" s="99"/>
      <c r="E995" s="100">
        <v>45295.575694444444</v>
      </c>
      <c r="F995" s="100">
        <v>45295.590277777781</v>
      </c>
      <c r="G995" s="131" t="s">
        <v>59</v>
      </c>
      <c r="H995" s="131" t="s">
        <v>1248</v>
      </c>
      <c r="I995" s="131" t="s">
        <v>318</v>
      </c>
      <c r="J995" s="131" t="s">
        <v>62</v>
      </c>
      <c r="K995" s="131" t="s">
        <v>1266</v>
      </c>
      <c r="L995" s="107" t="s">
        <v>78</v>
      </c>
      <c r="M995" s="131" t="s">
        <v>1711</v>
      </c>
      <c r="N995" s="131" t="s">
        <v>1711</v>
      </c>
      <c r="O995" s="107" t="str">
        <f>IF([2]!RtDuet_Report[[#This Row],[Duration3]]&gt;=360,IF([2]!RtDuet_Report[[#This Row],[&gt; 12 Hrs EDT ]]=1,"Zero",1),"Zero")</f>
        <v>Zero</v>
      </c>
      <c r="P995" s="107" t="str">
        <f>IF([2]!RtDuet_Report[[#This Row],[Duration3]]&gt;=720, 1,"Zero")</f>
        <v>Zero</v>
      </c>
      <c r="Q995" s="113">
        <v>21</v>
      </c>
      <c r="R995" s="114">
        <v>1.4583333333333332E-2</v>
      </c>
      <c r="S995" s="131" t="s">
        <v>1143</v>
      </c>
      <c r="T995" s="105">
        <f>IF(OR([2]!RtDuet_Report[[#This Row],[Machine Centre ]]="Vessel Unloading 1 Unplanned Loss",[2]!RtDuet_Report[[#This Row],[Machine Centre ]]="Vessel Unloading 2 Unplanned Loss"),[2]!RtDuet_Report[[#This Row],[Duration3]],0)</f>
        <v>15</v>
      </c>
      <c r="U99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96" spans="1:21" ht="188" thickBot="1" x14ac:dyDescent="0.4">
      <c r="A996" s="138" t="s">
        <v>1537</v>
      </c>
      <c r="B996" s="130">
        <v>45292</v>
      </c>
      <c r="C996" s="99" t="s">
        <v>1704</v>
      </c>
      <c r="D996" s="99"/>
      <c r="E996" s="100">
        <v>45296.006249999999</v>
      </c>
      <c r="F996" s="100">
        <v>45296.021527777775</v>
      </c>
      <c r="G996" s="131" t="s">
        <v>59</v>
      </c>
      <c r="H996" s="131" t="s">
        <v>1353</v>
      </c>
      <c r="I996" s="131" t="s">
        <v>296</v>
      </c>
      <c r="J996" s="131" t="s">
        <v>62</v>
      </c>
      <c r="K996" s="131" t="s">
        <v>239</v>
      </c>
      <c r="L996" s="107" t="s">
        <v>36</v>
      </c>
      <c r="M996" s="131" t="s">
        <v>188</v>
      </c>
      <c r="N996" s="131" t="s">
        <v>240</v>
      </c>
      <c r="O996" s="107" t="str">
        <f>IF([2]!RtDuet_Report[[#This Row],[Duration3]]&gt;=360,IF([2]!RtDuet_Report[[#This Row],[&gt; 12 Hrs EDT ]]=1,"Zero",1),"Zero")</f>
        <v>Zero</v>
      </c>
      <c r="P996" s="107" t="str">
        <f>IF([2]!RtDuet_Report[[#This Row],[Duration3]]&gt;=720, 1,"Zero")</f>
        <v>Zero</v>
      </c>
      <c r="Q996" s="113">
        <v>22</v>
      </c>
      <c r="R996" s="114">
        <v>1.5277777777777777E-2</v>
      </c>
      <c r="S996" s="131" t="s">
        <v>1712</v>
      </c>
      <c r="T996" s="105">
        <f>IF(OR([2]!RtDuet_Report[[#This Row],[Machine Centre ]]="Vessel Unloading 1 Unplanned Loss",[2]!RtDuet_Report[[#This Row],[Machine Centre ]]="Vessel Unloading 2 Unplanned Loss"),[2]!RtDuet_Report[[#This Row],[Duration3]],0)</f>
        <v>21</v>
      </c>
      <c r="U99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97" spans="1:21" ht="163" thickBot="1" x14ac:dyDescent="0.4">
      <c r="A997" s="138" t="s">
        <v>1537</v>
      </c>
      <c r="B997" s="130">
        <v>45292</v>
      </c>
      <c r="C997" s="99"/>
      <c r="D997" s="99"/>
      <c r="E997" s="100">
        <v>45296.029189814813</v>
      </c>
      <c r="F997" s="100">
        <v>45296.037986111114</v>
      </c>
      <c r="G997" s="131" t="s">
        <v>32</v>
      </c>
      <c r="H997" s="131" t="s">
        <v>1292</v>
      </c>
      <c r="I997" s="131" t="s">
        <v>1292</v>
      </c>
      <c r="J997" s="131" t="s">
        <v>34</v>
      </c>
      <c r="K997" s="131" t="s">
        <v>1347</v>
      </c>
      <c r="L997" s="107" t="s">
        <v>78</v>
      </c>
      <c r="M997" s="131" t="s">
        <v>179</v>
      </c>
      <c r="N997" s="131" t="s">
        <v>536</v>
      </c>
      <c r="O997" s="107" t="str">
        <f>IF([2]!RtDuet_Report[[#This Row],[Duration3]]&gt;=360,IF([2]!RtDuet_Report[[#This Row],[&gt; 12 Hrs EDT ]]=1,"Zero",1),"Zero")</f>
        <v>Zero</v>
      </c>
      <c r="P997" s="107" t="str">
        <f>IF([2]!RtDuet_Report[[#This Row],[Duration3]]&gt;=720, 1,"Zero")</f>
        <v>Zero</v>
      </c>
      <c r="Q997" s="113">
        <v>12</v>
      </c>
      <c r="R997" s="114">
        <v>8.7962962962962968E-3</v>
      </c>
      <c r="S997" s="131" t="s">
        <v>1713</v>
      </c>
      <c r="T997" s="105">
        <f>IF(OR([2]!RtDuet_Report[[#This Row],[Machine Centre ]]="Vessel Unloading 1 Unplanned Loss",[2]!RtDuet_Report[[#This Row],[Machine Centre ]]="Vessel Unloading 2 Unplanned Loss"),[2]!RtDuet_Report[[#This Row],[Duration3]],0)</f>
        <v>22</v>
      </c>
      <c r="U99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998" spans="1:21" ht="188" thickBot="1" x14ac:dyDescent="0.4">
      <c r="A998" s="138" t="s">
        <v>1537</v>
      </c>
      <c r="B998" s="130">
        <v>45292</v>
      </c>
      <c r="C998" s="99" t="s">
        <v>1704</v>
      </c>
      <c r="D998" s="99"/>
      <c r="E998" s="100">
        <v>45296.054166666669</v>
      </c>
      <c r="F998" s="100">
        <v>45296.104861111111</v>
      </c>
      <c r="G998" s="131" t="s">
        <v>59</v>
      </c>
      <c r="H998" s="131" t="s">
        <v>1714</v>
      </c>
      <c r="I998" s="131" t="s">
        <v>935</v>
      </c>
      <c r="J998" s="131" t="s">
        <v>62</v>
      </c>
      <c r="K998" s="131" t="s">
        <v>239</v>
      </c>
      <c r="L998" s="107" t="s">
        <v>36</v>
      </c>
      <c r="M998" s="131" t="s">
        <v>188</v>
      </c>
      <c r="N998" s="131" t="s">
        <v>240</v>
      </c>
      <c r="O998" s="107" t="str">
        <f>IF([2]!RtDuet_Report[[#This Row],[Duration3]]&gt;=360,IF([2]!RtDuet_Report[[#This Row],[&gt; 12 Hrs EDT ]]=1,"Zero",1),"Zero")</f>
        <v>Zero</v>
      </c>
      <c r="P998" s="107" t="str">
        <f>IF([2]!RtDuet_Report[[#This Row],[Duration3]]&gt;=720, 1,"Zero")</f>
        <v>Zero</v>
      </c>
      <c r="Q998" s="113">
        <v>73</v>
      </c>
      <c r="R998" s="114">
        <v>5.0694444444444452E-2</v>
      </c>
      <c r="S998" s="131" t="s">
        <v>1715</v>
      </c>
      <c r="T99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998" s="105">
        <f>IF(OR([2]!RtDuet_Report[[#This Row],[Machine Centre ]]="Truck Loading 1 Unplanned Loss",[2]!RtDuet_Report[[#This Row],[Machine Centre ]]="Truck Loading 2 Unplanned Loss"),[2]!RtDuet_Report[[#This Row],[Duration3]],0)</f>
        <v>12</v>
      </c>
    </row>
    <row r="999" spans="1:21" ht="138" thickBot="1" x14ac:dyDescent="0.4">
      <c r="A999" s="138" t="s">
        <v>1537</v>
      </c>
      <c r="B999" s="130">
        <v>45292</v>
      </c>
      <c r="C999" s="99"/>
      <c r="D999" s="99"/>
      <c r="E999" s="100">
        <v>45296.162870370368</v>
      </c>
      <c r="F999" s="100">
        <v>45296.169699074075</v>
      </c>
      <c r="G999" s="131" t="s">
        <v>32</v>
      </c>
      <c r="H999" s="131" t="s">
        <v>110</v>
      </c>
      <c r="I999" s="131" t="s">
        <v>110</v>
      </c>
      <c r="J999" s="131" t="s">
        <v>34</v>
      </c>
      <c r="K999" s="131" t="s">
        <v>1467</v>
      </c>
      <c r="L999" s="107"/>
      <c r="M999" s="131" t="s">
        <v>179</v>
      </c>
      <c r="N999" s="131" t="s">
        <v>536</v>
      </c>
      <c r="O999" s="107" t="str">
        <f>IF([2]!RtDuet_Report[[#This Row],[Duration3]]&gt;=360,IF([2]!RtDuet_Report[[#This Row],[&gt; 12 Hrs EDT ]]=1,"Zero",1),"Zero")</f>
        <v>Zero</v>
      </c>
      <c r="P999" s="107" t="str">
        <f>IF([2]!RtDuet_Report[[#This Row],[Duration3]]&gt;=720, 1,"Zero")</f>
        <v>Zero</v>
      </c>
      <c r="Q999" s="113">
        <v>9</v>
      </c>
      <c r="R999" s="114">
        <v>6.828703703703704E-3</v>
      </c>
      <c r="S999" s="131" t="s">
        <v>1713</v>
      </c>
      <c r="T999" s="105">
        <f>IF(OR([2]!RtDuet_Report[[#This Row],[Machine Centre ]]="Vessel Unloading 1 Unplanned Loss",[2]!RtDuet_Report[[#This Row],[Machine Centre ]]="Vessel Unloading 2 Unplanned Loss"),[2]!RtDuet_Report[[#This Row],[Duration3]],0)</f>
        <v>73</v>
      </c>
      <c r="U99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00" spans="1:21" ht="163" thickBot="1" x14ac:dyDescent="0.4">
      <c r="A1000" s="138" t="s">
        <v>1537</v>
      </c>
      <c r="B1000" s="130">
        <v>45292</v>
      </c>
      <c r="C1000" s="99"/>
      <c r="D1000" s="99"/>
      <c r="E1000" s="100">
        <v>45296.171087962961</v>
      </c>
      <c r="F1000" s="100">
        <v>45296.172013888892</v>
      </c>
      <c r="G1000" s="131" t="s">
        <v>32</v>
      </c>
      <c r="H1000" s="131" t="s">
        <v>545</v>
      </c>
      <c r="I1000" s="131" t="s">
        <v>545</v>
      </c>
      <c r="J1000" s="131" t="s">
        <v>34</v>
      </c>
      <c r="K1000" s="131" t="s">
        <v>1347</v>
      </c>
      <c r="L1000" s="107" t="s">
        <v>78</v>
      </c>
      <c r="M1000" s="131" t="s">
        <v>179</v>
      </c>
      <c r="N1000" s="131" t="s">
        <v>536</v>
      </c>
      <c r="O1000" s="107" t="str">
        <f>IF([2]!RtDuet_Report[[#This Row],[Duration3]]&gt;=360,IF([2]!RtDuet_Report[[#This Row],[&gt; 12 Hrs EDT ]]=1,"Zero",1),"Zero")</f>
        <v>Zero</v>
      </c>
      <c r="P1000" s="107" t="str">
        <f>IF([2]!RtDuet_Report[[#This Row],[Duration3]]&gt;=720, 1,"Zero")</f>
        <v>Zero</v>
      </c>
      <c r="Q1000" s="113">
        <v>1</v>
      </c>
      <c r="R1000" s="114">
        <v>9.2592592592592585E-4</v>
      </c>
      <c r="S1000" s="131" t="s">
        <v>1716</v>
      </c>
      <c r="T1000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00" s="105">
        <f>IF(OR([2]!RtDuet_Report[[#This Row],[Machine Centre ]]="Truck Loading 1 Unplanned Loss",[2]!RtDuet_Report[[#This Row],[Machine Centre ]]="Truck Loading 2 Unplanned Loss"),[2]!RtDuet_Report[[#This Row],[Duration3]],0)</f>
        <v>9</v>
      </c>
    </row>
    <row r="1001" spans="1:21" ht="188" thickBot="1" x14ac:dyDescent="0.4">
      <c r="A1001" s="138" t="s">
        <v>1537</v>
      </c>
      <c r="B1001" s="130">
        <v>45292</v>
      </c>
      <c r="C1001" s="99" t="s">
        <v>1704</v>
      </c>
      <c r="D1001" s="99"/>
      <c r="E1001" s="100">
        <v>45296.23265046296</v>
      </c>
      <c r="F1001" s="100">
        <v>45296.243055555555</v>
      </c>
      <c r="G1001" s="131" t="s">
        <v>59</v>
      </c>
      <c r="H1001" s="131" t="s">
        <v>802</v>
      </c>
      <c r="I1001" s="131" t="s">
        <v>48</v>
      </c>
      <c r="J1001" s="131" t="s">
        <v>62</v>
      </c>
      <c r="K1001" s="131" t="s">
        <v>239</v>
      </c>
      <c r="L1001" s="107" t="s">
        <v>36</v>
      </c>
      <c r="M1001" s="131" t="s">
        <v>188</v>
      </c>
      <c r="N1001" s="131" t="s">
        <v>240</v>
      </c>
      <c r="O1001" s="107" t="str">
        <f>IF([2]!RtDuet_Report[[#This Row],[Duration3]]&gt;=360,IF([2]!RtDuet_Report[[#This Row],[&gt; 12 Hrs EDT ]]=1,"Zero",1),"Zero")</f>
        <v>Zero</v>
      </c>
      <c r="P1001" s="107" t="str">
        <f>IF([2]!RtDuet_Report[[#This Row],[Duration3]]&gt;=720, 1,"Zero")</f>
        <v>Zero</v>
      </c>
      <c r="Q1001" s="113">
        <v>14</v>
      </c>
      <c r="R1001" s="114">
        <v>1.0405092592592593E-2</v>
      </c>
      <c r="S1001" s="131" t="s">
        <v>1712</v>
      </c>
      <c r="T1001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01" s="105">
        <f>IF(OR([2]!RtDuet_Report[[#This Row],[Machine Centre ]]="Truck Loading 1 Unplanned Loss",[2]!RtDuet_Report[[#This Row],[Machine Centre ]]="Truck Loading 2 Unplanned Loss"),[2]!RtDuet_Report[[#This Row],[Duration3]],0)</f>
        <v>1</v>
      </c>
    </row>
    <row r="1002" spans="1:21" ht="200.5" thickBot="1" x14ac:dyDescent="0.4">
      <c r="A1002" s="138" t="s">
        <v>1537</v>
      </c>
      <c r="B1002" s="130">
        <v>45292</v>
      </c>
      <c r="C1002" s="99" t="s">
        <v>1704</v>
      </c>
      <c r="D1002" s="99"/>
      <c r="E1002" s="100">
        <v>45296.688888888886</v>
      </c>
      <c r="F1002" s="100">
        <v>45296.693749999999</v>
      </c>
      <c r="G1002" s="131" t="s">
        <v>69</v>
      </c>
      <c r="H1002" s="131" t="s">
        <v>848</v>
      </c>
      <c r="I1002" s="131" t="s">
        <v>807</v>
      </c>
      <c r="J1002" s="131" t="s">
        <v>62</v>
      </c>
      <c r="K1002" s="131" t="s">
        <v>367</v>
      </c>
      <c r="L1002" s="107" t="s">
        <v>36</v>
      </c>
      <c r="M1002" s="131" t="s">
        <v>83</v>
      </c>
      <c r="N1002" s="131" t="s">
        <v>84</v>
      </c>
      <c r="O1002" s="107" t="str">
        <f>IF([2]!RtDuet_Report[[#This Row],[Duration3]]&gt;=360,IF([2]!RtDuet_Report[[#This Row],[&gt; 12 Hrs EDT ]]=1,"Zero",1),"Zero")</f>
        <v>Zero</v>
      </c>
      <c r="P1002" s="107" t="str">
        <f>IF([2]!RtDuet_Report[[#This Row],[Duration3]]&gt;=720, 1,"Zero")</f>
        <v>Zero</v>
      </c>
      <c r="Q1002" s="113">
        <v>7</v>
      </c>
      <c r="R1002" s="114">
        <v>4.8611111111111112E-3</v>
      </c>
      <c r="S1002" s="131" t="s">
        <v>1298</v>
      </c>
      <c r="T1002" s="105">
        <f>IF(OR([2]!RtDuet_Report[[#This Row],[Machine Centre ]]="Vessel Unloading 1 Unplanned Loss",[2]!RtDuet_Report[[#This Row],[Machine Centre ]]="Vessel Unloading 2 Unplanned Loss"),[2]!RtDuet_Report[[#This Row],[Duration3]],0)</f>
        <v>14</v>
      </c>
      <c r="U100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03" spans="1:21" ht="200.5" thickBot="1" x14ac:dyDescent="0.4">
      <c r="A1003" s="138" t="s">
        <v>1537</v>
      </c>
      <c r="B1003" s="130">
        <v>45292</v>
      </c>
      <c r="C1003" s="99" t="s">
        <v>1704</v>
      </c>
      <c r="D1003" s="99"/>
      <c r="E1003" s="100">
        <v>45296.693749999999</v>
      </c>
      <c r="F1003" s="100">
        <v>45296.75</v>
      </c>
      <c r="G1003" s="131" t="s">
        <v>69</v>
      </c>
      <c r="H1003" s="131" t="s">
        <v>1717</v>
      </c>
      <c r="I1003" s="131" t="s">
        <v>1717</v>
      </c>
      <c r="J1003" s="131" t="s">
        <v>34</v>
      </c>
      <c r="K1003" s="131" t="s">
        <v>367</v>
      </c>
      <c r="L1003" s="107" t="s">
        <v>36</v>
      </c>
      <c r="M1003" s="131" t="s">
        <v>83</v>
      </c>
      <c r="N1003" s="131" t="s">
        <v>84</v>
      </c>
      <c r="O1003" s="107" t="str">
        <f>IF([2]!RtDuet_Report[[#This Row],[Duration3]]&gt;=360,IF([2]!RtDuet_Report[[#This Row],[&gt; 12 Hrs EDT ]]=1,"Zero",1),"Zero")</f>
        <v>Zero</v>
      </c>
      <c r="P1003" s="107" t="str">
        <f>IF([2]!RtDuet_Report[[#This Row],[Duration3]]&gt;=720, 1,"Zero")</f>
        <v>Zero</v>
      </c>
      <c r="Q1003" s="113">
        <v>81</v>
      </c>
      <c r="R1003" s="114">
        <v>5.6250000000000001E-2</v>
      </c>
      <c r="S1003" s="131" t="s">
        <v>1298</v>
      </c>
      <c r="T1003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100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04" spans="1:21" ht="200.5" thickBot="1" x14ac:dyDescent="0.4">
      <c r="A1004" s="138" t="s">
        <v>1537</v>
      </c>
      <c r="B1004" s="130">
        <v>45292</v>
      </c>
      <c r="C1004" s="99" t="s">
        <v>1704</v>
      </c>
      <c r="D1004" s="99"/>
      <c r="E1004" s="100">
        <v>45296.695138888892</v>
      </c>
      <c r="F1004" s="100">
        <v>45296.75</v>
      </c>
      <c r="G1004" s="131" t="s">
        <v>59</v>
      </c>
      <c r="H1004" s="131" t="s">
        <v>1718</v>
      </c>
      <c r="I1004" s="131" t="s">
        <v>1718</v>
      </c>
      <c r="J1004" s="131" t="s">
        <v>34</v>
      </c>
      <c r="K1004" s="131" t="s">
        <v>1228</v>
      </c>
      <c r="L1004" s="107" t="s">
        <v>36</v>
      </c>
      <c r="M1004" s="131" t="s">
        <v>83</v>
      </c>
      <c r="N1004" s="131" t="s">
        <v>136</v>
      </c>
      <c r="O1004" s="107" t="str">
        <f>IF([2]!RtDuet_Report[[#This Row],[Duration3]]&gt;=360,IF([2]!RtDuet_Report[[#This Row],[&gt; 12 Hrs EDT ]]=1,"Zero",1),"Zero")</f>
        <v>Zero</v>
      </c>
      <c r="P1004" s="107" t="str">
        <f>IF([2]!RtDuet_Report[[#This Row],[Duration3]]&gt;=720, 1,"Zero")</f>
        <v>Zero</v>
      </c>
      <c r="Q1004" s="113">
        <v>79</v>
      </c>
      <c r="R1004" s="114">
        <v>5.486111111111111E-2</v>
      </c>
      <c r="S1004" s="131"/>
      <c r="T1004" s="105">
        <f>IF(OR([2]!RtDuet_Report[[#This Row],[Machine Centre ]]="Vessel Unloading 1 Unplanned Loss",[2]!RtDuet_Report[[#This Row],[Machine Centre ]]="Vessel Unloading 2 Unplanned Loss"),[2]!RtDuet_Report[[#This Row],[Duration3]],0)</f>
        <v>81</v>
      </c>
      <c r="U100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05" spans="1:21" ht="188" thickBot="1" x14ac:dyDescent="0.4">
      <c r="A1005" s="138" t="s">
        <v>1537</v>
      </c>
      <c r="B1005" s="130">
        <v>45292</v>
      </c>
      <c r="C1005" s="99" t="s">
        <v>1704</v>
      </c>
      <c r="D1005" s="99"/>
      <c r="E1005" s="100">
        <v>45296.75</v>
      </c>
      <c r="F1005" s="100">
        <v>45296.765277777777</v>
      </c>
      <c r="G1005" s="131" t="s">
        <v>59</v>
      </c>
      <c r="H1005" s="131" t="s">
        <v>1353</v>
      </c>
      <c r="I1005" s="131" t="s">
        <v>1210</v>
      </c>
      <c r="J1005" s="131" t="s">
        <v>62</v>
      </c>
      <c r="K1005" s="131" t="s">
        <v>239</v>
      </c>
      <c r="L1005" s="107" t="s">
        <v>36</v>
      </c>
      <c r="M1005" s="131" t="s">
        <v>188</v>
      </c>
      <c r="N1005" s="131" t="s">
        <v>240</v>
      </c>
      <c r="O1005" s="107" t="str">
        <f>IF([2]!RtDuet_Report[[#This Row],[Duration3]]&gt;=360,IF([2]!RtDuet_Report[[#This Row],[&gt; 12 Hrs EDT ]]=1,"Zero",1),"Zero")</f>
        <v>Zero</v>
      </c>
      <c r="P1005" s="107" t="str">
        <f>IF([2]!RtDuet_Report[[#This Row],[Duration3]]&gt;=720, 1,"Zero")</f>
        <v>Zero</v>
      </c>
      <c r="Q1005" s="113">
        <v>22</v>
      </c>
      <c r="R1005" s="114">
        <v>1.5277777777777777E-2</v>
      </c>
      <c r="S1005" s="131" t="s">
        <v>1719</v>
      </c>
      <c r="T1005" s="105">
        <f>IF(OR([2]!RtDuet_Report[[#This Row],[Machine Centre ]]="Vessel Unloading 1 Unplanned Loss",[2]!RtDuet_Report[[#This Row],[Machine Centre ]]="Vessel Unloading 2 Unplanned Loss"),[2]!RtDuet_Report[[#This Row],[Duration3]],0)</f>
        <v>79</v>
      </c>
      <c r="U100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06" spans="1:21" ht="163" thickBot="1" x14ac:dyDescent="0.4">
      <c r="A1006" s="138" t="s">
        <v>1537</v>
      </c>
      <c r="B1006" s="130">
        <v>45292</v>
      </c>
      <c r="C1006" s="99"/>
      <c r="D1006" s="99"/>
      <c r="E1006" s="100">
        <v>45314.666701388887</v>
      </c>
      <c r="F1006" s="100">
        <v>45314.671446759261</v>
      </c>
      <c r="G1006" s="131" t="s">
        <v>32</v>
      </c>
      <c r="H1006" s="131" t="s">
        <v>765</v>
      </c>
      <c r="I1006" s="131" t="s">
        <v>765</v>
      </c>
      <c r="J1006" s="131" t="s">
        <v>34</v>
      </c>
      <c r="K1006" s="131" t="s">
        <v>1347</v>
      </c>
      <c r="L1006" s="107" t="s">
        <v>78</v>
      </c>
      <c r="M1006" s="131" t="s">
        <v>179</v>
      </c>
      <c r="N1006" s="131" t="s">
        <v>536</v>
      </c>
      <c r="O1006" s="107" t="str">
        <f>IF([2]!RtDuet_Report[[#This Row],[Duration3]]&gt;=360,IF([2]!RtDuet_Report[[#This Row],[&gt; 12 Hrs EDT ]]=1,"Zero",1),"Zero")</f>
        <v>Zero</v>
      </c>
      <c r="P1006" s="107" t="str">
        <f>IF([2]!RtDuet_Report[[#This Row],[Duration3]]&gt;=720, 1,"Zero")</f>
        <v>Zero</v>
      </c>
      <c r="Q1006" s="113">
        <v>6</v>
      </c>
      <c r="R1006" s="114">
        <v>4.7453703703703703E-3</v>
      </c>
      <c r="S1006" s="131" t="s">
        <v>1720</v>
      </c>
      <c r="T1006" s="105">
        <f>IF(OR([2]!RtDuet_Report[[#This Row],[Machine Centre ]]="Vessel Unloading 1 Unplanned Loss",[2]!RtDuet_Report[[#This Row],[Machine Centre ]]="Vessel Unloading 2 Unplanned Loss"),[2]!RtDuet_Report[[#This Row],[Duration3]],0)</f>
        <v>22</v>
      </c>
      <c r="U100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07" spans="1:21" ht="163" thickBot="1" x14ac:dyDescent="0.4">
      <c r="A1007" s="138" t="s">
        <v>1537</v>
      </c>
      <c r="B1007" s="130">
        <v>45292</v>
      </c>
      <c r="C1007" s="99"/>
      <c r="D1007" s="99"/>
      <c r="E1007" s="100">
        <v>45318.261238425926</v>
      </c>
      <c r="F1007" s="100">
        <v>45318.268182870372</v>
      </c>
      <c r="G1007" s="131" t="s">
        <v>32</v>
      </c>
      <c r="H1007" s="131" t="s">
        <v>872</v>
      </c>
      <c r="I1007" s="131" t="s">
        <v>872</v>
      </c>
      <c r="J1007" s="131" t="s">
        <v>34</v>
      </c>
      <c r="K1007" s="131" t="s">
        <v>1347</v>
      </c>
      <c r="L1007" s="107" t="s">
        <v>78</v>
      </c>
      <c r="M1007" s="131" t="s">
        <v>179</v>
      </c>
      <c r="N1007" s="131" t="s">
        <v>536</v>
      </c>
      <c r="O1007" s="107" t="str">
        <f>IF([2]!RtDuet_Report[[#This Row],[Duration3]]&gt;=360,IF([2]!RtDuet_Report[[#This Row],[&gt; 12 Hrs EDT ]]=1,"Zero",1),"Zero")</f>
        <v>Zero</v>
      </c>
      <c r="P1007" s="107" t="str">
        <f>IF([2]!RtDuet_Report[[#This Row],[Duration3]]&gt;=720, 1,"Zero")</f>
        <v>Zero</v>
      </c>
      <c r="Q1007" s="113">
        <v>10</v>
      </c>
      <c r="R1007" s="114">
        <v>6.9444444444444441E-3</v>
      </c>
      <c r="S1007" s="131" t="s">
        <v>1721</v>
      </c>
      <c r="T1007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07" s="105">
        <f>IF(OR([2]!RtDuet_Report[[#This Row],[Machine Centre ]]="Truck Loading 1 Unplanned Loss",[2]!RtDuet_Report[[#This Row],[Machine Centre ]]="Truck Loading 2 Unplanned Loss"),[2]!RtDuet_Report[[#This Row],[Duration3]],0)</f>
        <v>6</v>
      </c>
    </row>
    <row r="1008" spans="1:21" ht="138" thickBot="1" x14ac:dyDescent="0.4">
      <c r="A1008" s="138" t="s">
        <v>1537</v>
      </c>
      <c r="B1008" s="130">
        <v>45292</v>
      </c>
      <c r="C1008" s="99"/>
      <c r="D1008" s="99"/>
      <c r="E1008" s="100">
        <v>45319.790868055556</v>
      </c>
      <c r="F1008" s="100">
        <v>45319.801863425928</v>
      </c>
      <c r="G1008" s="131" t="s">
        <v>32</v>
      </c>
      <c r="H1008" s="131" t="s">
        <v>433</v>
      </c>
      <c r="I1008" s="131" t="s">
        <v>433</v>
      </c>
      <c r="J1008" s="131" t="s">
        <v>34</v>
      </c>
      <c r="K1008" s="131" t="s">
        <v>1467</v>
      </c>
      <c r="L1008" s="107" t="s">
        <v>1703</v>
      </c>
      <c r="M1008" s="131" t="s">
        <v>179</v>
      </c>
      <c r="N1008" s="131" t="s">
        <v>536</v>
      </c>
      <c r="O1008" s="107" t="str">
        <f>IF([2]!RtDuet_Report[[#This Row],[Duration3]]&gt;=360,IF([2]!RtDuet_Report[[#This Row],[&gt; 12 Hrs EDT ]]=1,"Zero",1),"Zero")</f>
        <v>Zero</v>
      </c>
      <c r="P1008" s="107" t="str">
        <f>IF([2]!RtDuet_Report[[#This Row],[Duration3]]&gt;=720, 1,"Zero")</f>
        <v>Zero</v>
      </c>
      <c r="Q1008" s="113">
        <v>15</v>
      </c>
      <c r="R1008" s="114">
        <v>1.0995370370370371E-2</v>
      </c>
      <c r="S1008" s="131" t="s">
        <v>844</v>
      </c>
      <c r="T100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08" s="105">
        <f>IF(OR([2]!RtDuet_Report[[#This Row],[Machine Centre ]]="Truck Loading 1 Unplanned Loss",[2]!RtDuet_Report[[#This Row],[Machine Centre ]]="Truck Loading 2 Unplanned Loss"),[2]!RtDuet_Report[[#This Row],[Duration3]],0)</f>
        <v>10</v>
      </c>
    </row>
    <row r="1009" spans="1:21" ht="163" thickBot="1" x14ac:dyDescent="0.4">
      <c r="A1009" s="138" t="s">
        <v>1537</v>
      </c>
      <c r="B1009" s="130">
        <v>45292</v>
      </c>
      <c r="C1009" s="99"/>
      <c r="D1009" s="99"/>
      <c r="E1009" s="100">
        <v>45322.87605324074</v>
      </c>
      <c r="F1009" s="100">
        <v>45322.878599537034</v>
      </c>
      <c r="G1009" s="131" t="s">
        <v>32</v>
      </c>
      <c r="H1009" s="131" t="s">
        <v>351</v>
      </c>
      <c r="I1009" s="131" t="s">
        <v>351</v>
      </c>
      <c r="J1009" s="131" t="s">
        <v>34</v>
      </c>
      <c r="K1009" s="131" t="s">
        <v>1347</v>
      </c>
      <c r="L1009" s="107" t="s">
        <v>78</v>
      </c>
      <c r="M1009" s="131" t="s">
        <v>179</v>
      </c>
      <c r="N1009" s="131" t="s">
        <v>536</v>
      </c>
      <c r="O1009" s="107" t="str">
        <f>IF([2]!RtDuet_Report[[#This Row],[Duration3]]&gt;=360,IF([2]!RtDuet_Report[[#This Row],[&gt; 12 Hrs EDT ]]=1,"Zero",1),"Zero")</f>
        <v>Zero</v>
      </c>
      <c r="P1009" s="107" t="str">
        <f>IF([2]!RtDuet_Report[[#This Row],[Duration3]]&gt;=720, 1,"Zero")</f>
        <v>Zero</v>
      </c>
      <c r="Q1009" s="113">
        <v>3</v>
      </c>
      <c r="R1009" s="114">
        <v>2.5462962962962961E-3</v>
      </c>
      <c r="S1009" s="131" t="s">
        <v>1722</v>
      </c>
      <c r="T1009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09" s="105">
        <f>IF(OR([2]!RtDuet_Report[[#This Row],[Machine Centre ]]="Truck Loading 1 Unplanned Loss",[2]!RtDuet_Report[[#This Row],[Machine Centre ]]="Truck Loading 2 Unplanned Loss"),[2]!RtDuet_Report[[#This Row],[Duration3]],0)</f>
        <v>15</v>
      </c>
    </row>
    <row r="1010" spans="1:21" ht="138" thickBot="1" x14ac:dyDescent="0.4">
      <c r="A1010" s="139" t="s">
        <v>1537</v>
      </c>
      <c r="B1010" s="132">
        <v>45292</v>
      </c>
      <c r="C1010" s="99"/>
      <c r="D1010" s="99"/>
      <c r="E1010" s="121">
        <v>45322.90047453704</v>
      </c>
      <c r="F1010" s="121">
        <v>45322.903368055559</v>
      </c>
      <c r="G1010" s="133" t="s">
        <v>32</v>
      </c>
      <c r="H1010" s="133" t="s">
        <v>474</v>
      </c>
      <c r="I1010" s="133" t="s">
        <v>474</v>
      </c>
      <c r="J1010" s="133" t="s">
        <v>34</v>
      </c>
      <c r="K1010" s="133" t="s">
        <v>1467</v>
      </c>
      <c r="L1010" s="129" t="s">
        <v>1703</v>
      </c>
      <c r="M1010" s="133" t="s">
        <v>179</v>
      </c>
      <c r="N1010" s="133" t="s">
        <v>536</v>
      </c>
      <c r="O1010" s="129" t="str">
        <f>IF([2]!RtDuet_Report[[#This Row],[Duration3]]&gt;=360,IF([2]!RtDuet_Report[[#This Row],[&gt; 12 Hrs EDT ]]=1,"Zero",1),"Zero")</f>
        <v>Zero</v>
      </c>
      <c r="P1010" s="129" t="str">
        <f>IF([2]!RtDuet_Report[[#This Row],[Duration3]]&gt;=720, 1,"Zero")</f>
        <v>Zero</v>
      </c>
      <c r="Q1010" s="134">
        <v>4</v>
      </c>
      <c r="R1010" s="135">
        <v>2.8935185185185188E-3</v>
      </c>
      <c r="S1010" s="133" t="s">
        <v>1635</v>
      </c>
      <c r="T1010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10" s="105">
        <f>IF(OR([2]!RtDuet_Report[[#This Row],[Machine Centre ]]="Truck Loading 1 Unplanned Loss",[2]!RtDuet_Report[[#This Row],[Machine Centre ]]="Truck Loading 2 Unplanned Loss"),[2]!RtDuet_Report[[#This Row],[Duration3]],0)</f>
        <v>3</v>
      </c>
    </row>
    <row r="1011" spans="1:21" ht="125.5" thickBot="1" x14ac:dyDescent="0.4">
      <c r="A1011" s="138" t="s">
        <v>1537</v>
      </c>
      <c r="B1011" s="130">
        <v>45323</v>
      </c>
      <c r="C1011" s="99"/>
      <c r="D1011" s="99"/>
      <c r="E1011" s="100">
        <v>45323.938900462963</v>
      </c>
      <c r="F1011" s="100">
        <v>45323.945381944446</v>
      </c>
      <c r="G1011" s="131" t="s">
        <v>32</v>
      </c>
      <c r="H1011" s="107" t="s">
        <v>583</v>
      </c>
      <c r="I1011" s="107" t="s">
        <v>583</v>
      </c>
      <c r="J1011" s="107" t="s">
        <v>34</v>
      </c>
      <c r="K1011" s="131" t="s">
        <v>1262</v>
      </c>
      <c r="L1011" s="107" t="s">
        <v>1703</v>
      </c>
      <c r="M1011" s="131" t="s">
        <v>179</v>
      </c>
      <c r="N1011" s="131" t="s">
        <v>536</v>
      </c>
      <c r="O1011" s="107" t="str">
        <f>IF([2]!RtDuet_Report[[#This Row],[Duration3]]&gt;=360,IF([2]!RtDuet_Report[[#This Row],[&gt; 12 Hrs EDT ]]=1,"Zero",1),"Zero")</f>
        <v>Zero</v>
      </c>
      <c r="P1011" s="107" t="str">
        <f>IF([2]!RtDuet_Report[[#This Row],[Duration3]]&gt;=720, 1,"Zero")</f>
        <v>Zero</v>
      </c>
      <c r="Q1011" s="113">
        <v>9</v>
      </c>
      <c r="R1011" s="114">
        <v>6.4814814814814813E-3</v>
      </c>
      <c r="S1011" s="107" t="s">
        <v>1635</v>
      </c>
      <c r="T1011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11" s="105">
        <f>IF(OR([2]!RtDuet_Report[[#This Row],[Machine Centre ]]="Truck Loading 1 Unplanned Loss",[2]!RtDuet_Report[[#This Row],[Machine Centre ]]="Truck Loading 2 Unplanned Loss"),[2]!RtDuet_Report[[#This Row],[Duration3]],0)</f>
        <v>4</v>
      </c>
    </row>
    <row r="1012" spans="1:21" ht="138" thickBot="1" x14ac:dyDescent="0.4">
      <c r="A1012" s="138" t="s">
        <v>1537</v>
      </c>
      <c r="B1012" s="130">
        <v>45323</v>
      </c>
      <c r="C1012" s="99"/>
      <c r="D1012" s="99"/>
      <c r="E1012" s="100">
        <v>45327.135659722226</v>
      </c>
      <c r="F1012" s="100">
        <v>45327.144108796296</v>
      </c>
      <c r="G1012" s="131" t="s">
        <v>32</v>
      </c>
      <c r="H1012" s="107" t="s">
        <v>1723</v>
      </c>
      <c r="I1012" s="107" t="s">
        <v>1723</v>
      </c>
      <c r="J1012" s="107" t="s">
        <v>34</v>
      </c>
      <c r="K1012" s="107" t="s">
        <v>1467</v>
      </c>
      <c r="L1012" s="107" t="s">
        <v>1703</v>
      </c>
      <c r="M1012" s="131" t="s">
        <v>179</v>
      </c>
      <c r="N1012" s="131" t="s">
        <v>536</v>
      </c>
      <c r="O1012" s="107" t="str">
        <f>IF([2]!RtDuet_Report[[#This Row],[Duration3]]&gt;=360,IF([2]!RtDuet_Report[[#This Row],[&gt; 12 Hrs EDT ]]=1,"Zero",1),"Zero")</f>
        <v>Zero</v>
      </c>
      <c r="P1012" s="107" t="str">
        <f>IF([2]!RtDuet_Report[[#This Row],[Duration3]]&gt;=720, 1,"Zero")</f>
        <v>Zero</v>
      </c>
      <c r="Q1012" s="113">
        <v>12</v>
      </c>
      <c r="R1012" s="114">
        <v>8.4490740740740741E-3</v>
      </c>
      <c r="S1012" s="107" t="s">
        <v>1658</v>
      </c>
      <c r="T1012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12" s="105">
        <f>IF(OR([2]!RtDuet_Report[[#This Row],[Machine Centre ]]="Truck Loading 1 Unplanned Loss",[2]!RtDuet_Report[[#This Row],[Machine Centre ]]="Truck Loading 2 Unplanned Loss"),[2]!RtDuet_Report[[#This Row],[Duration3]],0)</f>
        <v>9</v>
      </c>
    </row>
    <row r="1013" spans="1:21" ht="88" thickBot="1" x14ac:dyDescent="0.4">
      <c r="A1013" s="138" t="s">
        <v>1537</v>
      </c>
      <c r="B1013" s="130">
        <v>45323</v>
      </c>
      <c r="C1013" s="99"/>
      <c r="D1013" s="99"/>
      <c r="E1013" s="100">
        <v>45327.639479166668</v>
      </c>
      <c r="F1013" s="100">
        <v>45327.643530092595</v>
      </c>
      <c r="G1013" s="131" t="s">
        <v>32</v>
      </c>
      <c r="H1013" s="107" t="s">
        <v>218</v>
      </c>
      <c r="I1013" s="107" t="s">
        <v>218</v>
      </c>
      <c r="J1013" s="107" t="s">
        <v>34</v>
      </c>
      <c r="K1013" s="107" t="s">
        <v>761</v>
      </c>
      <c r="L1013" s="107" t="s">
        <v>1703</v>
      </c>
      <c r="M1013" s="131" t="s">
        <v>179</v>
      </c>
      <c r="N1013" s="131" t="s">
        <v>536</v>
      </c>
      <c r="O1013" s="107" t="str">
        <f>IF([2]!RtDuet_Report[[#This Row],[Duration3]]&gt;=360,IF([2]!RtDuet_Report[[#This Row],[&gt; 12 Hrs EDT ]]=1,"Zero",1),"Zero")</f>
        <v>Zero</v>
      </c>
      <c r="P1013" s="107" t="str">
        <f>IF([2]!RtDuet_Report[[#This Row],[Duration3]]&gt;=720, 1,"Zero")</f>
        <v>Zero</v>
      </c>
      <c r="Q1013" s="113">
        <v>5</v>
      </c>
      <c r="R1013" s="114">
        <v>4.0509259259259257E-3</v>
      </c>
      <c r="S1013" s="107" t="s">
        <v>1724</v>
      </c>
      <c r="T1013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13" s="105">
        <f>IF(OR([2]!RtDuet_Report[[#This Row],[Machine Centre ]]="Truck Loading 1 Unplanned Loss",[2]!RtDuet_Report[[#This Row],[Machine Centre ]]="Truck Loading 2 Unplanned Loss"),[2]!RtDuet_Report[[#This Row],[Duration3]],0)</f>
        <v>12</v>
      </c>
    </row>
    <row r="1014" spans="1:21" ht="200.5" thickBot="1" x14ac:dyDescent="0.4">
      <c r="A1014" s="138" t="s">
        <v>1537</v>
      </c>
      <c r="B1014" s="130">
        <v>45323</v>
      </c>
      <c r="C1014" s="99" t="s">
        <v>1725</v>
      </c>
      <c r="D1014" s="99"/>
      <c r="E1014" s="100">
        <v>45346.357638888891</v>
      </c>
      <c r="F1014" s="100">
        <v>45346.443055555559</v>
      </c>
      <c r="G1014" s="131" t="s">
        <v>59</v>
      </c>
      <c r="H1014" s="107" t="s">
        <v>1726</v>
      </c>
      <c r="I1014" s="107" t="s">
        <v>1727</v>
      </c>
      <c r="J1014" s="107" t="s">
        <v>62</v>
      </c>
      <c r="K1014" s="107" t="s">
        <v>1228</v>
      </c>
      <c r="L1014" s="107" t="s">
        <v>36</v>
      </c>
      <c r="M1014" s="131" t="s">
        <v>83</v>
      </c>
      <c r="N1014" s="131" t="s">
        <v>136</v>
      </c>
      <c r="O1014" s="107" t="str">
        <f>IF([2]!RtDuet_Report[[#This Row],[Duration3]]&gt;=360,IF([2]!RtDuet_Report[[#This Row],[&gt; 12 Hrs EDT ]]=1,"Zero",1),"Zero")</f>
        <v>Zero</v>
      </c>
      <c r="P1014" s="107" t="str">
        <f>IF([2]!RtDuet_Report[[#This Row],[Duration3]]&gt;=720, 1,"Zero")</f>
        <v>Zero</v>
      </c>
      <c r="Q1014" s="113">
        <v>123</v>
      </c>
      <c r="R1014" s="114">
        <v>8.5416666666666655E-2</v>
      </c>
      <c r="S1014" s="107" t="s">
        <v>1728</v>
      </c>
      <c r="T1014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14" s="105">
        <f>IF(OR([2]!RtDuet_Report[[#This Row],[Machine Centre ]]="Truck Loading 1 Unplanned Loss",[2]!RtDuet_Report[[#This Row],[Machine Centre ]]="Truck Loading 2 Unplanned Loss"),[2]!RtDuet_Report[[#This Row],[Duration3]],0)</f>
        <v>5</v>
      </c>
    </row>
    <row r="1015" spans="1:21" ht="200.5" thickBot="1" x14ac:dyDescent="0.4">
      <c r="A1015" s="138" t="s">
        <v>1537</v>
      </c>
      <c r="B1015" s="130">
        <v>45323</v>
      </c>
      <c r="C1015" s="99" t="s">
        <v>1725</v>
      </c>
      <c r="D1015" s="99"/>
      <c r="E1015" s="100">
        <v>45346.359722222223</v>
      </c>
      <c r="F1015" s="100">
        <v>45346.359722222223</v>
      </c>
      <c r="G1015" s="131" t="s">
        <v>69</v>
      </c>
      <c r="H1015" s="107" t="s">
        <v>111</v>
      </c>
      <c r="I1015" s="107" t="s">
        <v>600</v>
      </c>
      <c r="J1015" s="107" t="s">
        <v>62</v>
      </c>
      <c r="K1015" s="107" t="s">
        <v>367</v>
      </c>
      <c r="L1015" s="107" t="s">
        <v>36</v>
      </c>
      <c r="M1015" s="131" t="s">
        <v>83</v>
      </c>
      <c r="N1015" s="131" t="s">
        <v>84</v>
      </c>
      <c r="O1015" s="107" t="str">
        <f>IF([2]!RtDuet_Report[[#This Row],[Duration3]]&gt;=360,IF([2]!RtDuet_Report[[#This Row],[&gt; 12 Hrs EDT ]]=1,"Zero",1),"Zero")</f>
        <v>Zero</v>
      </c>
      <c r="P1015" s="107" t="str">
        <f>IF([2]!RtDuet_Report[[#This Row],[Duration3]]&gt;=720, 1,"Zero")</f>
        <v>Zero</v>
      </c>
      <c r="Q1015" s="113">
        <v>2</v>
      </c>
      <c r="R1015" s="114">
        <v>1.3888888888888889E-3</v>
      </c>
      <c r="S1015" s="107" t="s">
        <v>1728</v>
      </c>
      <c r="T1015" s="105">
        <f>IF(OR([2]!RtDuet_Report[[#This Row],[Machine Centre ]]="Vessel Unloading 1 Unplanned Loss",[2]!RtDuet_Report[[#This Row],[Machine Centre ]]="Vessel Unloading 2 Unplanned Loss"),[2]!RtDuet_Report[[#This Row],[Duration3]],0)</f>
        <v>123</v>
      </c>
      <c r="U101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16" spans="1:21" ht="200.5" thickBot="1" x14ac:dyDescent="0.4">
      <c r="A1016" s="138" t="s">
        <v>1537</v>
      </c>
      <c r="B1016" s="130">
        <v>45323</v>
      </c>
      <c r="C1016" s="99" t="s">
        <v>1725</v>
      </c>
      <c r="D1016" s="99"/>
      <c r="E1016" s="100">
        <v>45346.443055555559</v>
      </c>
      <c r="F1016" s="100">
        <v>45346.470833333333</v>
      </c>
      <c r="G1016" s="131" t="s">
        <v>59</v>
      </c>
      <c r="H1016" s="107" t="s">
        <v>1434</v>
      </c>
      <c r="I1016" s="107" t="s">
        <v>265</v>
      </c>
      <c r="J1016" s="107" t="s">
        <v>62</v>
      </c>
      <c r="K1016" s="107" t="s">
        <v>1544</v>
      </c>
      <c r="L1016" s="107" t="s">
        <v>54</v>
      </c>
      <c r="M1016" s="131" t="s">
        <v>83</v>
      </c>
      <c r="N1016" s="131" t="s">
        <v>136</v>
      </c>
      <c r="O1016" s="107" t="str">
        <f>IF([2]!RtDuet_Report[[#This Row],[Duration3]]&gt;=360,IF([2]!RtDuet_Report[[#This Row],[&gt; 12 Hrs EDT ]]=1,"Zero",1),"Zero")</f>
        <v>Zero</v>
      </c>
      <c r="P1016" s="107" t="str">
        <f>IF([2]!RtDuet_Report[[#This Row],[Duration3]]&gt;=720, 1,"Zero")</f>
        <v>Zero</v>
      </c>
      <c r="Q1016" s="113">
        <v>40</v>
      </c>
      <c r="R1016" s="114">
        <v>2.7777777777777776E-2</v>
      </c>
      <c r="S1016" s="107" t="s">
        <v>1729</v>
      </c>
      <c r="T1016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101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17" spans="1:21" ht="200.5" thickBot="1" x14ac:dyDescent="0.4">
      <c r="A1017" s="138" t="s">
        <v>1537</v>
      </c>
      <c r="B1017" s="130">
        <v>45323</v>
      </c>
      <c r="C1017" s="99" t="s">
        <v>1725</v>
      </c>
      <c r="D1017" s="99"/>
      <c r="E1017" s="100">
        <v>45346.470833333333</v>
      </c>
      <c r="F1017" s="100">
        <v>45346.472222222219</v>
      </c>
      <c r="G1017" s="131" t="s">
        <v>59</v>
      </c>
      <c r="H1017" s="107" t="s">
        <v>111</v>
      </c>
      <c r="I1017" s="107" t="s">
        <v>111</v>
      </c>
      <c r="J1017" s="107" t="s">
        <v>34</v>
      </c>
      <c r="K1017" s="107" t="s">
        <v>1544</v>
      </c>
      <c r="L1017" s="107" t="s">
        <v>54</v>
      </c>
      <c r="M1017" s="131" t="s">
        <v>83</v>
      </c>
      <c r="N1017" s="131" t="s">
        <v>136</v>
      </c>
      <c r="O1017" s="107" t="str">
        <f>IF([2]!RtDuet_Report[[#This Row],[Duration3]]&gt;=360,IF([2]!RtDuet_Report[[#This Row],[&gt; 12 Hrs EDT ]]=1,"Zero",1),"Zero")</f>
        <v>Zero</v>
      </c>
      <c r="P1017" s="107" t="str">
        <f>IF([2]!RtDuet_Report[[#This Row],[Duration3]]&gt;=720, 1,"Zero")</f>
        <v>Zero</v>
      </c>
      <c r="Q1017" s="113">
        <v>2</v>
      </c>
      <c r="R1017" s="114">
        <v>1.3888888888888889E-3</v>
      </c>
      <c r="S1017" s="107" t="s">
        <v>1728</v>
      </c>
      <c r="T1017" s="105">
        <f>IF(OR([2]!RtDuet_Report[[#This Row],[Machine Centre ]]="Vessel Unloading 1 Unplanned Loss",[2]!RtDuet_Report[[#This Row],[Machine Centre ]]="Vessel Unloading 2 Unplanned Loss"),[2]!RtDuet_Report[[#This Row],[Duration3]],0)</f>
        <v>40</v>
      </c>
      <c r="U101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18" spans="1:21" ht="200.5" thickBot="1" x14ac:dyDescent="0.4">
      <c r="A1018" s="138" t="s">
        <v>1537</v>
      </c>
      <c r="B1018" s="130">
        <v>45323</v>
      </c>
      <c r="C1018" s="99" t="s">
        <v>1725</v>
      </c>
      <c r="D1018" s="99"/>
      <c r="E1018" s="100">
        <v>45346.472222222219</v>
      </c>
      <c r="F1018" s="100">
        <v>45346.496527777781</v>
      </c>
      <c r="G1018" s="131" t="s">
        <v>59</v>
      </c>
      <c r="H1018" s="107" t="s">
        <v>959</v>
      </c>
      <c r="I1018" s="107" t="s">
        <v>1730</v>
      </c>
      <c r="J1018" s="107" t="s">
        <v>62</v>
      </c>
      <c r="K1018" s="107" t="s">
        <v>1544</v>
      </c>
      <c r="L1018" s="107" t="s">
        <v>54</v>
      </c>
      <c r="M1018" s="131" t="s">
        <v>83</v>
      </c>
      <c r="N1018" s="131" t="s">
        <v>136</v>
      </c>
      <c r="O1018" s="107" t="str">
        <f>IF([2]!RtDuet_Report[[#This Row],[Duration3]]&gt;=360,IF([2]!RtDuet_Report[[#This Row],[&gt; 12 Hrs EDT ]]=1,"Zero",1),"Zero")</f>
        <v>Zero</v>
      </c>
      <c r="P1018" s="107" t="str">
        <f>IF([2]!RtDuet_Report[[#This Row],[Duration3]]&gt;=720, 1,"Zero")</f>
        <v>Zero</v>
      </c>
      <c r="Q1018" s="113">
        <v>35</v>
      </c>
      <c r="R1018" s="114">
        <v>2.4305555555555556E-2</v>
      </c>
      <c r="S1018" s="107" t="s">
        <v>1728</v>
      </c>
      <c r="T1018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101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19" spans="1:21" ht="100.5" thickBot="1" x14ac:dyDescent="0.4">
      <c r="A1019" s="138" t="s">
        <v>1537</v>
      </c>
      <c r="B1019" s="130">
        <v>45323</v>
      </c>
      <c r="C1019" s="99" t="s">
        <v>1725</v>
      </c>
      <c r="D1019" s="99"/>
      <c r="E1019" s="100">
        <v>45346.714780092596</v>
      </c>
      <c r="F1019" s="100">
        <v>45346.72152777778</v>
      </c>
      <c r="G1019" s="131" t="s">
        <v>69</v>
      </c>
      <c r="H1019" s="107" t="s">
        <v>1731</v>
      </c>
      <c r="I1019" s="107" t="s">
        <v>539</v>
      </c>
      <c r="J1019" s="107" t="s">
        <v>62</v>
      </c>
      <c r="K1019" s="107" t="s">
        <v>248</v>
      </c>
      <c r="L1019" s="107" t="s">
        <v>78</v>
      </c>
      <c r="M1019" s="131" t="s">
        <v>64</v>
      </c>
      <c r="N1019" s="131" t="s">
        <v>73</v>
      </c>
      <c r="O1019" s="107" t="str">
        <f>IF([2]!RtDuet_Report[[#This Row],[Duration3]]&gt;=360,IF([2]!RtDuet_Report[[#This Row],[&gt; 12 Hrs EDT ]]=1,"Zero",1),"Zero")</f>
        <v>Zero</v>
      </c>
      <c r="P1019" s="107" t="str">
        <f>IF([2]!RtDuet_Report[[#This Row],[Duration3]]&gt;=720, 1,"Zero")</f>
        <v>Zero</v>
      </c>
      <c r="Q1019" s="113">
        <v>9</v>
      </c>
      <c r="R1019" s="114">
        <v>6.7476851851851856E-3</v>
      </c>
      <c r="S1019" s="107" t="s">
        <v>1166</v>
      </c>
      <c r="T1019" s="105">
        <f>IF(OR([2]!RtDuet_Report[[#This Row],[Machine Centre ]]="Vessel Unloading 1 Unplanned Loss",[2]!RtDuet_Report[[#This Row],[Machine Centre ]]="Vessel Unloading 2 Unplanned Loss"),[2]!RtDuet_Report[[#This Row],[Duration3]],0)</f>
        <v>35</v>
      </c>
      <c r="U101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20" spans="1:21" ht="100.5" thickBot="1" x14ac:dyDescent="0.4">
      <c r="A1020" s="138" t="s">
        <v>1537</v>
      </c>
      <c r="B1020" s="130">
        <v>45323</v>
      </c>
      <c r="C1020" s="99" t="s">
        <v>1725</v>
      </c>
      <c r="D1020" s="99"/>
      <c r="E1020" s="100">
        <v>45346.809027777781</v>
      </c>
      <c r="F1020" s="100">
        <v>45346.832743055558</v>
      </c>
      <c r="G1020" s="131" t="s">
        <v>59</v>
      </c>
      <c r="H1020" s="107" t="s">
        <v>1732</v>
      </c>
      <c r="I1020" s="107" t="s">
        <v>1733</v>
      </c>
      <c r="J1020" s="107" t="s">
        <v>62</v>
      </c>
      <c r="K1020" s="107" t="s">
        <v>1266</v>
      </c>
      <c r="L1020" s="107" t="s">
        <v>36</v>
      </c>
      <c r="M1020" s="131" t="s">
        <v>1189</v>
      </c>
      <c r="N1020" s="131" t="s">
        <v>1734</v>
      </c>
      <c r="O1020" s="107" t="str">
        <f>IF([2]!RtDuet_Report[[#This Row],[Duration3]]&gt;=360,IF([2]!RtDuet_Report[[#This Row],[&gt; 12 Hrs EDT ]]=1,"Zero",1),"Zero")</f>
        <v>Zero</v>
      </c>
      <c r="P1020" s="107" t="str">
        <f>IF([2]!RtDuet_Report[[#This Row],[Duration3]]&gt;=720, 1,"Zero")</f>
        <v>Zero</v>
      </c>
      <c r="Q1020" s="113">
        <v>34</v>
      </c>
      <c r="R1020" s="114">
        <v>2.3715277777777776E-2</v>
      </c>
      <c r="S1020" s="107" t="s">
        <v>1735</v>
      </c>
      <c r="T1020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102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21" spans="1:21" ht="163" thickBot="1" x14ac:dyDescent="0.4">
      <c r="A1021" s="139" t="s">
        <v>1537</v>
      </c>
      <c r="B1021" s="132">
        <v>45323</v>
      </c>
      <c r="C1021" s="99"/>
      <c r="D1021" s="99"/>
      <c r="E1021" s="121">
        <v>45347.63013888889</v>
      </c>
      <c r="F1021" s="121">
        <v>45347.632916666669</v>
      </c>
      <c r="G1021" s="129" t="s">
        <v>32</v>
      </c>
      <c r="H1021" s="129" t="s">
        <v>519</v>
      </c>
      <c r="I1021" s="129" t="s">
        <v>519</v>
      </c>
      <c r="J1021" s="129" t="s">
        <v>34</v>
      </c>
      <c r="K1021" s="129" t="s">
        <v>1446</v>
      </c>
      <c r="L1021" s="129" t="s">
        <v>54</v>
      </c>
      <c r="M1021" s="133" t="s">
        <v>179</v>
      </c>
      <c r="N1021" s="133" t="s">
        <v>536</v>
      </c>
      <c r="O1021" s="129" t="str">
        <f>IF([2]!RtDuet_Report[[#This Row],[Duration3]]&gt;=360,IF([2]!RtDuet_Report[[#This Row],[&gt; 12 Hrs EDT ]]=1,"Zero",1),"Zero")</f>
        <v>Zero</v>
      </c>
      <c r="P1021" s="129" t="str">
        <f>IF([2]!RtDuet_Report[[#This Row],[Duration3]]&gt;=720, 1,"Zero")</f>
        <v>Zero</v>
      </c>
      <c r="Q1021" s="134">
        <v>4</v>
      </c>
      <c r="R1021" s="135">
        <v>2.7777777777777779E-3</v>
      </c>
      <c r="S1021" s="129" t="s">
        <v>1736</v>
      </c>
      <c r="T1021" s="105">
        <f>IF(OR([2]!RtDuet_Report[[#This Row],[Machine Centre ]]="Vessel Unloading 1 Unplanned Loss",[2]!RtDuet_Report[[#This Row],[Machine Centre ]]="Vessel Unloading 2 Unplanned Loss"),[2]!RtDuet_Report[[#This Row],[Duration3]],0)</f>
        <v>34</v>
      </c>
      <c r="U102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22" spans="1:21" ht="163" thickBot="1" x14ac:dyDescent="0.4">
      <c r="A1022" s="138" t="s">
        <v>1537</v>
      </c>
      <c r="B1022" s="130">
        <v>45352</v>
      </c>
      <c r="C1022" s="99"/>
      <c r="D1022" s="99"/>
      <c r="E1022" s="100">
        <v>45356.619953703703</v>
      </c>
      <c r="F1022" s="100">
        <v>45356.627129629633</v>
      </c>
      <c r="G1022" s="131" t="s">
        <v>41</v>
      </c>
      <c r="H1022" s="131" t="s">
        <v>42</v>
      </c>
      <c r="I1022" s="131" t="s">
        <v>42</v>
      </c>
      <c r="J1022" s="131" t="s">
        <v>34</v>
      </c>
      <c r="K1022" s="107" t="s">
        <v>1381</v>
      </c>
      <c r="L1022" s="107" t="s">
        <v>78</v>
      </c>
      <c r="M1022" s="131" t="s">
        <v>179</v>
      </c>
      <c r="N1022" s="131" t="s">
        <v>724</v>
      </c>
      <c r="O1022" s="107" t="str">
        <f>IF([2]!RtDuet_Report[[#This Row],[Duration3]]&gt;=360,IF([2]!RtDuet_Report[[#This Row],[&gt; 12 Hrs EDT ]]=1,"Zero",1),"Zero")</f>
        <v>Zero</v>
      </c>
      <c r="P1022" s="107" t="str">
        <f>IF([2]!RtDuet_Report[[#This Row],[Duration3]]&gt;=720, 1,"Zero")</f>
        <v>Zero</v>
      </c>
      <c r="Q1022" s="113">
        <v>10</v>
      </c>
      <c r="R1022" s="114">
        <v>7.1759259259259259E-3</v>
      </c>
      <c r="S1022" s="107" t="s">
        <v>1737</v>
      </c>
      <c r="T1022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22" s="105">
        <f>IF(OR([2]!RtDuet_Report[[#This Row],[Machine Centre ]]="Truck Loading 1 Unplanned Loss",[2]!RtDuet_Report[[#This Row],[Machine Centre ]]="Truck Loading 2 Unplanned Loss"),[2]!RtDuet_Report[[#This Row],[Duration3]],0)</f>
        <v>4</v>
      </c>
    </row>
    <row r="1023" spans="1:21" ht="175.5" thickBot="1" x14ac:dyDescent="0.4">
      <c r="A1023" s="138" t="s">
        <v>1537</v>
      </c>
      <c r="B1023" s="130">
        <v>45352</v>
      </c>
      <c r="C1023" s="99" t="s">
        <v>1738</v>
      </c>
      <c r="D1023" s="99"/>
      <c r="E1023" s="100">
        <v>45363.197222222225</v>
      </c>
      <c r="F1023" s="100">
        <v>45363.213194444441</v>
      </c>
      <c r="G1023" s="131" t="s">
        <v>69</v>
      </c>
      <c r="H1023" s="131" t="s">
        <v>1356</v>
      </c>
      <c r="I1023" s="131" t="s">
        <v>852</v>
      </c>
      <c r="J1023" s="131" t="s">
        <v>62</v>
      </c>
      <c r="K1023" s="107" t="s">
        <v>1137</v>
      </c>
      <c r="L1023" s="107" t="s">
        <v>54</v>
      </c>
      <c r="M1023" s="131" t="s">
        <v>188</v>
      </c>
      <c r="N1023" s="131" t="s">
        <v>629</v>
      </c>
      <c r="O1023" s="107" t="str">
        <f>IF([2]!RtDuet_Report[[#This Row],[Duration3]]&gt;=360,IF([2]!RtDuet_Report[[#This Row],[&gt; 12 Hrs EDT ]]=1,"Zero",1),"Zero")</f>
        <v>Zero</v>
      </c>
      <c r="P1023" s="107" t="str">
        <f>IF([2]!RtDuet_Report[[#This Row],[Duration3]]&gt;=720, 1,"Zero")</f>
        <v>Zero</v>
      </c>
      <c r="Q1023" s="113">
        <v>23</v>
      </c>
      <c r="R1023" s="114">
        <v>1.5972222222222224E-2</v>
      </c>
      <c r="S1023" s="107" t="s">
        <v>1527</v>
      </c>
      <c r="T1023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23" s="105">
        <f>IF(OR([2]!RtDuet_Report[[#This Row],[Machine Centre ]]="Truck Loading 1 Unplanned Loss",[2]!RtDuet_Report[[#This Row],[Machine Centre ]]="Truck Loading 2 Unplanned Loss"),[2]!RtDuet_Report[[#This Row],[Duration3]],0)</f>
        <v>10</v>
      </c>
    </row>
    <row r="1024" spans="1:21" ht="163" thickBot="1" x14ac:dyDescent="0.4">
      <c r="A1024" s="138" t="s">
        <v>1537</v>
      </c>
      <c r="B1024" s="130">
        <v>45352</v>
      </c>
      <c r="C1024" s="99"/>
      <c r="D1024" s="99"/>
      <c r="E1024" s="100">
        <v>45368.046307870369</v>
      </c>
      <c r="F1024" s="100">
        <v>45368.048310185186</v>
      </c>
      <c r="G1024" s="131" t="s">
        <v>41</v>
      </c>
      <c r="H1024" s="131" t="s">
        <v>246</v>
      </c>
      <c r="I1024" s="131" t="s">
        <v>246</v>
      </c>
      <c r="J1024" s="131" t="s">
        <v>34</v>
      </c>
      <c r="K1024" s="107" t="s">
        <v>1739</v>
      </c>
      <c r="L1024" s="107" t="s">
        <v>78</v>
      </c>
      <c r="M1024" s="131" t="s">
        <v>179</v>
      </c>
      <c r="N1024" s="131" t="s">
        <v>536</v>
      </c>
      <c r="O1024" s="107" t="str">
        <f>IF([2]!RtDuet_Report[[#This Row],[Duration3]]&gt;=360,IF([2]!RtDuet_Report[[#This Row],[&gt; 12 Hrs EDT ]]=1,"Zero",1),"Zero")</f>
        <v>Zero</v>
      </c>
      <c r="P1024" s="107" t="str">
        <f>IF([2]!RtDuet_Report[[#This Row],[Duration3]]&gt;=720, 1,"Zero")</f>
        <v>Zero</v>
      </c>
      <c r="Q1024" s="113">
        <v>2</v>
      </c>
      <c r="R1024" s="114">
        <v>2.0023148148148148E-3</v>
      </c>
      <c r="S1024" s="107" t="s">
        <v>1740</v>
      </c>
      <c r="T1024" s="105">
        <f>IF(OR([2]!RtDuet_Report[[#This Row],[Machine Centre ]]="Vessel Unloading 1 Unplanned Loss",[2]!RtDuet_Report[[#This Row],[Machine Centre ]]="Vessel Unloading 2 Unplanned Loss"),[2]!RtDuet_Report[[#This Row],[Duration3]],0)</f>
        <v>23</v>
      </c>
      <c r="U102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25" spans="1:21" ht="163" thickBot="1" x14ac:dyDescent="0.4">
      <c r="A1025" s="138" t="s">
        <v>1537</v>
      </c>
      <c r="B1025" s="130">
        <v>45352</v>
      </c>
      <c r="C1025" s="99"/>
      <c r="D1025" s="99"/>
      <c r="E1025" s="100">
        <v>45371.427361111113</v>
      </c>
      <c r="F1025" s="100">
        <v>45371.432800925926</v>
      </c>
      <c r="G1025" s="131" t="s">
        <v>32</v>
      </c>
      <c r="H1025" s="131" t="s">
        <v>709</v>
      </c>
      <c r="I1025" s="131" t="s">
        <v>709</v>
      </c>
      <c r="J1025" s="131" t="s">
        <v>34</v>
      </c>
      <c r="K1025" s="107" t="s">
        <v>1347</v>
      </c>
      <c r="L1025" s="107" t="s">
        <v>78</v>
      </c>
      <c r="M1025" s="131" t="s">
        <v>179</v>
      </c>
      <c r="N1025" s="131" t="s">
        <v>536</v>
      </c>
      <c r="O1025" s="107" t="str">
        <f>IF([2]!RtDuet_Report[[#This Row],[Duration3]]&gt;=360,IF([2]!RtDuet_Report[[#This Row],[&gt; 12 Hrs EDT ]]=1,"Zero",1),"Zero")</f>
        <v>Zero</v>
      </c>
      <c r="P1025" s="107" t="str">
        <f>IF([2]!RtDuet_Report[[#This Row],[Duration3]]&gt;=720, 1,"Zero")</f>
        <v>Zero</v>
      </c>
      <c r="Q1025" s="113">
        <v>7</v>
      </c>
      <c r="R1025" s="114">
        <v>5.4398148148148149E-3</v>
      </c>
      <c r="S1025" s="107" t="s">
        <v>1741</v>
      </c>
      <c r="T1025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25" s="105">
        <f>IF(OR([2]!RtDuet_Report[[#This Row],[Machine Centre ]]="Truck Loading 1 Unplanned Loss",[2]!RtDuet_Report[[#This Row],[Machine Centre ]]="Truck Loading 2 Unplanned Loss"),[2]!RtDuet_Report[[#This Row],[Duration3]],0)</f>
        <v>2</v>
      </c>
    </row>
    <row r="1026" spans="1:21" ht="163" thickBot="1" x14ac:dyDescent="0.4">
      <c r="A1026" s="138" t="s">
        <v>1537</v>
      </c>
      <c r="B1026" s="130">
        <v>45352</v>
      </c>
      <c r="C1026" s="99"/>
      <c r="D1026" s="99"/>
      <c r="E1026" s="100">
        <v>45374.578055555554</v>
      </c>
      <c r="F1026" s="100">
        <v>45374.582916666666</v>
      </c>
      <c r="G1026" s="131" t="s">
        <v>41</v>
      </c>
      <c r="H1026" s="131" t="s">
        <v>848</v>
      </c>
      <c r="I1026" s="131" t="s">
        <v>848</v>
      </c>
      <c r="J1026" s="131" t="s">
        <v>34</v>
      </c>
      <c r="K1026" s="107" t="s">
        <v>1381</v>
      </c>
      <c r="L1026" s="107" t="s">
        <v>78</v>
      </c>
      <c r="M1026" s="131" t="s">
        <v>179</v>
      </c>
      <c r="N1026" s="131" t="s">
        <v>724</v>
      </c>
      <c r="O1026" s="107" t="str">
        <f>IF([2]!RtDuet_Report[[#This Row],[Duration3]]&gt;=360,IF([2]!RtDuet_Report[[#This Row],[&gt; 12 Hrs EDT ]]=1,"Zero",1),"Zero")</f>
        <v>Zero</v>
      </c>
      <c r="P1026" s="107" t="str">
        <f>IF([2]!RtDuet_Report[[#This Row],[Duration3]]&gt;=720, 1,"Zero")</f>
        <v>Zero</v>
      </c>
      <c r="Q1026" s="113">
        <v>7</v>
      </c>
      <c r="R1026" s="114">
        <v>4.8611111111111112E-3</v>
      </c>
      <c r="S1026" s="107" t="s">
        <v>1742</v>
      </c>
      <c r="T1026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26" s="105">
        <f>IF(OR([2]!RtDuet_Report[[#This Row],[Machine Centre ]]="Truck Loading 1 Unplanned Loss",[2]!RtDuet_Report[[#This Row],[Machine Centre ]]="Truck Loading 2 Unplanned Loss"),[2]!RtDuet_Report[[#This Row],[Duration3]],0)</f>
        <v>7</v>
      </c>
    </row>
    <row r="1027" spans="1:21" ht="163" thickBot="1" x14ac:dyDescent="0.4">
      <c r="A1027" s="138" t="s">
        <v>1537</v>
      </c>
      <c r="B1027" s="130">
        <v>45352</v>
      </c>
      <c r="C1027" s="99"/>
      <c r="D1027" s="99"/>
      <c r="E1027" s="100">
        <v>45376.626898148148</v>
      </c>
      <c r="F1027" s="100">
        <v>45376.63858796296</v>
      </c>
      <c r="G1027" s="131" t="s">
        <v>41</v>
      </c>
      <c r="H1027" s="131" t="s">
        <v>1743</v>
      </c>
      <c r="I1027" s="131" t="s">
        <v>1743</v>
      </c>
      <c r="J1027" s="131" t="s">
        <v>34</v>
      </c>
      <c r="K1027" s="107" t="s">
        <v>1381</v>
      </c>
      <c r="L1027" s="107" t="s">
        <v>78</v>
      </c>
      <c r="M1027" s="131" t="s">
        <v>179</v>
      </c>
      <c r="N1027" s="131" t="s">
        <v>724</v>
      </c>
      <c r="O1027" s="107" t="str">
        <f>IF([2]!RtDuet_Report[[#This Row],[Duration3]]&gt;=360,IF([2]!RtDuet_Report[[#This Row],[&gt; 12 Hrs EDT ]]=1,"Zero",1),"Zero")</f>
        <v>Zero</v>
      </c>
      <c r="P1027" s="107" t="str">
        <f>IF([2]!RtDuet_Report[[#This Row],[Duration3]]&gt;=720, 1,"Zero")</f>
        <v>Zero</v>
      </c>
      <c r="Q1027" s="113">
        <v>16</v>
      </c>
      <c r="R1027" s="114">
        <v>1.1689814814814814E-2</v>
      </c>
      <c r="S1027" s="107" t="s">
        <v>1744</v>
      </c>
      <c r="T1027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27" s="105">
        <f>IF(OR([2]!RtDuet_Report[[#This Row],[Machine Centre ]]="Truck Loading 1 Unplanned Loss",[2]!RtDuet_Report[[#This Row],[Machine Centre ]]="Truck Loading 2 Unplanned Loss"),[2]!RtDuet_Report[[#This Row],[Duration3]],0)</f>
        <v>7</v>
      </c>
    </row>
    <row r="1028" spans="1:21" ht="163" thickBot="1" x14ac:dyDescent="0.4">
      <c r="A1028" s="139" t="s">
        <v>1537</v>
      </c>
      <c r="B1028" s="132">
        <v>45352</v>
      </c>
      <c r="C1028" s="99"/>
      <c r="D1028" s="99"/>
      <c r="E1028" s="121">
        <v>45382.673182870371</v>
      </c>
      <c r="F1028" s="121">
        <v>45382.679664351854</v>
      </c>
      <c r="G1028" s="133" t="s">
        <v>41</v>
      </c>
      <c r="H1028" s="133" t="s">
        <v>583</v>
      </c>
      <c r="I1028" s="133" t="s">
        <v>583</v>
      </c>
      <c r="J1028" s="133" t="s">
        <v>34</v>
      </c>
      <c r="K1028" s="129" t="s">
        <v>1745</v>
      </c>
      <c r="L1028" s="129" t="s">
        <v>78</v>
      </c>
      <c r="M1028" s="133" t="s">
        <v>179</v>
      </c>
      <c r="N1028" s="133" t="s">
        <v>724</v>
      </c>
      <c r="O1028" s="129" t="str">
        <f>IF([2]!RtDuet_Report[[#This Row],[Duration3]]&gt;=360,IF([2]!RtDuet_Report[[#This Row],[&gt; 12 Hrs EDT ]]=1,"Zero",1),"Zero")</f>
        <v>Zero</v>
      </c>
      <c r="P1028" s="129" t="str">
        <f>IF([2]!RtDuet_Report[[#This Row],[Duration3]]&gt;=720, 1,"Zero")</f>
        <v>Zero</v>
      </c>
      <c r="Q1028" s="134">
        <v>9</v>
      </c>
      <c r="R1028" s="135">
        <v>6.4814814814814813E-3</v>
      </c>
      <c r="S1028" s="129" t="s">
        <v>1746</v>
      </c>
      <c r="T102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28" s="105">
        <f>IF(OR([2]!RtDuet_Report[[#This Row],[Machine Centre ]]="Truck Loading 1 Unplanned Loss",[2]!RtDuet_Report[[#This Row],[Machine Centre ]]="Truck Loading 2 Unplanned Loss"),[2]!RtDuet_Report[[#This Row],[Duration3]],0)</f>
        <v>16</v>
      </c>
    </row>
    <row r="1029" spans="1:21" ht="163" thickBot="1" x14ac:dyDescent="0.4">
      <c r="A1029" s="138" t="s">
        <v>1537</v>
      </c>
      <c r="B1029" s="130">
        <v>45383</v>
      </c>
      <c r="C1029" s="99"/>
      <c r="D1029" s="99"/>
      <c r="E1029" s="100">
        <v>45384.478506944448</v>
      </c>
      <c r="F1029" s="100">
        <v>45384.489270833335</v>
      </c>
      <c r="G1029" s="131" t="s">
        <v>32</v>
      </c>
      <c r="H1029" s="131" t="s">
        <v>1380</v>
      </c>
      <c r="I1029" s="131" t="s">
        <v>1380</v>
      </c>
      <c r="J1029" s="131" t="s">
        <v>34</v>
      </c>
      <c r="K1029" s="107" t="s">
        <v>1347</v>
      </c>
      <c r="L1029" s="107" t="s">
        <v>78</v>
      </c>
      <c r="M1029" s="131" t="s">
        <v>179</v>
      </c>
      <c r="N1029" s="131" t="s">
        <v>536</v>
      </c>
      <c r="O1029" s="107" t="str">
        <f>IF([2]!RtDuet_Report[[#This Row],[Duration3]]&gt;=360,IF([2]!RtDuet_Report[[#This Row],[&gt; 12 Hrs EDT ]]=1,"Zero",1),"Zero")</f>
        <v>Zero</v>
      </c>
      <c r="P1029" s="107" t="str">
        <f>IF([2]!RtDuet_Report[[#This Row],[Duration3]]&gt;=720, 1,"Zero")</f>
        <v>Zero</v>
      </c>
      <c r="Q1029" s="113">
        <v>15</v>
      </c>
      <c r="R1029" s="114">
        <v>1.0763888888888891E-2</v>
      </c>
      <c r="S1029" s="107" t="s">
        <v>1747</v>
      </c>
      <c r="T1029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29" s="105">
        <f>IF(OR([2]!RtDuet_Report[[#This Row],[Machine Centre ]]="Truck Loading 1 Unplanned Loss",[2]!RtDuet_Report[[#This Row],[Machine Centre ]]="Truck Loading 2 Unplanned Loss"),[2]!RtDuet_Report[[#This Row],[Duration3]],0)</f>
        <v>9</v>
      </c>
    </row>
    <row r="1030" spans="1:21" ht="213" thickBot="1" x14ac:dyDescent="0.4">
      <c r="A1030" s="138" t="s">
        <v>1537</v>
      </c>
      <c r="B1030" s="130">
        <v>45383</v>
      </c>
      <c r="C1030" s="99" t="s">
        <v>1738</v>
      </c>
      <c r="D1030" s="99"/>
      <c r="E1030" s="100">
        <v>45386.538194444445</v>
      </c>
      <c r="F1030" s="100">
        <v>45386.648611111108</v>
      </c>
      <c r="G1030" s="131" t="s">
        <v>69</v>
      </c>
      <c r="H1030" s="131" t="s">
        <v>1748</v>
      </c>
      <c r="I1030" s="131" t="s">
        <v>1748</v>
      </c>
      <c r="J1030" s="131" t="s">
        <v>34</v>
      </c>
      <c r="K1030" s="107" t="s">
        <v>1432</v>
      </c>
      <c r="L1030" s="107" t="s">
        <v>36</v>
      </c>
      <c r="M1030" s="131" t="s">
        <v>64</v>
      </c>
      <c r="N1030" s="131" t="s">
        <v>73</v>
      </c>
      <c r="O1030" s="107" t="str">
        <f>IF([2]!RtDuet_Report[[#This Row],[Duration3]]&gt;=360,IF([2]!RtDuet_Report[[#This Row],[&gt; 12 Hrs EDT ]]=1,"Zero",1),"Zero")</f>
        <v>Zero</v>
      </c>
      <c r="P1030" s="107" t="str">
        <f>IF([2]!RtDuet_Report[[#This Row],[Duration3]]&gt;=720, 1,"Zero")</f>
        <v>Zero</v>
      </c>
      <c r="Q1030" s="113">
        <v>159</v>
      </c>
      <c r="R1030" s="114">
        <v>0.11041666666666666</v>
      </c>
      <c r="S1030" s="107" t="s">
        <v>1749</v>
      </c>
      <c r="T1030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30" s="105">
        <f>IF(OR([2]!RtDuet_Report[[#This Row],[Machine Centre ]]="Truck Loading 1 Unplanned Loss",[2]!RtDuet_Report[[#This Row],[Machine Centre ]]="Truck Loading 2 Unplanned Loss"),[2]!RtDuet_Report[[#This Row],[Duration3]],0)</f>
        <v>15</v>
      </c>
    </row>
    <row r="1031" spans="1:21" ht="213" thickBot="1" x14ac:dyDescent="0.4">
      <c r="A1031" s="138" t="s">
        <v>1537</v>
      </c>
      <c r="B1031" s="130">
        <v>45383</v>
      </c>
      <c r="C1031" s="99" t="s">
        <v>1750</v>
      </c>
      <c r="D1031" s="99"/>
      <c r="E1031" s="100">
        <v>45386.719444444447</v>
      </c>
      <c r="F1031" s="100">
        <v>45386.722916666666</v>
      </c>
      <c r="G1031" s="131" t="s">
        <v>69</v>
      </c>
      <c r="H1031" s="131" t="s">
        <v>885</v>
      </c>
      <c r="I1031" s="131" t="s">
        <v>412</v>
      </c>
      <c r="J1031" s="131" t="s">
        <v>62</v>
      </c>
      <c r="K1031" s="107" t="s">
        <v>1432</v>
      </c>
      <c r="L1031" s="107" t="s">
        <v>36</v>
      </c>
      <c r="M1031" s="131" t="s">
        <v>64</v>
      </c>
      <c r="N1031" s="131" t="s">
        <v>73</v>
      </c>
      <c r="O1031" s="107" t="str">
        <f>IF([2]!RtDuet_Report[[#This Row],[Duration3]]&gt;=360,IF([2]!RtDuet_Report[[#This Row],[&gt; 12 Hrs EDT ]]=1,"Zero",1),"Zero")</f>
        <v>Zero</v>
      </c>
      <c r="P1031" s="107" t="str">
        <f>IF([2]!RtDuet_Report[[#This Row],[Duration3]]&gt;=720, 1,"Zero")</f>
        <v>Zero</v>
      </c>
      <c r="Q1031" s="113">
        <v>5</v>
      </c>
      <c r="R1031" s="114">
        <v>3.472222222222222E-3</v>
      </c>
      <c r="S1031" s="107" t="s">
        <v>1751</v>
      </c>
      <c r="T1031" s="105">
        <f>IF(OR([2]!RtDuet_Report[[#This Row],[Machine Centre ]]="Vessel Unloading 1 Unplanned Loss",[2]!RtDuet_Report[[#This Row],[Machine Centre ]]="Vessel Unloading 2 Unplanned Loss"),[2]!RtDuet_Report[[#This Row],[Duration3]],0)</f>
        <v>159</v>
      </c>
      <c r="U103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32" spans="1:21" ht="213" thickBot="1" x14ac:dyDescent="0.4">
      <c r="A1032" s="138" t="s">
        <v>1537</v>
      </c>
      <c r="B1032" s="130">
        <v>45383</v>
      </c>
      <c r="C1032" s="99" t="s">
        <v>1750</v>
      </c>
      <c r="D1032" s="99"/>
      <c r="E1032" s="100">
        <v>45386.722916666666</v>
      </c>
      <c r="F1032" s="100">
        <v>45386.732638888891</v>
      </c>
      <c r="G1032" s="131" t="s">
        <v>69</v>
      </c>
      <c r="H1032" s="131" t="s">
        <v>1175</v>
      </c>
      <c r="I1032" s="131" t="s">
        <v>1175</v>
      </c>
      <c r="J1032" s="131" t="s">
        <v>34</v>
      </c>
      <c r="K1032" s="107" t="s">
        <v>1432</v>
      </c>
      <c r="L1032" s="107" t="s">
        <v>36</v>
      </c>
      <c r="M1032" s="131" t="s">
        <v>64</v>
      </c>
      <c r="N1032" s="131" t="s">
        <v>73</v>
      </c>
      <c r="O1032" s="107" t="str">
        <f>IF([2]!RtDuet_Report[[#This Row],[Duration3]]&gt;=360,IF([2]!RtDuet_Report[[#This Row],[&gt; 12 Hrs EDT ]]=1,"Zero",1),"Zero")</f>
        <v>Zero</v>
      </c>
      <c r="P1032" s="107" t="str">
        <f>IF([2]!RtDuet_Report[[#This Row],[Duration3]]&gt;=720, 1,"Zero")</f>
        <v>Zero</v>
      </c>
      <c r="Q1032" s="113">
        <v>14</v>
      </c>
      <c r="R1032" s="114">
        <v>9.7222222222222224E-3</v>
      </c>
      <c r="S1032" s="107" t="s">
        <v>1752</v>
      </c>
      <c r="T1032" s="105">
        <f>IF(OR([2]!RtDuet_Report[[#This Row],[Machine Centre ]]="Vessel Unloading 1 Unplanned Loss",[2]!RtDuet_Report[[#This Row],[Machine Centre ]]="Vessel Unloading 2 Unplanned Loss"),[2]!RtDuet_Report[[#This Row],[Duration3]],0)</f>
        <v>5</v>
      </c>
      <c r="U103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33" spans="1:21" ht="188" thickBot="1" x14ac:dyDescent="0.4">
      <c r="A1033" s="138" t="s">
        <v>1537</v>
      </c>
      <c r="B1033" s="130">
        <v>45383</v>
      </c>
      <c r="C1033" s="99" t="s">
        <v>1750</v>
      </c>
      <c r="D1033" s="99"/>
      <c r="E1033" s="100">
        <v>45386.732638888891</v>
      </c>
      <c r="F1033" s="100">
        <v>45386.75277777778</v>
      </c>
      <c r="G1033" s="131" t="s">
        <v>69</v>
      </c>
      <c r="H1033" s="131" t="s">
        <v>1238</v>
      </c>
      <c r="I1033" s="131" t="s">
        <v>1374</v>
      </c>
      <c r="J1033" s="131" t="s">
        <v>62</v>
      </c>
      <c r="K1033" s="107" t="s">
        <v>1309</v>
      </c>
      <c r="L1033" s="107" t="s">
        <v>54</v>
      </c>
      <c r="M1033" s="131" t="s">
        <v>64</v>
      </c>
      <c r="N1033" s="131" t="s">
        <v>73</v>
      </c>
      <c r="O1033" s="107" t="str">
        <f>IF([2]!RtDuet_Report[[#This Row],[Duration3]]&gt;=360,IF([2]!RtDuet_Report[[#This Row],[&gt; 12 Hrs EDT ]]=1,"Zero",1),"Zero")</f>
        <v>Zero</v>
      </c>
      <c r="P1033" s="107" t="str">
        <f>IF([2]!RtDuet_Report[[#This Row],[Duration3]]&gt;=720, 1,"Zero")</f>
        <v>Zero</v>
      </c>
      <c r="Q1033" s="113">
        <v>29</v>
      </c>
      <c r="R1033" s="114">
        <v>2.013888888888889E-2</v>
      </c>
      <c r="S1033" s="107" t="s">
        <v>1753</v>
      </c>
      <c r="T1033" s="105">
        <f>IF(OR([2]!RtDuet_Report[[#This Row],[Machine Centre ]]="Vessel Unloading 1 Unplanned Loss",[2]!RtDuet_Report[[#This Row],[Machine Centre ]]="Vessel Unloading 2 Unplanned Loss"),[2]!RtDuet_Report[[#This Row],[Duration3]],0)</f>
        <v>14</v>
      </c>
      <c r="U103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34" spans="1:21" ht="188" thickBot="1" x14ac:dyDescent="0.4">
      <c r="A1034" s="138" t="s">
        <v>1537</v>
      </c>
      <c r="B1034" s="130">
        <v>45383</v>
      </c>
      <c r="C1034" s="99" t="s">
        <v>1750</v>
      </c>
      <c r="D1034" s="99"/>
      <c r="E1034" s="100">
        <v>45387.535416666666</v>
      </c>
      <c r="F1034" s="100">
        <v>45387.543055555558</v>
      </c>
      <c r="G1034" s="131" t="s">
        <v>69</v>
      </c>
      <c r="H1034" s="131" t="s">
        <v>1300</v>
      </c>
      <c r="I1034" s="131" t="s">
        <v>1754</v>
      </c>
      <c r="J1034" s="131" t="s">
        <v>62</v>
      </c>
      <c r="K1034" s="107" t="s">
        <v>1309</v>
      </c>
      <c r="L1034" s="107" t="s">
        <v>54</v>
      </c>
      <c r="M1034" s="131" t="s">
        <v>64</v>
      </c>
      <c r="N1034" s="131" t="s">
        <v>73</v>
      </c>
      <c r="O1034" s="107" t="str">
        <f>IF([2]!RtDuet_Report[[#This Row],[Duration3]]&gt;=360,IF([2]!RtDuet_Report[[#This Row],[&gt; 12 Hrs EDT ]]=1,"Zero",1),"Zero")</f>
        <v>Zero</v>
      </c>
      <c r="P1034" s="107" t="str">
        <f>IF([2]!RtDuet_Report[[#This Row],[Duration3]]&gt;=720, 1,"Zero")</f>
        <v>Zero</v>
      </c>
      <c r="Q1034" s="113">
        <v>11</v>
      </c>
      <c r="R1034" s="114">
        <v>7.6388888888888886E-3</v>
      </c>
      <c r="S1034" s="107" t="s">
        <v>1753</v>
      </c>
      <c r="T1034" s="105">
        <f>IF(OR([2]!RtDuet_Report[[#This Row],[Machine Centre ]]="Vessel Unloading 1 Unplanned Loss",[2]!RtDuet_Report[[#This Row],[Machine Centre ]]="Vessel Unloading 2 Unplanned Loss"),[2]!RtDuet_Report[[#This Row],[Duration3]],0)</f>
        <v>29</v>
      </c>
      <c r="U103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35" spans="1:21" ht="200.5" thickBot="1" x14ac:dyDescent="0.4">
      <c r="A1035" s="138" t="s">
        <v>1537</v>
      </c>
      <c r="B1035" s="130">
        <v>45383</v>
      </c>
      <c r="C1035" s="99" t="s">
        <v>1750</v>
      </c>
      <c r="D1035" s="99"/>
      <c r="E1035" s="100">
        <v>45387.593055555553</v>
      </c>
      <c r="F1035" s="100">
        <v>45387.611250000002</v>
      </c>
      <c r="G1035" s="131" t="s">
        <v>59</v>
      </c>
      <c r="H1035" s="131" t="s">
        <v>1755</v>
      </c>
      <c r="I1035" s="131" t="s">
        <v>932</v>
      </c>
      <c r="J1035" s="131" t="s">
        <v>62</v>
      </c>
      <c r="K1035" s="107" t="s">
        <v>1544</v>
      </c>
      <c r="L1035" s="107" t="s">
        <v>54</v>
      </c>
      <c r="M1035" s="131" t="s">
        <v>83</v>
      </c>
      <c r="N1035" s="131" t="s">
        <v>136</v>
      </c>
      <c r="O1035" s="107" t="str">
        <f>IF([2]!RtDuet_Report[[#This Row],[Duration3]]&gt;=360,IF([2]!RtDuet_Report[[#This Row],[&gt; 12 Hrs EDT ]]=1,"Zero",1),"Zero")</f>
        <v>Zero</v>
      </c>
      <c r="P1035" s="107" t="str">
        <f>IF([2]!RtDuet_Report[[#This Row],[Duration3]]&gt;=720, 1,"Zero")</f>
        <v>Zero</v>
      </c>
      <c r="Q1035" s="113">
        <v>26</v>
      </c>
      <c r="R1035" s="114">
        <v>1.8194444444444444E-2</v>
      </c>
      <c r="S1035" s="107" t="s">
        <v>1756</v>
      </c>
      <c r="T1035" s="105">
        <f>IF(OR([2]!RtDuet_Report[[#This Row],[Machine Centre ]]="Vessel Unloading 1 Unplanned Loss",[2]!RtDuet_Report[[#This Row],[Machine Centre ]]="Vessel Unloading 2 Unplanned Loss"),[2]!RtDuet_Report[[#This Row],[Duration3]],0)</f>
        <v>11</v>
      </c>
      <c r="U103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36" spans="1:21" ht="188" thickBot="1" x14ac:dyDescent="0.4">
      <c r="A1036" s="138" t="s">
        <v>1537</v>
      </c>
      <c r="B1036" s="130">
        <v>45383</v>
      </c>
      <c r="C1036" s="99" t="s">
        <v>1750</v>
      </c>
      <c r="D1036" s="99"/>
      <c r="E1036" s="100">
        <v>45387.597916666666</v>
      </c>
      <c r="F1036" s="100">
        <v>45387.602083333331</v>
      </c>
      <c r="G1036" s="131" t="s">
        <v>69</v>
      </c>
      <c r="H1036" s="131" t="s">
        <v>696</v>
      </c>
      <c r="I1036" s="131" t="s">
        <v>576</v>
      </c>
      <c r="J1036" s="131" t="s">
        <v>62</v>
      </c>
      <c r="K1036" s="107" t="s">
        <v>1309</v>
      </c>
      <c r="L1036" s="107" t="s">
        <v>54</v>
      </c>
      <c r="M1036" s="131" t="s">
        <v>64</v>
      </c>
      <c r="N1036" s="131" t="s">
        <v>73</v>
      </c>
      <c r="O1036" s="107" t="str">
        <f>IF([2]!RtDuet_Report[[#This Row],[Duration3]]&gt;=360,IF([2]!RtDuet_Report[[#This Row],[&gt; 12 Hrs EDT ]]=1,"Zero",1),"Zero")</f>
        <v>Zero</v>
      </c>
      <c r="P1036" s="107" t="str">
        <f>IF([2]!RtDuet_Report[[#This Row],[Duration3]]&gt;=720, 1,"Zero")</f>
        <v>Zero</v>
      </c>
      <c r="Q1036" s="113">
        <v>6</v>
      </c>
      <c r="R1036" s="114">
        <v>4.1666666666666666E-3</v>
      </c>
      <c r="S1036" s="107" t="s">
        <v>1753</v>
      </c>
      <c r="T1036" s="105">
        <f>IF(OR([2]!RtDuet_Report[[#This Row],[Machine Centre ]]="Vessel Unloading 1 Unplanned Loss",[2]!RtDuet_Report[[#This Row],[Machine Centre ]]="Vessel Unloading 2 Unplanned Loss"),[2]!RtDuet_Report[[#This Row],[Duration3]],0)</f>
        <v>26</v>
      </c>
      <c r="U103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37" spans="1:21" ht="188" thickBot="1" x14ac:dyDescent="0.4">
      <c r="A1037" s="138" t="s">
        <v>1537</v>
      </c>
      <c r="B1037" s="130">
        <v>45383</v>
      </c>
      <c r="C1037" s="99" t="s">
        <v>1750</v>
      </c>
      <c r="D1037" s="99"/>
      <c r="E1037" s="100">
        <v>45387.60833333333</v>
      </c>
      <c r="F1037" s="100">
        <v>45387.620833333334</v>
      </c>
      <c r="G1037" s="131" t="s">
        <v>69</v>
      </c>
      <c r="H1037" s="131" t="s">
        <v>1358</v>
      </c>
      <c r="I1037" s="131" t="s">
        <v>1757</v>
      </c>
      <c r="J1037" s="131" t="s">
        <v>62</v>
      </c>
      <c r="K1037" s="107" t="s">
        <v>1309</v>
      </c>
      <c r="L1037" s="107" t="s">
        <v>54</v>
      </c>
      <c r="M1037" s="131" t="s">
        <v>64</v>
      </c>
      <c r="N1037" s="131" t="s">
        <v>73</v>
      </c>
      <c r="O1037" s="107" t="str">
        <f>IF([2]!RtDuet_Report[[#This Row],[Duration3]]&gt;=360,IF([2]!RtDuet_Report[[#This Row],[&gt; 12 Hrs EDT ]]=1,"Zero",1),"Zero")</f>
        <v>Zero</v>
      </c>
      <c r="P1037" s="107" t="str">
        <f>IF([2]!RtDuet_Report[[#This Row],[Duration3]]&gt;=720, 1,"Zero")</f>
        <v>Zero</v>
      </c>
      <c r="Q1037" s="113">
        <v>18</v>
      </c>
      <c r="R1037" s="114">
        <v>1.2499999999999999E-2</v>
      </c>
      <c r="S1037" s="107" t="s">
        <v>1753</v>
      </c>
      <c r="T1037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103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38" spans="1:21" ht="188" thickBot="1" x14ac:dyDescent="0.4">
      <c r="A1038" s="138" t="s">
        <v>1537</v>
      </c>
      <c r="B1038" s="130">
        <v>45383</v>
      </c>
      <c r="C1038" s="99" t="s">
        <v>1750</v>
      </c>
      <c r="D1038" s="99"/>
      <c r="E1038" s="100">
        <v>45387.611250000002</v>
      </c>
      <c r="F1038" s="100">
        <v>45387.620833333334</v>
      </c>
      <c r="G1038" s="131" t="s">
        <v>59</v>
      </c>
      <c r="H1038" s="131" t="s">
        <v>1758</v>
      </c>
      <c r="I1038" s="131" t="s">
        <v>1019</v>
      </c>
      <c r="J1038" s="131" t="s">
        <v>62</v>
      </c>
      <c r="K1038" s="107" t="s">
        <v>649</v>
      </c>
      <c r="L1038" s="107" t="s">
        <v>54</v>
      </c>
      <c r="M1038" s="131" t="s">
        <v>64</v>
      </c>
      <c r="N1038" s="131" t="s">
        <v>73</v>
      </c>
      <c r="O1038" s="107" t="str">
        <f>IF([2]!RtDuet_Report[[#This Row],[Duration3]]&gt;=360,IF([2]!RtDuet_Report[[#This Row],[&gt; 12 Hrs EDT ]]=1,"Zero",1),"Zero")</f>
        <v>Zero</v>
      </c>
      <c r="P1038" s="107" t="str">
        <f>IF([2]!RtDuet_Report[[#This Row],[Duration3]]&gt;=720, 1,"Zero")</f>
        <v>Zero</v>
      </c>
      <c r="Q1038" s="113">
        <v>13</v>
      </c>
      <c r="R1038" s="114">
        <v>9.5833333333333343E-3</v>
      </c>
      <c r="S1038" s="107" t="s">
        <v>1753</v>
      </c>
      <c r="T1038" s="105">
        <f>IF(OR([2]!RtDuet_Report[[#This Row],[Machine Centre ]]="Vessel Unloading 1 Unplanned Loss",[2]!RtDuet_Report[[#This Row],[Machine Centre ]]="Vessel Unloading 2 Unplanned Loss"),[2]!RtDuet_Report[[#This Row],[Duration3]],0)</f>
        <v>18</v>
      </c>
      <c r="U103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39" spans="1:21" ht="188" thickBot="1" x14ac:dyDescent="0.4">
      <c r="A1039" s="138" t="s">
        <v>1537</v>
      </c>
      <c r="B1039" s="130">
        <v>45383</v>
      </c>
      <c r="C1039" s="99" t="s">
        <v>1750</v>
      </c>
      <c r="D1039" s="99"/>
      <c r="E1039" s="100">
        <v>45387.638194444444</v>
      </c>
      <c r="F1039" s="100">
        <v>45387.640277777777</v>
      </c>
      <c r="G1039" s="131" t="s">
        <v>69</v>
      </c>
      <c r="H1039" s="131" t="s">
        <v>1247</v>
      </c>
      <c r="I1039" s="131" t="s">
        <v>717</v>
      </c>
      <c r="J1039" s="131" t="s">
        <v>62</v>
      </c>
      <c r="K1039" s="107" t="s">
        <v>1759</v>
      </c>
      <c r="L1039" s="107" t="s">
        <v>36</v>
      </c>
      <c r="M1039" s="131" t="s">
        <v>1760</v>
      </c>
      <c r="N1039" s="131" t="s">
        <v>1761</v>
      </c>
      <c r="O1039" s="107" t="str">
        <f>IF([2]!RtDuet_Report[[#This Row],[Duration3]]&gt;=360,IF([2]!RtDuet_Report[[#This Row],[&gt; 12 Hrs EDT ]]=1,"Zero",1),"Zero")</f>
        <v>Zero</v>
      </c>
      <c r="P1039" s="107" t="str">
        <f>IF([2]!RtDuet_Report[[#This Row],[Duration3]]&gt;=720, 1,"Zero")</f>
        <v>Zero</v>
      </c>
      <c r="Q1039" s="113">
        <v>3</v>
      </c>
      <c r="R1039" s="114">
        <v>2.0833333333333333E-3</v>
      </c>
      <c r="S1039" s="107" t="s">
        <v>1762</v>
      </c>
      <c r="T1039" s="105">
        <f>IF(OR([2]!RtDuet_Report[[#This Row],[Machine Centre ]]="Vessel Unloading 1 Unplanned Loss",[2]!RtDuet_Report[[#This Row],[Machine Centre ]]="Vessel Unloading 2 Unplanned Loss"),[2]!RtDuet_Report[[#This Row],[Duration3]],0)</f>
        <v>13</v>
      </c>
      <c r="U103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40" spans="1:21" ht="188" thickBot="1" x14ac:dyDescent="0.4">
      <c r="A1040" s="138" t="s">
        <v>1537</v>
      </c>
      <c r="B1040" s="130">
        <v>45383</v>
      </c>
      <c r="C1040" s="99" t="s">
        <v>1750</v>
      </c>
      <c r="D1040" s="99"/>
      <c r="E1040" s="100">
        <v>45387.640277777777</v>
      </c>
      <c r="F1040" s="100">
        <v>45387.65625</v>
      </c>
      <c r="G1040" s="131" t="s">
        <v>69</v>
      </c>
      <c r="H1040" s="131" t="s">
        <v>1356</v>
      </c>
      <c r="I1040" s="131" t="s">
        <v>1356</v>
      </c>
      <c r="J1040" s="131" t="s">
        <v>34</v>
      </c>
      <c r="K1040" s="107" t="s">
        <v>1759</v>
      </c>
      <c r="L1040" s="107" t="s">
        <v>36</v>
      </c>
      <c r="M1040" s="131" t="s">
        <v>1760</v>
      </c>
      <c r="N1040" s="131" t="s">
        <v>1761</v>
      </c>
      <c r="O1040" s="107" t="str">
        <f>IF([2]!RtDuet_Report[[#This Row],[Duration3]]&gt;=360,IF([2]!RtDuet_Report[[#This Row],[&gt; 12 Hrs EDT ]]=1,"Zero",1),"Zero")</f>
        <v>Zero</v>
      </c>
      <c r="P1040" s="107" t="str">
        <f>IF([2]!RtDuet_Report[[#This Row],[Duration3]]&gt;=720, 1,"Zero")</f>
        <v>Zero</v>
      </c>
      <c r="Q1040" s="113">
        <v>23</v>
      </c>
      <c r="R1040" s="114">
        <v>1.5972222222222224E-2</v>
      </c>
      <c r="S1040" s="107" t="s">
        <v>1762</v>
      </c>
      <c r="T1040" s="105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104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41" spans="1:21" ht="88" thickBot="1" x14ac:dyDescent="0.4">
      <c r="A1041" s="138" t="s">
        <v>1537</v>
      </c>
      <c r="B1041" s="130">
        <v>45383</v>
      </c>
      <c r="C1041" s="99"/>
      <c r="D1041" s="99"/>
      <c r="E1041" s="100">
        <v>45388.932673611111</v>
      </c>
      <c r="F1041" s="100">
        <v>45389.021099537036</v>
      </c>
      <c r="G1041" s="131" t="s">
        <v>32</v>
      </c>
      <c r="H1041" s="131" t="s">
        <v>1763</v>
      </c>
      <c r="I1041" s="131" t="s">
        <v>1763</v>
      </c>
      <c r="J1041" s="131" t="s">
        <v>34</v>
      </c>
      <c r="K1041" s="107" t="s">
        <v>761</v>
      </c>
      <c r="L1041" s="107" t="s">
        <v>78</v>
      </c>
      <c r="M1041" s="131" t="s">
        <v>188</v>
      </c>
      <c r="N1041" s="131" t="s">
        <v>1000</v>
      </c>
      <c r="O1041" s="107" t="str">
        <f>IF([2]!RtDuet_Report[[#This Row],[Duration3]]&gt;=360,IF([2]!RtDuet_Report[[#This Row],[&gt; 12 Hrs EDT ]]=1,"Zero",1),"Zero")</f>
        <v>Zero</v>
      </c>
      <c r="P1041" s="107" t="str">
        <f>IF([2]!RtDuet_Report[[#This Row],[Duration3]]&gt;=720, 1,"Zero")</f>
        <v>Zero</v>
      </c>
      <c r="Q1041" s="113">
        <v>127</v>
      </c>
      <c r="R1041" s="114">
        <v>8.8425925925925922E-2</v>
      </c>
      <c r="S1041" s="107" t="s">
        <v>1764</v>
      </c>
      <c r="T1041" s="105">
        <f>IF(OR([2]!RtDuet_Report[[#This Row],[Machine Centre ]]="Vessel Unloading 1 Unplanned Loss",[2]!RtDuet_Report[[#This Row],[Machine Centre ]]="Vessel Unloading 2 Unplanned Loss"),[2]!RtDuet_Report[[#This Row],[Duration3]],0)</f>
        <v>23</v>
      </c>
      <c r="U104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42" spans="1:21" ht="163" thickBot="1" x14ac:dyDescent="0.4">
      <c r="A1042" s="138" t="s">
        <v>1537</v>
      </c>
      <c r="B1042" s="130">
        <v>45383</v>
      </c>
      <c r="C1042" s="99"/>
      <c r="D1042" s="99"/>
      <c r="E1042" s="100">
        <v>45389.011956018519</v>
      </c>
      <c r="F1042" s="100">
        <v>45389.017511574071</v>
      </c>
      <c r="G1042" s="131" t="s">
        <v>41</v>
      </c>
      <c r="H1042" s="131" t="s">
        <v>1125</v>
      </c>
      <c r="I1042" s="131" t="s">
        <v>1125</v>
      </c>
      <c r="J1042" s="131" t="s">
        <v>34</v>
      </c>
      <c r="K1042" s="107" t="s">
        <v>1765</v>
      </c>
      <c r="L1042" s="107" t="s">
        <v>78</v>
      </c>
      <c r="M1042" s="131" t="s">
        <v>393</v>
      </c>
      <c r="N1042" s="131" t="s">
        <v>1766</v>
      </c>
      <c r="O1042" s="107" t="str">
        <f>IF([2]!RtDuet_Report[[#This Row],[Duration3]]&gt;=360,IF([2]!RtDuet_Report[[#This Row],[&gt; 12 Hrs EDT ]]=1,"Zero",1),"Zero")</f>
        <v>Zero</v>
      </c>
      <c r="P1042" s="107" t="str">
        <f>IF([2]!RtDuet_Report[[#This Row],[Duration3]]&gt;=720, 1,"Zero")</f>
        <v>Zero</v>
      </c>
      <c r="Q1042" s="113">
        <v>8</v>
      </c>
      <c r="R1042" s="114">
        <v>5.5555555555555558E-3</v>
      </c>
      <c r="S1042" s="107" t="s">
        <v>1767</v>
      </c>
      <c r="T1042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42" s="105">
        <f>IF(OR([2]!RtDuet_Report[[#This Row],[Machine Centre ]]="Truck Loading 1 Unplanned Loss",[2]!RtDuet_Report[[#This Row],[Machine Centre ]]="Truck Loading 2 Unplanned Loss"),[2]!RtDuet_Report[[#This Row],[Duration3]],0)</f>
        <v>127</v>
      </c>
    </row>
    <row r="1043" spans="1:21" ht="163" thickBot="1" x14ac:dyDescent="0.4">
      <c r="A1043" s="138" t="s">
        <v>1537</v>
      </c>
      <c r="B1043" s="130">
        <v>45383</v>
      </c>
      <c r="C1043" s="99"/>
      <c r="D1043" s="99"/>
      <c r="E1043" s="100">
        <v>45389.019247685188</v>
      </c>
      <c r="F1043" s="100">
        <v>45389.022141203706</v>
      </c>
      <c r="G1043" s="131" t="s">
        <v>41</v>
      </c>
      <c r="H1043" s="131" t="s">
        <v>474</v>
      </c>
      <c r="I1043" s="131" t="s">
        <v>474</v>
      </c>
      <c r="J1043" s="131" t="s">
        <v>34</v>
      </c>
      <c r="K1043" s="107" t="s">
        <v>1765</v>
      </c>
      <c r="L1043" s="107" t="s">
        <v>78</v>
      </c>
      <c r="M1043" s="131" t="s">
        <v>393</v>
      </c>
      <c r="N1043" s="131" t="s">
        <v>1766</v>
      </c>
      <c r="O1043" s="107" t="str">
        <f>IF([2]!RtDuet_Report[[#This Row],[Duration3]]&gt;=360,IF([2]!RtDuet_Report[[#This Row],[&gt; 12 Hrs EDT ]]=1,"Zero",1),"Zero")</f>
        <v>Zero</v>
      </c>
      <c r="P1043" s="107" t="str">
        <f>IF([2]!RtDuet_Report[[#This Row],[Duration3]]&gt;=720, 1,"Zero")</f>
        <v>Zero</v>
      </c>
      <c r="Q1043" s="113">
        <v>4</v>
      </c>
      <c r="R1043" s="114">
        <v>2.8935185185185188E-3</v>
      </c>
      <c r="S1043" s="107" t="s">
        <v>1767</v>
      </c>
      <c r="T1043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43" s="105">
        <f>IF(OR([2]!RtDuet_Report[[#This Row],[Machine Centre ]]="Truck Loading 1 Unplanned Loss",[2]!RtDuet_Report[[#This Row],[Machine Centre ]]="Truck Loading 2 Unplanned Loss"),[2]!RtDuet_Report[[#This Row],[Duration3]],0)</f>
        <v>8</v>
      </c>
    </row>
    <row r="1044" spans="1:21" ht="88" thickBot="1" x14ac:dyDescent="0.4">
      <c r="A1044" s="138" t="s">
        <v>1537</v>
      </c>
      <c r="B1044" s="130">
        <v>45383</v>
      </c>
      <c r="C1044" s="99"/>
      <c r="D1044" s="99"/>
      <c r="E1044" s="100">
        <v>45389.022141203706</v>
      </c>
      <c r="F1044" s="100">
        <v>45389.025034722225</v>
      </c>
      <c r="G1044" s="131" t="s">
        <v>41</v>
      </c>
      <c r="H1044" s="131" t="s">
        <v>474</v>
      </c>
      <c r="I1044" s="131" t="s">
        <v>474</v>
      </c>
      <c r="J1044" s="131" t="s">
        <v>34</v>
      </c>
      <c r="K1044" s="107" t="s">
        <v>546</v>
      </c>
      <c r="L1044" s="107" t="s">
        <v>78</v>
      </c>
      <c r="M1044" s="131" t="s">
        <v>188</v>
      </c>
      <c r="N1044" s="131" t="s">
        <v>1000</v>
      </c>
      <c r="O1044" s="107" t="str">
        <f>IF([2]!RtDuet_Report[[#This Row],[Duration3]]&gt;=360,IF([2]!RtDuet_Report[[#This Row],[&gt; 12 Hrs EDT ]]=1,"Zero",1),"Zero")</f>
        <v>Zero</v>
      </c>
      <c r="P1044" s="107" t="str">
        <f>IF([2]!RtDuet_Report[[#This Row],[Duration3]]&gt;=720, 1,"Zero")</f>
        <v>Zero</v>
      </c>
      <c r="Q1044" s="113">
        <v>4</v>
      </c>
      <c r="R1044" s="114">
        <v>2.8935185185185188E-3</v>
      </c>
      <c r="S1044" s="107" t="s">
        <v>1768</v>
      </c>
      <c r="T1044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44" s="105">
        <f>IF(OR([2]!RtDuet_Report[[#This Row],[Machine Centre ]]="Truck Loading 1 Unplanned Loss",[2]!RtDuet_Report[[#This Row],[Machine Centre ]]="Truck Loading 2 Unplanned Loss"),[2]!RtDuet_Report[[#This Row],[Duration3]],0)</f>
        <v>4</v>
      </c>
    </row>
    <row r="1045" spans="1:21" ht="163" thickBot="1" x14ac:dyDescent="0.4">
      <c r="A1045" s="138" t="s">
        <v>1537</v>
      </c>
      <c r="B1045" s="130">
        <v>45383</v>
      </c>
      <c r="C1045" s="99"/>
      <c r="D1045" s="99"/>
      <c r="E1045" s="100">
        <v>45389.423993055556</v>
      </c>
      <c r="F1045" s="100">
        <v>45389.430127314816</v>
      </c>
      <c r="G1045" s="131" t="s">
        <v>41</v>
      </c>
      <c r="H1045" s="131" t="s">
        <v>541</v>
      </c>
      <c r="I1045" s="131" t="s">
        <v>541</v>
      </c>
      <c r="J1045" s="131" t="s">
        <v>34</v>
      </c>
      <c r="K1045" s="107" t="s">
        <v>1769</v>
      </c>
      <c r="L1045" s="107" t="s">
        <v>54</v>
      </c>
      <c r="M1045" s="131" t="s">
        <v>1506</v>
      </c>
      <c r="N1045" s="131" t="s">
        <v>1770</v>
      </c>
      <c r="O1045" s="107" t="str">
        <f>IF([2]!RtDuet_Report[[#This Row],[Duration3]]&gt;=360,IF([2]!RtDuet_Report[[#This Row],[&gt; 12 Hrs EDT ]]=1,"Zero",1),"Zero")</f>
        <v>Zero</v>
      </c>
      <c r="P1045" s="107" t="str">
        <f>IF([2]!RtDuet_Report[[#This Row],[Duration3]]&gt;=720, 1,"Zero")</f>
        <v>Zero</v>
      </c>
      <c r="Q1045" s="113">
        <v>8</v>
      </c>
      <c r="R1045" s="114">
        <v>6.1342592592592594E-3</v>
      </c>
      <c r="S1045" s="107" t="s">
        <v>1771</v>
      </c>
      <c r="T1045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45" s="105">
        <f>IF(OR([2]!RtDuet_Report[[#This Row],[Machine Centre ]]="Truck Loading 1 Unplanned Loss",[2]!RtDuet_Report[[#This Row],[Machine Centre ]]="Truck Loading 2 Unplanned Loss"),[2]!RtDuet_Report[[#This Row],[Duration3]],0)</f>
        <v>4</v>
      </c>
    </row>
    <row r="1046" spans="1:21" ht="163" thickBot="1" x14ac:dyDescent="0.4">
      <c r="A1046" s="138" t="s">
        <v>1537</v>
      </c>
      <c r="B1046" s="130">
        <v>45383</v>
      </c>
      <c r="C1046" s="99"/>
      <c r="D1046" s="99"/>
      <c r="E1046" s="100">
        <v>45390.26221064815</v>
      </c>
      <c r="F1046" s="100">
        <v>45390.26462962963</v>
      </c>
      <c r="G1046" s="131" t="s">
        <v>41</v>
      </c>
      <c r="H1046" s="131" t="s">
        <v>154</v>
      </c>
      <c r="I1046" s="131" t="s">
        <v>154</v>
      </c>
      <c r="J1046" s="131" t="s">
        <v>34</v>
      </c>
      <c r="K1046" s="107" t="s">
        <v>1769</v>
      </c>
      <c r="L1046" s="107" t="s">
        <v>54</v>
      </c>
      <c r="M1046" s="131" t="s">
        <v>1506</v>
      </c>
      <c r="N1046" s="131" t="s">
        <v>1770</v>
      </c>
      <c r="O1046" s="107" t="str">
        <f>IF([2]!RtDuet_Report[[#This Row],[Duration3]]&gt;=360,IF([2]!RtDuet_Report[[#This Row],[&gt; 12 Hrs EDT ]]=1,"Zero",1),"Zero")</f>
        <v>Zero</v>
      </c>
      <c r="P1046" s="107" t="str">
        <f>IF([2]!RtDuet_Report[[#This Row],[Duration3]]&gt;=720, 1,"Zero")</f>
        <v>Zero</v>
      </c>
      <c r="Q1046" s="113">
        <v>3</v>
      </c>
      <c r="R1046" s="114">
        <v>2.4189814814814816E-3</v>
      </c>
      <c r="S1046" s="107" t="s">
        <v>1771</v>
      </c>
      <c r="T1046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46" s="105">
        <f>IF(OR([2]!RtDuet_Report[[#This Row],[Machine Centre ]]="Truck Loading 1 Unplanned Loss",[2]!RtDuet_Report[[#This Row],[Machine Centre ]]="Truck Loading 2 Unplanned Loss"),[2]!RtDuet_Report[[#This Row],[Duration3]],0)</f>
        <v>8</v>
      </c>
    </row>
    <row r="1047" spans="1:21" ht="163" thickBot="1" x14ac:dyDescent="0.4">
      <c r="A1047" s="138" t="s">
        <v>1537</v>
      </c>
      <c r="B1047" s="130">
        <v>45383</v>
      </c>
      <c r="C1047" s="99"/>
      <c r="D1047" s="99"/>
      <c r="E1047" s="100">
        <v>45390.26462962963</v>
      </c>
      <c r="F1047" s="100">
        <v>45390.27144675926</v>
      </c>
      <c r="G1047" s="131" t="s">
        <v>41</v>
      </c>
      <c r="H1047" s="131" t="s">
        <v>1772</v>
      </c>
      <c r="I1047" s="131" t="s">
        <v>1772</v>
      </c>
      <c r="J1047" s="131" t="s">
        <v>34</v>
      </c>
      <c r="K1047" s="107" t="s">
        <v>1769</v>
      </c>
      <c r="L1047" s="107" t="s">
        <v>54</v>
      </c>
      <c r="M1047" s="131" t="s">
        <v>1506</v>
      </c>
      <c r="N1047" s="131" t="s">
        <v>1770</v>
      </c>
      <c r="O1047" s="107" t="str">
        <f>IF([2]!RtDuet_Report[[#This Row],[Duration3]]&gt;=360,IF([2]!RtDuet_Report[[#This Row],[&gt; 12 Hrs EDT ]]=1,"Zero",1),"Zero")</f>
        <v>Zero</v>
      </c>
      <c r="P1047" s="107" t="str">
        <f>IF([2]!RtDuet_Report[[#This Row],[Duration3]]&gt;=720, 1,"Zero")</f>
        <v>Zero</v>
      </c>
      <c r="Q1047" s="113">
        <v>9</v>
      </c>
      <c r="R1047" s="114">
        <v>6.8171296296296287E-3</v>
      </c>
      <c r="S1047" s="107" t="s">
        <v>1771</v>
      </c>
      <c r="T1047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47" s="105">
        <f>IF(OR([2]!RtDuet_Report[[#This Row],[Machine Centre ]]="Truck Loading 1 Unplanned Loss",[2]!RtDuet_Report[[#This Row],[Machine Centre ]]="Truck Loading 2 Unplanned Loss"),[2]!RtDuet_Report[[#This Row],[Duration3]],0)</f>
        <v>3</v>
      </c>
    </row>
    <row r="1048" spans="1:21" ht="188" thickBot="1" x14ac:dyDescent="0.4">
      <c r="A1048" s="138" t="s">
        <v>1537</v>
      </c>
      <c r="B1048" s="130">
        <v>45383</v>
      </c>
      <c r="C1048" s="99" t="s">
        <v>1773</v>
      </c>
      <c r="D1048" s="99"/>
      <c r="E1048" s="100">
        <v>45397.881145833337</v>
      </c>
      <c r="F1048" s="100">
        <v>45397.911805555559</v>
      </c>
      <c r="G1048" s="131" t="s">
        <v>69</v>
      </c>
      <c r="H1048" s="131" t="s">
        <v>1774</v>
      </c>
      <c r="I1048" s="131" t="s">
        <v>1775</v>
      </c>
      <c r="J1048" s="131" t="s">
        <v>62</v>
      </c>
      <c r="K1048" s="107" t="s">
        <v>1309</v>
      </c>
      <c r="L1048" s="107" t="s">
        <v>54</v>
      </c>
      <c r="M1048" s="131" t="s">
        <v>64</v>
      </c>
      <c r="N1048" s="131" t="s">
        <v>73</v>
      </c>
      <c r="O1048" s="107" t="str">
        <f>IF([2]!RtDuet_Report[[#This Row],[Duration3]]&gt;=360,IF([2]!RtDuet_Report[[#This Row],[&gt; 12 Hrs EDT ]]=1,"Zero",1),"Zero")</f>
        <v>Zero</v>
      </c>
      <c r="P1048" s="107" t="str">
        <f>IF([2]!RtDuet_Report[[#This Row],[Duration3]]&gt;=720, 1,"Zero")</f>
        <v>Zero</v>
      </c>
      <c r="Q1048" s="113">
        <v>44</v>
      </c>
      <c r="R1048" s="114">
        <v>3.0659722222222224E-2</v>
      </c>
      <c r="S1048" s="107" t="s">
        <v>1776</v>
      </c>
      <c r="T104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48" s="105">
        <f>IF(OR([2]!RtDuet_Report[[#This Row],[Machine Centre ]]="Truck Loading 1 Unplanned Loss",[2]!RtDuet_Report[[#This Row],[Machine Centre ]]="Truck Loading 2 Unplanned Loss"),[2]!RtDuet_Report[[#This Row],[Duration3]],0)</f>
        <v>9</v>
      </c>
    </row>
    <row r="1049" spans="1:21" ht="188" thickBot="1" x14ac:dyDescent="0.4">
      <c r="A1049" s="138" t="s">
        <v>1537</v>
      </c>
      <c r="B1049" s="130">
        <v>45383</v>
      </c>
      <c r="C1049" s="99" t="s">
        <v>1773</v>
      </c>
      <c r="D1049" s="99"/>
      <c r="E1049" s="100">
        <v>45398.871493055558</v>
      </c>
      <c r="F1049" s="100">
        <v>45398.879861111112</v>
      </c>
      <c r="G1049" s="131" t="s">
        <v>69</v>
      </c>
      <c r="H1049" s="131" t="s">
        <v>1777</v>
      </c>
      <c r="I1049" s="131" t="s">
        <v>820</v>
      </c>
      <c r="J1049" s="131" t="s">
        <v>62</v>
      </c>
      <c r="K1049" s="107" t="s">
        <v>1309</v>
      </c>
      <c r="L1049" s="107" t="s">
        <v>54</v>
      </c>
      <c r="M1049" s="131" t="s">
        <v>64</v>
      </c>
      <c r="N1049" s="131" t="s">
        <v>73</v>
      </c>
      <c r="O1049" s="107" t="str">
        <f>IF([2]!RtDuet_Report[[#This Row],[Duration3]]&gt;=360,IF([2]!RtDuet_Report[[#This Row],[&gt; 12 Hrs EDT ]]=1,"Zero",1),"Zero")</f>
        <v>Zero</v>
      </c>
      <c r="P1049" s="107" t="str">
        <f>IF([2]!RtDuet_Report[[#This Row],[Duration3]]&gt;=720, 1,"Zero")</f>
        <v>Zero</v>
      </c>
      <c r="Q1049" s="113">
        <v>12</v>
      </c>
      <c r="R1049" s="114">
        <v>8.3680555555555557E-3</v>
      </c>
      <c r="S1049" s="107" t="s">
        <v>1778</v>
      </c>
      <c r="T1049" s="105">
        <f>IF(OR([2]!RtDuet_Report[[#This Row],[Machine Centre ]]="Vessel Unloading 1 Unplanned Loss",[2]!RtDuet_Report[[#This Row],[Machine Centre ]]="Vessel Unloading 2 Unplanned Loss"),[2]!RtDuet_Report[[#This Row],[Duration3]],0)</f>
        <v>44</v>
      </c>
      <c r="U104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50" spans="1:21" ht="188" thickBot="1" x14ac:dyDescent="0.4">
      <c r="A1050" s="138" t="s">
        <v>1537</v>
      </c>
      <c r="B1050" s="130">
        <v>45383</v>
      </c>
      <c r="C1050" s="99" t="s">
        <v>1779</v>
      </c>
      <c r="D1050" s="99"/>
      <c r="E1050" s="100">
        <v>45404.503819444442</v>
      </c>
      <c r="F1050" s="100">
        <v>45404.544444444444</v>
      </c>
      <c r="G1050" s="131" t="s">
        <v>69</v>
      </c>
      <c r="H1050" s="131" t="s">
        <v>1780</v>
      </c>
      <c r="I1050" s="131" t="s">
        <v>1781</v>
      </c>
      <c r="J1050" s="131" t="s">
        <v>62</v>
      </c>
      <c r="K1050" s="107" t="s">
        <v>1309</v>
      </c>
      <c r="L1050" s="107" t="s">
        <v>54</v>
      </c>
      <c r="M1050" s="131" t="s">
        <v>64</v>
      </c>
      <c r="N1050" s="131" t="s">
        <v>73</v>
      </c>
      <c r="O1050" s="107" t="str">
        <f>IF([2]!RtDuet_Report[[#This Row],[Duration3]]&gt;=360,IF([2]!RtDuet_Report[[#This Row],[&gt; 12 Hrs EDT ]]=1,"Zero",1),"Zero")</f>
        <v>Zero</v>
      </c>
      <c r="P1050" s="107" t="str">
        <f>IF([2]!RtDuet_Report[[#This Row],[Duration3]]&gt;=720, 1,"Zero")</f>
        <v>Zero</v>
      </c>
      <c r="Q1050" s="113">
        <v>58</v>
      </c>
      <c r="R1050" s="114">
        <v>4.0625000000000001E-2</v>
      </c>
      <c r="S1050" s="107" t="s">
        <v>1782</v>
      </c>
      <c r="T1050" s="105">
        <f>IF(OR([2]!RtDuet_Report[[#This Row],[Machine Centre ]]="Vessel Unloading 1 Unplanned Loss",[2]!RtDuet_Report[[#This Row],[Machine Centre ]]="Vessel Unloading 2 Unplanned Loss"),[2]!RtDuet_Report[[#This Row],[Duration3]],0)</f>
        <v>12</v>
      </c>
      <c r="U105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51" spans="1:21" ht="200.5" thickBot="1" x14ac:dyDescent="0.4">
      <c r="A1051" s="138" t="s">
        <v>1537</v>
      </c>
      <c r="B1051" s="130">
        <v>45383</v>
      </c>
      <c r="C1051" s="99" t="s">
        <v>1779</v>
      </c>
      <c r="D1051" s="99"/>
      <c r="E1051" s="100">
        <v>45404.54583333333</v>
      </c>
      <c r="F1051" s="100">
        <v>45404.572152777779</v>
      </c>
      <c r="G1051" s="131" t="s">
        <v>69</v>
      </c>
      <c r="H1051" s="131" t="s">
        <v>1783</v>
      </c>
      <c r="I1051" s="131" t="s">
        <v>1784</v>
      </c>
      <c r="J1051" s="131" t="s">
        <v>62</v>
      </c>
      <c r="K1051" s="107" t="s">
        <v>1377</v>
      </c>
      <c r="L1051" s="107" t="s">
        <v>78</v>
      </c>
      <c r="M1051" s="131" t="s">
        <v>64</v>
      </c>
      <c r="N1051" s="131" t="s">
        <v>73</v>
      </c>
      <c r="O1051" s="107" t="str">
        <f>IF([2]!RtDuet_Report[[#This Row],[Duration3]]&gt;=360,IF([2]!RtDuet_Report[[#This Row],[&gt; 12 Hrs EDT ]]=1,"Zero",1),"Zero")</f>
        <v>Zero</v>
      </c>
      <c r="P1051" s="107" t="str">
        <f>IF([2]!RtDuet_Report[[#This Row],[Duration3]]&gt;=720, 1,"Zero")</f>
        <v>Zero</v>
      </c>
      <c r="Q1051" s="113">
        <v>37</v>
      </c>
      <c r="R1051" s="114">
        <v>2.631944444444444E-2</v>
      </c>
      <c r="S1051" s="107" t="s">
        <v>1561</v>
      </c>
      <c r="T1051" s="105">
        <f>IF(OR([2]!RtDuet_Report[[#This Row],[Machine Centre ]]="Vessel Unloading 1 Unplanned Loss",[2]!RtDuet_Report[[#This Row],[Machine Centre ]]="Vessel Unloading 2 Unplanned Loss"),[2]!RtDuet_Report[[#This Row],[Duration3]],0)</f>
        <v>58</v>
      </c>
      <c r="U105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52" spans="1:21" ht="200.5" thickBot="1" x14ac:dyDescent="0.4">
      <c r="A1052" s="138" t="s">
        <v>1537</v>
      </c>
      <c r="B1052" s="130">
        <v>45383</v>
      </c>
      <c r="C1052" s="99" t="s">
        <v>1779</v>
      </c>
      <c r="D1052" s="99"/>
      <c r="E1052" s="100">
        <v>45404.572152777779</v>
      </c>
      <c r="F1052" s="100">
        <v>45404.593460648146</v>
      </c>
      <c r="G1052" s="131" t="s">
        <v>69</v>
      </c>
      <c r="H1052" s="131" t="s">
        <v>1785</v>
      </c>
      <c r="I1052" s="131" t="s">
        <v>722</v>
      </c>
      <c r="J1052" s="131" t="s">
        <v>62</v>
      </c>
      <c r="K1052" s="107" t="s">
        <v>367</v>
      </c>
      <c r="L1052" s="107" t="s">
        <v>36</v>
      </c>
      <c r="M1052" s="131" t="s">
        <v>83</v>
      </c>
      <c r="N1052" s="131" t="s">
        <v>84</v>
      </c>
      <c r="O1052" s="107" t="str">
        <f>IF([2]!RtDuet_Report[[#This Row],[Duration3]]&gt;=360,IF([2]!RtDuet_Report[[#This Row],[&gt; 12 Hrs EDT ]]=1,"Zero",1),"Zero")</f>
        <v>Zero</v>
      </c>
      <c r="P1052" s="107" t="str">
        <f>IF([2]!RtDuet_Report[[#This Row],[Duration3]]&gt;=720, 1,"Zero")</f>
        <v>Zero</v>
      </c>
      <c r="Q1052" s="113">
        <v>30</v>
      </c>
      <c r="R1052" s="114">
        <v>2.1307870370370369E-2</v>
      </c>
      <c r="S1052" s="107" t="s">
        <v>1786</v>
      </c>
      <c r="T1052" s="105">
        <f>IF(OR([2]!RtDuet_Report[[#This Row],[Machine Centre ]]="Vessel Unloading 1 Unplanned Loss",[2]!RtDuet_Report[[#This Row],[Machine Centre ]]="Vessel Unloading 2 Unplanned Loss"),[2]!RtDuet_Report[[#This Row],[Duration3]],0)</f>
        <v>37</v>
      </c>
      <c r="U105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53" spans="1:21" ht="188" thickBot="1" x14ac:dyDescent="0.4">
      <c r="A1053" s="138" t="s">
        <v>1537</v>
      </c>
      <c r="B1053" s="130">
        <v>45383</v>
      </c>
      <c r="C1053" s="99" t="s">
        <v>1779</v>
      </c>
      <c r="D1053" s="99"/>
      <c r="E1053" s="100">
        <v>45404.639432870368</v>
      </c>
      <c r="F1053" s="100">
        <v>45404.661805555559</v>
      </c>
      <c r="G1053" s="131" t="s">
        <v>69</v>
      </c>
      <c r="H1053" s="131" t="s">
        <v>1787</v>
      </c>
      <c r="I1053" s="131" t="s">
        <v>1788</v>
      </c>
      <c r="J1053" s="131" t="s">
        <v>62</v>
      </c>
      <c r="K1053" s="107" t="s">
        <v>1309</v>
      </c>
      <c r="L1053" s="107" t="s">
        <v>54</v>
      </c>
      <c r="M1053" s="131" t="s">
        <v>64</v>
      </c>
      <c r="N1053" s="131" t="s">
        <v>73</v>
      </c>
      <c r="O1053" s="107" t="str">
        <f>IF([2]!RtDuet_Report[[#This Row],[Duration3]]&gt;=360,IF([2]!RtDuet_Report[[#This Row],[&gt; 12 Hrs EDT ]]=1,"Zero",1),"Zero")</f>
        <v>Zero</v>
      </c>
      <c r="P1053" s="107" t="str">
        <f>IF([2]!RtDuet_Report[[#This Row],[Duration3]]&gt;=720, 1,"Zero")</f>
        <v>Zero</v>
      </c>
      <c r="Q1053" s="113">
        <v>32</v>
      </c>
      <c r="R1053" s="114">
        <v>2.2372685185185186E-2</v>
      </c>
      <c r="S1053" s="107" t="s">
        <v>1789</v>
      </c>
      <c r="T1053" s="105">
        <f>IF(OR([2]!RtDuet_Report[[#This Row],[Machine Centre ]]="Vessel Unloading 1 Unplanned Loss",[2]!RtDuet_Report[[#This Row],[Machine Centre ]]="Vessel Unloading 2 Unplanned Loss"),[2]!RtDuet_Report[[#This Row],[Duration3]],0)</f>
        <v>30</v>
      </c>
      <c r="U105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54" spans="1:21" ht="175.5" thickBot="1" x14ac:dyDescent="0.4">
      <c r="A1054" s="138" t="s">
        <v>1537</v>
      </c>
      <c r="B1054" s="130">
        <v>45383</v>
      </c>
      <c r="C1054" s="99" t="s">
        <v>1779</v>
      </c>
      <c r="D1054" s="99"/>
      <c r="E1054" s="100">
        <v>45405.404166666667</v>
      </c>
      <c r="F1054" s="100">
        <v>45405.440972222219</v>
      </c>
      <c r="G1054" s="131" t="s">
        <v>69</v>
      </c>
      <c r="H1054" s="131" t="s">
        <v>1580</v>
      </c>
      <c r="I1054" s="131" t="s">
        <v>1580</v>
      </c>
      <c r="J1054" s="131" t="s">
        <v>34</v>
      </c>
      <c r="K1054" s="107" t="s">
        <v>424</v>
      </c>
      <c r="L1054" s="107" t="s">
        <v>36</v>
      </c>
      <c r="M1054" s="131" t="s">
        <v>188</v>
      </c>
      <c r="N1054" s="131" t="s">
        <v>425</v>
      </c>
      <c r="O1054" s="107" t="str">
        <f>IF([2]!RtDuet_Report[[#This Row],[Duration3]]&gt;=360,IF([2]!RtDuet_Report[[#This Row],[&gt; 12 Hrs EDT ]]=1,"Zero",1),"Zero")</f>
        <v>Zero</v>
      </c>
      <c r="P1054" s="107" t="str">
        <f>IF([2]!RtDuet_Report[[#This Row],[Duration3]]&gt;=720, 1,"Zero")</f>
        <v>Zero</v>
      </c>
      <c r="Q1054" s="113">
        <v>53</v>
      </c>
      <c r="R1054" s="114">
        <v>3.6805555555555557E-2</v>
      </c>
      <c r="S1054" s="107" t="s">
        <v>1790</v>
      </c>
      <c r="T1054" s="105">
        <f>IF(OR([2]!RtDuet_Report[[#This Row],[Machine Centre ]]="Vessel Unloading 1 Unplanned Loss",[2]!RtDuet_Report[[#This Row],[Machine Centre ]]="Vessel Unloading 2 Unplanned Loss"),[2]!RtDuet_Report[[#This Row],[Duration3]],0)</f>
        <v>32</v>
      </c>
      <c r="U105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55" spans="1:21" ht="200.5" thickBot="1" x14ac:dyDescent="0.4">
      <c r="A1055" s="138" t="s">
        <v>1537</v>
      </c>
      <c r="B1055" s="130">
        <v>45383</v>
      </c>
      <c r="C1055" s="99" t="s">
        <v>1779</v>
      </c>
      <c r="D1055" s="99"/>
      <c r="E1055" s="100">
        <v>45405.405555555553</v>
      </c>
      <c r="F1055" s="100">
        <v>45405.43472222222</v>
      </c>
      <c r="G1055" s="131" t="s">
        <v>59</v>
      </c>
      <c r="H1055" s="131" t="s">
        <v>1482</v>
      </c>
      <c r="I1055" s="131" t="s">
        <v>1482</v>
      </c>
      <c r="J1055" s="131" t="s">
        <v>34</v>
      </c>
      <c r="K1055" s="107" t="s">
        <v>1228</v>
      </c>
      <c r="L1055" s="107" t="s">
        <v>36</v>
      </c>
      <c r="M1055" s="131" t="s">
        <v>83</v>
      </c>
      <c r="N1055" s="131" t="s">
        <v>136</v>
      </c>
      <c r="O1055" s="107" t="str">
        <f>IF([2]!RtDuet_Report[[#This Row],[Duration3]]&gt;=360,IF([2]!RtDuet_Report[[#This Row],[&gt; 12 Hrs EDT ]]=1,"Zero",1),"Zero")</f>
        <v>Zero</v>
      </c>
      <c r="P1055" s="107" t="str">
        <f>IF([2]!RtDuet_Report[[#This Row],[Duration3]]&gt;=720, 1,"Zero")</f>
        <v>Zero</v>
      </c>
      <c r="Q1055" s="113">
        <v>42</v>
      </c>
      <c r="R1055" s="114">
        <v>2.9166666666666664E-2</v>
      </c>
      <c r="S1055" s="107" t="s">
        <v>1791</v>
      </c>
      <c r="T1055" s="105">
        <f>IF(OR([2]!RtDuet_Report[[#This Row],[Machine Centre ]]="Vessel Unloading 1 Unplanned Loss",[2]!RtDuet_Report[[#This Row],[Machine Centre ]]="Vessel Unloading 2 Unplanned Loss"),[2]!RtDuet_Report[[#This Row],[Duration3]],0)</f>
        <v>53</v>
      </c>
      <c r="U105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56" spans="1:21" ht="188" thickBot="1" x14ac:dyDescent="0.4">
      <c r="A1056" s="138" t="s">
        <v>1537</v>
      </c>
      <c r="B1056" s="130">
        <v>45383</v>
      </c>
      <c r="C1056" s="99"/>
      <c r="D1056" s="99"/>
      <c r="E1056" s="100">
        <v>45405.464467592596</v>
      </c>
      <c r="F1056" s="100">
        <v>45405.46979166667</v>
      </c>
      <c r="G1056" s="131" t="s">
        <v>32</v>
      </c>
      <c r="H1056" s="131" t="s">
        <v>67</v>
      </c>
      <c r="I1056" s="131" t="s">
        <v>67</v>
      </c>
      <c r="J1056" s="131" t="s">
        <v>34</v>
      </c>
      <c r="K1056" s="107" t="s">
        <v>1792</v>
      </c>
      <c r="L1056" s="107" t="s">
        <v>78</v>
      </c>
      <c r="M1056" s="131" t="s">
        <v>55</v>
      </c>
      <c r="N1056" s="131" t="s">
        <v>777</v>
      </c>
      <c r="O1056" s="107" t="str">
        <f>IF([2]!RtDuet_Report[[#This Row],[Duration3]]&gt;=360,IF([2]!RtDuet_Report[[#This Row],[&gt; 12 Hrs EDT ]]=1,"Zero",1),"Zero")</f>
        <v>Zero</v>
      </c>
      <c r="P1056" s="107" t="str">
        <f>IF([2]!RtDuet_Report[[#This Row],[Duration3]]&gt;=720, 1,"Zero")</f>
        <v>Zero</v>
      </c>
      <c r="Q1056" s="113">
        <v>7</v>
      </c>
      <c r="R1056" s="114">
        <v>5.3240740740740748E-3</v>
      </c>
      <c r="S1056" s="107" t="s">
        <v>1793</v>
      </c>
      <c r="T1056" s="105">
        <f>IF(OR([2]!RtDuet_Report[[#This Row],[Machine Centre ]]="Vessel Unloading 1 Unplanned Loss",[2]!RtDuet_Report[[#This Row],[Machine Centre ]]="Vessel Unloading 2 Unplanned Loss"),[2]!RtDuet_Report[[#This Row],[Duration3]],0)</f>
        <v>42</v>
      </c>
      <c r="U105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57" spans="1:21" ht="163" thickBot="1" x14ac:dyDescent="0.4">
      <c r="A1057" s="138" t="s">
        <v>1537</v>
      </c>
      <c r="B1057" s="130">
        <v>45383</v>
      </c>
      <c r="C1057" s="99"/>
      <c r="D1057" s="99"/>
      <c r="E1057" s="100">
        <v>45405.478703703702</v>
      </c>
      <c r="F1057" s="100">
        <v>45405.479745370372</v>
      </c>
      <c r="G1057" s="131" t="s">
        <v>32</v>
      </c>
      <c r="H1057" s="131" t="s">
        <v>666</v>
      </c>
      <c r="I1057" s="131" t="s">
        <v>666</v>
      </c>
      <c r="J1057" s="131" t="s">
        <v>34</v>
      </c>
      <c r="K1057" s="107" t="s">
        <v>1637</v>
      </c>
      <c r="L1057" s="107" t="s">
        <v>78</v>
      </c>
      <c r="M1057" s="131" t="s">
        <v>1506</v>
      </c>
      <c r="N1057" s="131" t="s">
        <v>1770</v>
      </c>
      <c r="O1057" s="107" t="str">
        <f>IF([2]!RtDuet_Report[[#This Row],[Duration3]]&gt;=360,IF([2]!RtDuet_Report[[#This Row],[&gt; 12 Hrs EDT ]]=1,"Zero",1),"Zero")</f>
        <v>Zero</v>
      </c>
      <c r="P1057" s="107" t="str">
        <f>IF([2]!RtDuet_Report[[#This Row],[Duration3]]&gt;=720, 1,"Zero")</f>
        <v>Zero</v>
      </c>
      <c r="Q1057" s="113">
        <v>1</v>
      </c>
      <c r="R1057" s="114">
        <v>1.0416666666666667E-3</v>
      </c>
      <c r="S1057" s="107" t="s">
        <v>1794</v>
      </c>
      <c r="T1057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57" s="105">
        <f>IF(OR([2]!RtDuet_Report[[#This Row],[Machine Centre ]]="Truck Loading 1 Unplanned Loss",[2]!RtDuet_Report[[#This Row],[Machine Centre ]]="Truck Loading 2 Unplanned Loss"),[2]!RtDuet_Report[[#This Row],[Duration3]],0)</f>
        <v>7</v>
      </c>
    </row>
    <row r="1058" spans="1:21" ht="188" thickBot="1" x14ac:dyDescent="0.4">
      <c r="A1058" s="138" t="s">
        <v>1537</v>
      </c>
      <c r="B1058" s="130">
        <v>45383</v>
      </c>
      <c r="C1058" s="99" t="s">
        <v>1779</v>
      </c>
      <c r="D1058" s="99"/>
      <c r="E1058" s="100">
        <v>45405.587500000001</v>
      </c>
      <c r="F1058" s="100">
        <v>45405.597222222219</v>
      </c>
      <c r="G1058" s="131" t="s">
        <v>69</v>
      </c>
      <c r="H1058" s="131" t="s">
        <v>1175</v>
      </c>
      <c r="I1058" s="131" t="s">
        <v>1175</v>
      </c>
      <c r="J1058" s="131" t="s">
        <v>34</v>
      </c>
      <c r="K1058" s="107" t="s">
        <v>1795</v>
      </c>
      <c r="L1058" s="107" t="s">
        <v>36</v>
      </c>
      <c r="M1058" s="131" t="s">
        <v>179</v>
      </c>
      <c r="N1058" s="131" t="s">
        <v>470</v>
      </c>
      <c r="O1058" s="107" t="str">
        <f>IF([2]!RtDuet_Report[[#This Row],[Duration3]]&gt;=360,IF([2]!RtDuet_Report[[#This Row],[&gt; 12 Hrs EDT ]]=1,"Zero",1),"Zero")</f>
        <v>Zero</v>
      </c>
      <c r="P1058" s="107" t="str">
        <f>IF([2]!RtDuet_Report[[#This Row],[Duration3]]&gt;=720, 1,"Zero")</f>
        <v>Zero</v>
      </c>
      <c r="Q1058" s="113">
        <v>14</v>
      </c>
      <c r="R1058" s="114">
        <v>9.7222222222222224E-3</v>
      </c>
      <c r="S1058" s="107" t="s">
        <v>1796</v>
      </c>
      <c r="T105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58" s="105">
        <f>IF(OR([2]!RtDuet_Report[[#This Row],[Machine Centre ]]="Truck Loading 1 Unplanned Loss",[2]!RtDuet_Report[[#This Row],[Machine Centre ]]="Truck Loading 2 Unplanned Loss"),[2]!RtDuet_Report[[#This Row],[Duration3]],0)</f>
        <v>1</v>
      </c>
    </row>
    <row r="1059" spans="1:21" ht="200.5" thickBot="1" x14ac:dyDescent="0.4">
      <c r="A1059" s="138" t="s">
        <v>1537</v>
      </c>
      <c r="B1059" s="130">
        <v>45383</v>
      </c>
      <c r="C1059" s="99" t="s">
        <v>1779</v>
      </c>
      <c r="D1059" s="99"/>
      <c r="E1059" s="100">
        <v>45405.699236111112</v>
      </c>
      <c r="F1059" s="100">
        <v>45405.715266203704</v>
      </c>
      <c r="G1059" s="131" t="s">
        <v>69</v>
      </c>
      <c r="H1059" s="131" t="s">
        <v>1797</v>
      </c>
      <c r="I1059" s="131" t="s">
        <v>1798</v>
      </c>
      <c r="J1059" s="131" t="s">
        <v>62</v>
      </c>
      <c r="K1059" s="107" t="s">
        <v>367</v>
      </c>
      <c r="L1059" s="107" t="s">
        <v>36</v>
      </c>
      <c r="M1059" s="131" t="s">
        <v>83</v>
      </c>
      <c r="N1059" s="131" t="s">
        <v>84</v>
      </c>
      <c r="O1059" s="107" t="str">
        <f>IF([2]!RtDuet_Report[[#This Row],[Duration3]]&gt;=360,IF([2]!RtDuet_Report[[#This Row],[&gt; 12 Hrs EDT ]]=1,"Zero",1),"Zero")</f>
        <v>Zero</v>
      </c>
      <c r="P1059" s="107" t="str">
        <f>IF([2]!RtDuet_Report[[#This Row],[Duration3]]&gt;=720, 1,"Zero")</f>
        <v>Zero</v>
      </c>
      <c r="Q1059" s="113">
        <v>23</v>
      </c>
      <c r="R1059" s="114">
        <v>1.6030092592592592E-2</v>
      </c>
      <c r="S1059" s="107" t="s">
        <v>1799</v>
      </c>
      <c r="T1059" s="105">
        <f>IF(OR([2]!RtDuet_Report[[#This Row],[Machine Centre ]]="Vessel Unloading 1 Unplanned Loss",[2]!RtDuet_Report[[#This Row],[Machine Centre ]]="Vessel Unloading 2 Unplanned Loss"),[2]!RtDuet_Report[[#This Row],[Duration3]],0)</f>
        <v>14</v>
      </c>
      <c r="U105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60" spans="1:21" ht="188" thickBot="1" x14ac:dyDescent="0.4">
      <c r="A1060" s="138" t="s">
        <v>1537</v>
      </c>
      <c r="B1060" s="130">
        <v>45383</v>
      </c>
      <c r="C1060" s="99" t="s">
        <v>1779</v>
      </c>
      <c r="D1060" s="99"/>
      <c r="E1060" s="100">
        <v>45406.488194444442</v>
      </c>
      <c r="F1060" s="100">
        <v>45406.504861111112</v>
      </c>
      <c r="G1060" s="131" t="s">
        <v>69</v>
      </c>
      <c r="H1060" s="131" t="s">
        <v>1124</v>
      </c>
      <c r="I1060" s="131" t="s">
        <v>1124</v>
      </c>
      <c r="J1060" s="131" t="s">
        <v>34</v>
      </c>
      <c r="K1060" s="107" t="s">
        <v>361</v>
      </c>
      <c r="L1060" s="107" t="s">
        <v>36</v>
      </c>
      <c r="M1060" s="131" t="s">
        <v>179</v>
      </c>
      <c r="N1060" s="131" t="s">
        <v>363</v>
      </c>
      <c r="O1060" s="107" t="str">
        <f>IF([2]!RtDuet_Report[[#This Row],[Duration3]]&gt;=360,IF([2]!RtDuet_Report[[#This Row],[&gt; 12 Hrs EDT ]]=1,"Zero",1),"Zero")</f>
        <v>Zero</v>
      </c>
      <c r="P1060" s="107" t="str">
        <f>IF([2]!RtDuet_Report[[#This Row],[Duration3]]&gt;=720, 1,"Zero")</f>
        <v>Zero</v>
      </c>
      <c r="Q1060" s="113">
        <v>24</v>
      </c>
      <c r="R1060" s="114">
        <v>1.6666666666666666E-2</v>
      </c>
      <c r="S1060" s="107" t="s">
        <v>1800</v>
      </c>
      <c r="T1060" s="105">
        <f>IF(OR([2]!RtDuet_Report[[#This Row],[Machine Centre ]]="Vessel Unloading 1 Unplanned Loss",[2]!RtDuet_Report[[#This Row],[Machine Centre ]]="Vessel Unloading 2 Unplanned Loss"),[2]!RtDuet_Report[[#This Row],[Duration3]],0)</f>
        <v>23</v>
      </c>
      <c r="U106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61" spans="1:21" ht="188" thickBot="1" x14ac:dyDescent="0.4">
      <c r="A1061" s="138" t="s">
        <v>1537</v>
      </c>
      <c r="B1061" s="130">
        <v>45383</v>
      </c>
      <c r="C1061" s="99" t="s">
        <v>1779</v>
      </c>
      <c r="D1061" s="99"/>
      <c r="E1061" s="100">
        <v>45406.587500000001</v>
      </c>
      <c r="F1061" s="100">
        <v>45406.67291666667</v>
      </c>
      <c r="G1061" s="131" t="s">
        <v>59</v>
      </c>
      <c r="H1061" s="131" t="s">
        <v>1726</v>
      </c>
      <c r="I1061" s="131" t="s">
        <v>1726</v>
      </c>
      <c r="J1061" s="131" t="s">
        <v>34</v>
      </c>
      <c r="K1061" s="107" t="s">
        <v>1309</v>
      </c>
      <c r="L1061" s="107" t="s">
        <v>54</v>
      </c>
      <c r="M1061" s="131" t="s">
        <v>64</v>
      </c>
      <c r="N1061" s="131" t="s">
        <v>73</v>
      </c>
      <c r="O1061" s="107" t="str">
        <f>IF([2]!RtDuet_Report[[#This Row],[Duration3]]&gt;=360,IF([2]!RtDuet_Report[[#This Row],[&gt; 12 Hrs EDT ]]=1,"Zero",1),"Zero")</f>
        <v>Zero</v>
      </c>
      <c r="P1061" s="107" t="str">
        <f>IF([2]!RtDuet_Report[[#This Row],[Duration3]]&gt;=720, 1,"Zero")</f>
        <v>Zero</v>
      </c>
      <c r="Q1061" s="113">
        <v>123</v>
      </c>
      <c r="R1061" s="114">
        <v>8.5416666666666655E-2</v>
      </c>
      <c r="S1061" s="107" t="s">
        <v>1801</v>
      </c>
      <c r="T1061" s="105">
        <f>IF(OR([2]!RtDuet_Report[[#This Row],[Machine Centre ]]="Vessel Unloading 1 Unplanned Loss",[2]!RtDuet_Report[[#This Row],[Machine Centre ]]="Vessel Unloading 2 Unplanned Loss"),[2]!RtDuet_Report[[#This Row],[Duration3]],0)</f>
        <v>24</v>
      </c>
      <c r="U106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62" spans="1:21" ht="163" thickBot="1" x14ac:dyDescent="0.4">
      <c r="A1062" s="138" t="s">
        <v>1537</v>
      </c>
      <c r="B1062" s="130">
        <v>45383</v>
      </c>
      <c r="C1062" s="99"/>
      <c r="D1062" s="99"/>
      <c r="E1062" s="100">
        <v>45406.955671296295</v>
      </c>
      <c r="F1062" s="100">
        <v>45406.958680555559</v>
      </c>
      <c r="G1062" s="131" t="s">
        <v>41</v>
      </c>
      <c r="H1062" s="131" t="s">
        <v>700</v>
      </c>
      <c r="I1062" s="131" t="s">
        <v>700</v>
      </c>
      <c r="J1062" s="131" t="s">
        <v>34</v>
      </c>
      <c r="K1062" s="107" t="s">
        <v>1769</v>
      </c>
      <c r="L1062" s="107" t="s">
        <v>54</v>
      </c>
      <c r="M1062" s="131" t="s">
        <v>1506</v>
      </c>
      <c r="N1062" s="131" t="s">
        <v>1770</v>
      </c>
      <c r="O1062" s="107" t="str">
        <f>IF([2]!RtDuet_Report[[#This Row],[Duration3]]&gt;=360,IF([2]!RtDuet_Report[[#This Row],[&gt; 12 Hrs EDT ]]=1,"Zero",1),"Zero")</f>
        <v>Zero</v>
      </c>
      <c r="P1062" s="107" t="str">
        <f>IF([2]!RtDuet_Report[[#This Row],[Duration3]]&gt;=720, 1,"Zero")</f>
        <v>Zero</v>
      </c>
      <c r="Q1062" s="113">
        <v>4</v>
      </c>
      <c r="R1062" s="114">
        <v>3.0092592592592588E-3</v>
      </c>
      <c r="S1062" s="107" t="s">
        <v>1771</v>
      </c>
      <c r="T1062" s="105">
        <f>IF(OR([2]!RtDuet_Report[[#This Row],[Machine Centre ]]="Vessel Unloading 1 Unplanned Loss",[2]!RtDuet_Report[[#This Row],[Machine Centre ]]="Vessel Unloading 2 Unplanned Loss"),[2]!RtDuet_Report[[#This Row],[Duration3]],0)</f>
        <v>123</v>
      </c>
      <c r="U106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63" spans="1:21" ht="188" thickBot="1" x14ac:dyDescent="0.4">
      <c r="A1063" s="138" t="s">
        <v>1537</v>
      </c>
      <c r="B1063" s="130">
        <v>45383</v>
      </c>
      <c r="C1063" s="99" t="s">
        <v>1779</v>
      </c>
      <c r="D1063" s="99"/>
      <c r="E1063" s="100">
        <v>45407.207719907405</v>
      </c>
      <c r="F1063" s="100">
        <v>45407.21429398148</v>
      </c>
      <c r="G1063" s="131" t="s">
        <v>69</v>
      </c>
      <c r="H1063" s="131" t="s">
        <v>1513</v>
      </c>
      <c r="I1063" s="131" t="s">
        <v>1032</v>
      </c>
      <c r="J1063" s="131" t="s">
        <v>62</v>
      </c>
      <c r="K1063" s="107" t="s">
        <v>1309</v>
      </c>
      <c r="L1063" s="107" t="s">
        <v>54</v>
      </c>
      <c r="M1063" s="131" t="s">
        <v>64</v>
      </c>
      <c r="N1063" s="131" t="s">
        <v>73</v>
      </c>
      <c r="O1063" s="107" t="str">
        <f>IF([2]!RtDuet_Report[[#This Row],[Duration3]]&gt;=360,IF([2]!RtDuet_Report[[#This Row],[&gt; 12 Hrs EDT ]]=1,"Zero",1),"Zero")</f>
        <v>Zero</v>
      </c>
      <c r="P1063" s="107" t="str">
        <f>IF([2]!RtDuet_Report[[#This Row],[Duration3]]&gt;=720, 1,"Zero")</f>
        <v>Zero</v>
      </c>
      <c r="Q1063" s="113">
        <v>9</v>
      </c>
      <c r="R1063" s="114">
        <v>6.5740740740740733E-3</v>
      </c>
      <c r="S1063" s="107" t="s">
        <v>1789</v>
      </c>
      <c r="T1063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63" s="105">
        <f>IF(OR([2]!RtDuet_Report[[#This Row],[Machine Centre ]]="Truck Loading 1 Unplanned Loss",[2]!RtDuet_Report[[#This Row],[Machine Centre ]]="Truck Loading 2 Unplanned Loss"),[2]!RtDuet_Report[[#This Row],[Duration3]],0)</f>
        <v>4</v>
      </c>
    </row>
    <row r="1064" spans="1:21" ht="200.5" thickBot="1" x14ac:dyDescent="0.4">
      <c r="A1064" s="138" t="s">
        <v>1537</v>
      </c>
      <c r="B1064" s="130">
        <v>45383</v>
      </c>
      <c r="C1064" s="99" t="s">
        <v>1802</v>
      </c>
      <c r="D1064" s="99"/>
      <c r="E1064" s="100">
        <v>45410.700694444444</v>
      </c>
      <c r="F1064" s="100">
        <v>45410.965277777781</v>
      </c>
      <c r="G1064" s="131" t="s">
        <v>59</v>
      </c>
      <c r="H1064" s="131" t="s">
        <v>1803</v>
      </c>
      <c r="I1064" s="131" t="s">
        <v>1804</v>
      </c>
      <c r="J1064" s="131" t="s">
        <v>62</v>
      </c>
      <c r="K1064" s="107" t="s">
        <v>1805</v>
      </c>
      <c r="L1064" s="107" t="s">
        <v>36</v>
      </c>
      <c r="M1064" s="131" t="s">
        <v>64</v>
      </c>
      <c r="N1064" s="131" t="s">
        <v>65</v>
      </c>
      <c r="O1064" s="107" t="str">
        <f>IF([2]!RtDuet_Report[[#This Row],[Duration3]]&gt;=360,IF([2]!RtDuet_Report[[#This Row],[&gt; 12 Hrs EDT ]]=1,"Zero",1),"Zero")</f>
        <v>Zero</v>
      </c>
      <c r="P1064" s="107" t="str">
        <f>IF([2]!RtDuet_Report[[#This Row],[Duration3]]&gt;=720, 1,"Zero")</f>
        <v>Zero</v>
      </c>
      <c r="Q1064" s="113">
        <v>381</v>
      </c>
      <c r="R1064" s="114">
        <v>0.26458333333333334</v>
      </c>
      <c r="S1064" s="107" t="s">
        <v>1806</v>
      </c>
      <c r="T1064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106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65" spans="1:21" ht="200.5" thickBot="1" x14ac:dyDescent="0.4">
      <c r="A1065" s="138" t="s">
        <v>1537</v>
      </c>
      <c r="B1065" s="130">
        <v>45383</v>
      </c>
      <c r="C1065" s="99" t="s">
        <v>1802</v>
      </c>
      <c r="D1065" s="99"/>
      <c r="E1065" s="100">
        <v>45410.965277777781</v>
      </c>
      <c r="F1065" s="100">
        <v>45411.342361111114</v>
      </c>
      <c r="G1065" s="131" t="s">
        <v>59</v>
      </c>
      <c r="H1065" s="131" t="s">
        <v>1807</v>
      </c>
      <c r="I1065" s="131" t="s">
        <v>1807</v>
      </c>
      <c r="J1065" s="131" t="s">
        <v>34</v>
      </c>
      <c r="K1065" s="107" t="s">
        <v>494</v>
      </c>
      <c r="L1065" s="107" t="s">
        <v>36</v>
      </c>
      <c r="M1065" s="131" t="s">
        <v>64</v>
      </c>
      <c r="N1065" s="131" t="s">
        <v>65</v>
      </c>
      <c r="O1065" s="107">
        <f>IF([2]!RtDuet_Report[[#This Row],[Duration3]]&gt;=360,IF([2]!RtDuet_Report[[#This Row],[&gt; 12 Hrs EDT ]]=1,"Zero",1),"Zero")</f>
        <v>1</v>
      </c>
      <c r="P1065" s="107" t="str">
        <f>IF([2]!RtDuet_Report[[#This Row],[Duration3]]&gt;=720, 1,"Zero")</f>
        <v>Zero</v>
      </c>
      <c r="Q1065" s="113">
        <v>543</v>
      </c>
      <c r="R1065" s="114">
        <v>0.37708333333333338</v>
      </c>
      <c r="S1065" s="107" t="s">
        <v>1808</v>
      </c>
      <c r="T1065" s="105">
        <f>IF(OR([2]!RtDuet_Report[[#This Row],[Machine Centre ]]="Vessel Unloading 1 Unplanned Loss",[2]!RtDuet_Report[[#This Row],[Machine Centre ]]="Vessel Unloading 2 Unplanned Loss"),[2]!RtDuet_Report[[#This Row],[Duration3]],0)</f>
        <v>381</v>
      </c>
      <c r="U106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66" spans="1:21" ht="163" thickBot="1" x14ac:dyDescent="0.4">
      <c r="A1066" s="138" t="s">
        <v>1537</v>
      </c>
      <c r="B1066" s="130">
        <v>45383</v>
      </c>
      <c r="C1066" s="99"/>
      <c r="D1066" s="99"/>
      <c r="E1066" s="100">
        <v>45412.448888888888</v>
      </c>
      <c r="F1066" s="100">
        <v>45412.454444444447</v>
      </c>
      <c r="G1066" s="131" t="s">
        <v>41</v>
      </c>
      <c r="H1066" s="131" t="s">
        <v>1125</v>
      </c>
      <c r="I1066" s="131" t="s">
        <v>1125</v>
      </c>
      <c r="J1066" s="131" t="s">
        <v>34</v>
      </c>
      <c r="K1066" s="107" t="s">
        <v>1809</v>
      </c>
      <c r="L1066" s="107" t="s">
        <v>78</v>
      </c>
      <c r="M1066" s="131" t="s">
        <v>188</v>
      </c>
      <c r="N1066" s="131" t="s">
        <v>1263</v>
      </c>
      <c r="O1066" s="107">
        <f>IF([2]!RtDuet_Report[[#This Row],[Duration3]]&gt;=360,IF([2]!RtDuet_Report[[#This Row],[&gt; 12 Hrs EDT ]]=1,"Zero",1),"Zero")</f>
        <v>1</v>
      </c>
      <c r="P1066" s="107" t="str">
        <f>IF([2]!RtDuet_Report[[#This Row],[Duration3]]&gt;=720, 1,"Zero")</f>
        <v>Zero</v>
      </c>
      <c r="Q1066" s="113">
        <v>8</v>
      </c>
      <c r="R1066" s="114">
        <v>5.5555555555555558E-3</v>
      </c>
      <c r="S1066" s="107" t="s">
        <v>1810</v>
      </c>
      <c r="T1066" s="105">
        <f>IF(OR([2]!RtDuet_Report[[#This Row],[Machine Centre ]]="Vessel Unloading 1 Unplanned Loss",[2]!RtDuet_Report[[#This Row],[Machine Centre ]]="Vessel Unloading 2 Unplanned Loss"),[2]!RtDuet_Report[[#This Row],[Duration3]],0)</f>
        <v>543</v>
      </c>
      <c r="U106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67" spans="1:21" ht="188" thickBot="1" x14ac:dyDescent="0.4">
      <c r="A1067" s="138" t="s">
        <v>1537</v>
      </c>
      <c r="B1067" s="130">
        <v>45383</v>
      </c>
      <c r="C1067" s="99" t="s">
        <v>1802</v>
      </c>
      <c r="D1067" s="99"/>
      <c r="E1067" s="100">
        <v>45412.618055555555</v>
      </c>
      <c r="F1067" s="100">
        <v>45412.665972222225</v>
      </c>
      <c r="G1067" s="131" t="s">
        <v>59</v>
      </c>
      <c r="H1067" s="131" t="s">
        <v>1811</v>
      </c>
      <c r="I1067" s="131" t="s">
        <v>1812</v>
      </c>
      <c r="J1067" s="131" t="s">
        <v>62</v>
      </c>
      <c r="K1067" s="107" t="s">
        <v>652</v>
      </c>
      <c r="L1067" s="107" t="s">
        <v>36</v>
      </c>
      <c r="M1067" s="131" t="s">
        <v>179</v>
      </c>
      <c r="N1067" s="131" t="s">
        <v>491</v>
      </c>
      <c r="O1067" s="107" t="str">
        <f>IF([2]!RtDuet_Report[[#This Row],[Duration3]]&gt;=360,IF([2]!RtDuet_Report[[#This Row],[&gt; 12 Hrs EDT ]]=1,"Zero",1),"Zero")</f>
        <v>Zero</v>
      </c>
      <c r="P1067" s="107" t="str">
        <f>IF([2]!RtDuet_Report[[#This Row],[Duration3]]&gt;=720, 1,"Zero")</f>
        <v>Zero</v>
      </c>
      <c r="Q1067" s="113">
        <v>69</v>
      </c>
      <c r="R1067" s="114">
        <v>4.7916666666666663E-2</v>
      </c>
      <c r="S1067" s="107" t="s">
        <v>1813</v>
      </c>
      <c r="T1067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67" s="105">
        <f>IF(OR([2]!RtDuet_Report[[#This Row],[Machine Centre ]]="Truck Loading 1 Unplanned Loss",[2]!RtDuet_Report[[#This Row],[Machine Centre ]]="Truck Loading 2 Unplanned Loss"),[2]!RtDuet_Report[[#This Row],[Duration3]],0)</f>
        <v>8</v>
      </c>
    </row>
    <row r="1068" spans="1:21" ht="188" thickBot="1" x14ac:dyDescent="0.4">
      <c r="A1068" s="138" t="s">
        <v>1537</v>
      </c>
      <c r="B1068" s="130">
        <v>45383</v>
      </c>
      <c r="C1068" s="99" t="s">
        <v>1802</v>
      </c>
      <c r="D1068" s="99"/>
      <c r="E1068" s="100">
        <v>45412.651388888888</v>
      </c>
      <c r="F1068" s="100">
        <v>45412.665277777778</v>
      </c>
      <c r="G1068" s="131" t="s">
        <v>69</v>
      </c>
      <c r="H1068" s="131" t="s">
        <v>1503</v>
      </c>
      <c r="I1068" s="131" t="s">
        <v>1814</v>
      </c>
      <c r="J1068" s="131" t="s">
        <v>62</v>
      </c>
      <c r="K1068" s="107" t="s">
        <v>652</v>
      </c>
      <c r="L1068" s="107" t="s">
        <v>36</v>
      </c>
      <c r="M1068" s="131" t="s">
        <v>179</v>
      </c>
      <c r="N1068" s="131" t="s">
        <v>491</v>
      </c>
      <c r="O1068" s="107" t="str">
        <f>IF([2]!RtDuet_Report[[#This Row],[Duration3]]&gt;=360,IF([2]!RtDuet_Report[[#This Row],[&gt; 12 Hrs EDT ]]=1,"Zero",1),"Zero")</f>
        <v>Zero</v>
      </c>
      <c r="P1068" s="107" t="str">
        <f>IF([2]!RtDuet_Report[[#This Row],[Duration3]]&gt;=720, 1,"Zero")</f>
        <v>Zero</v>
      </c>
      <c r="Q1068" s="113">
        <v>20</v>
      </c>
      <c r="R1068" s="114">
        <v>1.3888888888888888E-2</v>
      </c>
      <c r="S1068" s="107" t="s">
        <v>1815</v>
      </c>
      <c r="T1068" s="105">
        <f>IF(OR([2]!RtDuet_Report[[#This Row],[Machine Centre ]]="Vessel Unloading 1 Unplanned Loss",[2]!RtDuet_Report[[#This Row],[Machine Centre ]]="Vessel Unloading 2 Unplanned Loss"),[2]!RtDuet_Report[[#This Row],[Duration3]],0)</f>
        <v>69</v>
      </c>
      <c r="U106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69" spans="1:21" ht="188" thickBot="1" x14ac:dyDescent="0.4">
      <c r="A1069" s="139" t="s">
        <v>1537</v>
      </c>
      <c r="B1069" s="132">
        <v>45383</v>
      </c>
      <c r="C1069" s="99" t="s">
        <v>1802</v>
      </c>
      <c r="D1069" s="99"/>
      <c r="E1069" s="121">
        <v>45412.673611111109</v>
      </c>
      <c r="F1069" s="121">
        <v>45412.70416666667</v>
      </c>
      <c r="G1069" s="133" t="s">
        <v>69</v>
      </c>
      <c r="H1069" s="133" t="s">
        <v>1330</v>
      </c>
      <c r="I1069" s="133" t="s">
        <v>1816</v>
      </c>
      <c r="J1069" s="133" t="s">
        <v>62</v>
      </c>
      <c r="K1069" s="129" t="s">
        <v>1309</v>
      </c>
      <c r="L1069" s="129" t="s">
        <v>54</v>
      </c>
      <c r="M1069" s="133" t="s">
        <v>64</v>
      </c>
      <c r="N1069" s="133" t="s">
        <v>73</v>
      </c>
      <c r="O1069" s="129" t="str">
        <f>IF([2]!RtDuet_Report[[#This Row],[Duration3]]&gt;=360,IF([2]!RtDuet_Report[[#This Row],[&gt; 12 Hrs EDT ]]=1,"Zero",1),"Zero")</f>
        <v>Zero</v>
      </c>
      <c r="P1069" s="129" t="str">
        <f>IF([2]!RtDuet_Report[[#This Row],[Duration3]]&gt;=720, 1,"Zero")</f>
        <v>Zero</v>
      </c>
      <c r="Q1069" s="134">
        <v>44</v>
      </c>
      <c r="R1069" s="135">
        <v>3.0555555555555555E-2</v>
      </c>
      <c r="S1069" s="129" t="s">
        <v>1789</v>
      </c>
      <c r="T1069" s="105">
        <f>IF(OR([2]!RtDuet_Report[[#This Row],[Machine Centre ]]="Vessel Unloading 1 Unplanned Loss",[2]!RtDuet_Report[[#This Row],[Machine Centre ]]="Vessel Unloading 2 Unplanned Loss"),[2]!RtDuet_Report[[#This Row],[Duration3]],0)</f>
        <v>20</v>
      </c>
      <c r="U106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70" spans="1:21" ht="200.5" thickBot="1" x14ac:dyDescent="0.4">
      <c r="A1070" s="138" t="s">
        <v>1537</v>
      </c>
      <c r="B1070" s="130">
        <v>45413</v>
      </c>
      <c r="C1070" s="99" t="s">
        <v>1817</v>
      </c>
      <c r="D1070" s="99"/>
      <c r="E1070" s="100">
        <v>45417.999305555553</v>
      </c>
      <c r="F1070" s="100">
        <v>45418.018750000003</v>
      </c>
      <c r="G1070" s="131" t="s">
        <v>69</v>
      </c>
      <c r="H1070" s="131" t="s">
        <v>1240</v>
      </c>
      <c r="I1070" s="131" t="s">
        <v>1818</v>
      </c>
      <c r="J1070" s="107" t="s">
        <v>62</v>
      </c>
      <c r="K1070" s="107" t="s">
        <v>532</v>
      </c>
      <c r="L1070" s="107" t="s">
        <v>54</v>
      </c>
      <c r="M1070" s="131" t="s">
        <v>83</v>
      </c>
      <c r="N1070" s="131" t="s">
        <v>84</v>
      </c>
      <c r="O1070" s="107" t="str">
        <f>IF([2]!RtDuet_Report[[#This Row],[Duration3]]&gt;=360,IF([2]!RtDuet_Report[[#This Row],[&gt; 12 Hrs EDT ]]=1,"Zero",1),"Zero")</f>
        <v>Zero</v>
      </c>
      <c r="P1070" s="107" t="str">
        <f>IF([2]!RtDuet_Report[[#This Row],[Duration3]]&gt;=720, 1,"Zero")</f>
        <v>Zero</v>
      </c>
      <c r="Q1070" s="113">
        <v>28</v>
      </c>
      <c r="R1070" s="114">
        <v>1.9444444444444445E-2</v>
      </c>
      <c r="S1070" s="107" t="s">
        <v>1819</v>
      </c>
      <c r="T1070" s="105">
        <f>IF(OR([2]!RtDuet_Report[[#This Row],[Machine Centre ]]="Vessel Unloading 1 Unplanned Loss",[2]!RtDuet_Report[[#This Row],[Machine Centre ]]="Vessel Unloading 2 Unplanned Loss"),[2]!RtDuet_Report[[#This Row],[Duration3]],0)</f>
        <v>44</v>
      </c>
      <c r="U1070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71" spans="1:21" ht="200.5" thickBot="1" x14ac:dyDescent="0.4">
      <c r="A1071" s="138" t="s">
        <v>1537</v>
      </c>
      <c r="B1071" s="130">
        <v>45413</v>
      </c>
      <c r="C1071" s="99" t="s">
        <v>1817</v>
      </c>
      <c r="D1071" s="99"/>
      <c r="E1071" s="100">
        <v>45418.019444444442</v>
      </c>
      <c r="F1071" s="100">
        <v>45418.024305555555</v>
      </c>
      <c r="G1071" s="131" t="s">
        <v>69</v>
      </c>
      <c r="H1071" s="131" t="s">
        <v>848</v>
      </c>
      <c r="I1071" s="131" t="s">
        <v>379</v>
      </c>
      <c r="J1071" s="107" t="s">
        <v>62</v>
      </c>
      <c r="K1071" s="107" t="s">
        <v>532</v>
      </c>
      <c r="L1071" s="107" t="s">
        <v>54</v>
      </c>
      <c r="M1071" s="131" t="s">
        <v>83</v>
      </c>
      <c r="N1071" s="131" t="s">
        <v>84</v>
      </c>
      <c r="O1071" s="107" t="str">
        <f>IF([2]!RtDuet_Report[[#This Row],[Duration3]]&gt;=360,IF([2]!RtDuet_Report[[#This Row],[&gt; 12 Hrs EDT ]]=1,"Zero",1),"Zero")</f>
        <v>Zero</v>
      </c>
      <c r="P1071" s="107" t="str">
        <f>IF([2]!RtDuet_Report[[#This Row],[Duration3]]&gt;=720, 1,"Zero")</f>
        <v>Zero</v>
      </c>
      <c r="Q1071" s="113">
        <v>7</v>
      </c>
      <c r="R1071" s="114">
        <v>4.8611111111111112E-3</v>
      </c>
      <c r="S1071" s="107" t="s">
        <v>1819</v>
      </c>
      <c r="T1071" s="105">
        <f>IF(OR([2]!RtDuet_Report[[#This Row],[Machine Centre ]]="Vessel Unloading 1 Unplanned Loss",[2]!RtDuet_Report[[#This Row],[Machine Centre ]]="Vessel Unloading 2 Unplanned Loss"),[2]!RtDuet_Report[[#This Row],[Duration3]],0)</f>
        <v>28</v>
      </c>
      <c r="U107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72" spans="1:21" ht="200.5" thickBot="1" x14ac:dyDescent="0.4">
      <c r="A1072" s="138" t="s">
        <v>1537</v>
      </c>
      <c r="B1072" s="130">
        <v>45413</v>
      </c>
      <c r="C1072" s="99" t="s">
        <v>1817</v>
      </c>
      <c r="D1072" s="99"/>
      <c r="E1072" s="100">
        <v>45418.03125</v>
      </c>
      <c r="F1072" s="100">
        <v>45418.038194444445</v>
      </c>
      <c r="G1072" s="131" t="s">
        <v>69</v>
      </c>
      <c r="H1072" s="131" t="s">
        <v>872</v>
      </c>
      <c r="I1072" s="131" t="s">
        <v>463</v>
      </c>
      <c r="J1072" s="107" t="s">
        <v>62</v>
      </c>
      <c r="K1072" s="107" t="s">
        <v>532</v>
      </c>
      <c r="L1072" s="107" t="s">
        <v>54</v>
      </c>
      <c r="M1072" s="131" t="s">
        <v>83</v>
      </c>
      <c r="N1072" s="131" t="s">
        <v>84</v>
      </c>
      <c r="O1072" s="107" t="str">
        <f>IF([2]!RtDuet_Report[[#This Row],[Duration3]]&gt;=360,IF([2]!RtDuet_Report[[#This Row],[&gt; 12 Hrs EDT ]]=1,"Zero",1),"Zero")</f>
        <v>Zero</v>
      </c>
      <c r="P1072" s="107" t="str">
        <f>IF([2]!RtDuet_Report[[#This Row],[Duration3]]&gt;=720, 1,"Zero")</f>
        <v>Zero</v>
      </c>
      <c r="Q1072" s="113">
        <v>10</v>
      </c>
      <c r="R1072" s="114">
        <v>6.9444444444444441E-3</v>
      </c>
      <c r="S1072" s="107" t="s">
        <v>1819</v>
      </c>
      <c r="T1072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107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73" spans="1:21" ht="200.5" thickBot="1" x14ac:dyDescent="0.4">
      <c r="A1073" s="138" t="s">
        <v>1537</v>
      </c>
      <c r="B1073" s="130">
        <v>45413</v>
      </c>
      <c r="C1073" s="99" t="s">
        <v>1817</v>
      </c>
      <c r="D1073" s="99"/>
      <c r="E1073" s="100">
        <v>45418.041666666664</v>
      </c>
      <c r="F1073" s="100">
        <v>45418.046527777777</v>
      </c>
      <c r="G1073" s="131" t="s">
        <v>69</v>
      </c>
      <c r="H1073" s="131" t="s">
        <v>848</v>
      </c>
      <c r="I1073" s="131" t="s">
        <v>830</v>
      </c>
      <c r="J1073" s="107" t="s">
        <v>62</v>
      </c>
      <c r="K1073" s="107" t="s">
        <v>532</v>
      </c>
      <c r="L1073" s="107" t="s">
        <v>54</v>
      </c>
      <c r="M1073" s="131" t="s">
        <v>83</v>
      </c>
      <c r="N1073" s="131" t="s">
        <v>84</v>
      </c>
      <c r="O1073" s="107" t="str">
        <f>IF([2]!RtDuet_Report[[#This Row],[Duration3]]&gt;=360,IF([2]!RtDuet_Report[[#This Row],[&gt; 12 Hrs EDT ]]=1,"Zero",1),"Zero")</f>
        <v>Zero</v>
      </c>
      <c r="P1073" s="107" t="str">
        <f>IF([2]!RtDuet_Report[[#This Row],[Duration3]]&gt;=720, 1,"Zero")</f>
        <v>Zero</v>
      </c>
      <c r="Q1073" s="113">
        <v>7</v>
      </c>
      <c r="R1073" s="114">
        <v>4.8611111111111112E-3</v>
      </c>
      <c r="S1073" s="107" t="s">
        <v>1819</v>
      </c>
      <c r="T1073" s="105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107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74" spans="1:21" ht="200.5" thickBot="1" x14ac:dyDescent="0.4">
      <c r="A1074" s="138" t="s">
        <v>1537</v>
      </c>
      <c r="B1074" s="130">
        <v>45413</v>
      </c>
      <c r="C1074" s="99" t="s">
        <v>1817</v>
      </c>
      <c r="D1074" s="99"/>
      <c r="E1074" s="100">
        <v>45418.054861111108</v>
      </c>
      <c r="F1074" s="100">
        <v>45418.057638888888</v>
      </c>
      <c r="G1074" s="131" t="s">
        <v>69</v>
      </c>
      <c r="H1074" s="131" t="s">
        <v>519</v>
      </c>
      <c r="I1074" s="131" t="s">
        <v>686</v>
      </c>
      <c r="J1074" s="107" t="s">
        <v>62</v>
      </c>
      <c r="K1074" s="107" t="s">
        <v>532</v>
      </c>
      <c r="L1074" s="107" t="s">
        <v>54</v>
      </c>
      <c r="M1074" s="131" t="s">
        <v>83</v>
      </c>
      <c r="N1074" s="131" t="s">
        <v>84</v>
      </c>
      <c r="O1074" s="107" t="str">
        <f>IF([2]!RtDuet_Report[[#This Row],[Duration3]]&gt;=360,IF([2]!RtDuet_Report[[#This Row],[&gt; 12 Hrs EDT ]]=1,"Zero",1),"Zero")</f>
        <v>Zero</v>
      </c>
      <c r="P1074" s="107" t="str">
        <f>IF([2]!RtDuet_Report[[#This Row],[Duration3]]&gt;=720, 1,"Zero")</f>
        <v>Zero</v>
      </c>
      <c r="Q1074" s="113">
        <v>4</v>
      </c>
      <c r="R1074" s="114">
        <v>2.7777777777777779E-3</v>
      </c>
      <c r="S1074" s="107" t="s">
        <v>1819</v>
      </c>
      <c r="T1074" s="105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107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75" spans="1:21" ht="200.5" thickBot="1" x14ac:dyDescent="0.4">
      <c r="A1075" s="138" t="s">
        <v>1537</v>
      </c>
      <c r="B1075" s="130">
        <v>45413</v>
      </c>
      <c r="C1075" s="99" t="s">
        <v>1817</v>
      </c>
      <c r="D1075" s="99"/>
      <c r="E1075" s="100">
        <v>45418.063888888886</v>
      </c>
      <c r="F1075" s="100">
        <v>45418.06527777778</v>
      </c>
      <c r="G1075" s="131" t="s">
        <v>69</v>
      </c>
      <c r="H1075" s="131" t="s">
        <v>111</v>
      </c>
      <c r="I1075" s="131" t="s">
        <v>318</v>
      </c>
      <c r="J1075" s="107" t="s">
        <v>62</v>
      </c>
      <c r="K1075" s="107" t="s">
        <v>532</v>
      </c>
      <c r="L1075" s="107" t="s">
        <v>54</v>
      </c>
      <c r="M1075" s="131" t="s">
        <v>83</v>
      </c>
      <c r="N1075" s="131" t="s">
        <v>84</v>
      </c>
      <c r="O1075" s="107" t="str">
        <f>IF([2]!RtDuet_Report[[#This Row],[Duration3]]&gt;=360,IF([2]!RtDuet_Report[[#This Row],[&gt; 12 Hrs EDT ]]=1,"Zero",1),"Zero")</f>
        <v>Zero</v>
      </c>
      <c r="P1075" s="107" t="str">
        <f>IF([2]!RtDuet_Report[[#This Row],[Duration3]]&gt;=720, 1,"Zero")</f>
        <v>Zero</v>
      </c>
      <c r="Q1075" s="113">
        <v>2</v>
      </c>
      <c r="R1075" s="114">
        <v>1.3888888888888889E-3</v>
      </c>
      <c r="S1075" s="107" t="s">
        <v>1819</v>
      </c>
      <c r="T1075" s="105">
        <f>IF(OR([2]!RtDuet_Report[[#This Row],[Machine Centre ]]="Vessel Unloading 1 Unplanned Loss",[2]!RtDuet_Report[[#This Row],[Machine Centre ]]="Vessel Unloading 2 Unplanned Loss"),[2]!RtDuet_Report[[#This Row],[Duration3]],0)</f>
        <v>4</v>
      </c>
      <c r="U1075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76" spans="1:21" ht="175.5" thickBot="1" x14ac:dyDescent="0.4">
      <c r="A1076" s="138" t="s">
        <v>1537</v>
      </c>
      <c r="B1076" s="130">
        <v>45413</v>
      </c>
      <c r="C1076" s="99" t="s">
        <v>1817</v>
      </c>
      <c r="D1076" s="99"/>
      <c r="E1076" s="100">
        <v>45418.368750000001</v>
      </c>
      <c r="F1076" s="100">
        <v>45418.379166666666</v>
      </c>
      <c r="G1076" s="131" t="s">
        <v>69</v>
      </c>
      <c r="H1076" s="131" t="s">
        <v>253</v>
      </c>
      <c r="I1076" s="131" t="s">
        <v>1820</v>
      </c>
      <c r="J1076" s="107" t="s">
        <v>62</v>
      </c>
      <c r="K1076" s="107" t="s">
        <v>1526</v>
      </c>
      <c r="L1076" s="107" t="s">
        <v>78</v>
      </c>
      <c r="M1076" s="107" t="s">
        <v>188</v>
      </c>
      <c r="N1076" s="107" t="s">
        <v>629</v>
      </c>
      <c r="O1076" s="107" t="str">
        <f>IF([2]!RtDuet_Report[[#This Row],[Duration3]]&gt;=360,IF([2]!RtDuet_Report[[#This Row],[&gt; 12 Hrs EDT ]]=1,"Zero",1),"Zero")</f>
        <v>Zero</v>
      </c>
      <c r="P1076" s="107" t="str">
        <f>IF([2]!RtDuet_Report[[#This Row],[Duration3]]&gt;=720, 1,"Zero")</f>
        <v>Zero</v>
      </c>
      <c r="Q1076" s="113">
        <v>15</v>
      </c>
      <c r="R1076" s="114">
        <v>1.0416666666666666E-2</v>
      </c>
      <c r="S1076" s="107" t="s">
        <v>1821</v>
      </c>
      <c r="T1076" s="105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1076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77" spans="1:21" ht="163" thickBot="1" x14ac:dyDescent="0.4">
      <c r="A1077" s="138" t="s">
        <v>1537</v>
      </c>
      <c r="B1077" s="130">
        <v>45413</v>
      </c>
      <c r="C1077" s="99"/>
      <c r="D1077" s="99"/>
      <c r="E1077" s="100">
        <v>45420.602129629631</v>
      </c>
      <c r="F1077" s="100">
        <v>45420.606064814812</v>
      </c>
      <c r="G1077" s="131" t="s">
        <v>32</v>
      </c>
      <c r="H1077" s="131" t="s">
        <v>721</v>
      </c>
      <c r="I1077" s="131" t="s">
        <v>721</v>
      </c>
      <c r="J1077" s="107" t="s">
        <v>34</v>
      </c>
      <c r="K1077" s="107" t="s">
        <v>1822</v>
      </c>
      <c r="L1077" s="107" t="s">
        <v>78</v>
      </c>
      <c r="M1077" s="107" t="s">
        <v>1506</v>
      </c>
      <c r="N1077" s="107" t="s">
        <v>1823</v>
      </c>
      <c r="O1077" s="107" t="str">
        <f>IF([2]!RtDuet_Report[[#This Row],[Duration3]]&gt;=360,IF([2]!RtDuet_Report[[#This Row],[&gt; 12 Hrs EDT ]]=1,"Zero",1),"Zero")</f>
        <v>Zero</v>
      </c>
      <c r="P1077" s="107" t="str">
        <f>IF([2]!RtDuet_Report[[#This Row],[Duration3]]&gt;=720, 1,"Zero")</f>
        <v>Zero</v>
      </c>
      <c r="Q1077" s="113">
        <v>5</v>
      </c>
      <c r="R1077" s="114">
        <v>3.9351851851851857E-3</v>
      </c>
      <c r="S1077" s="107"/>
      <c r="T1077" s="105">
        <f>IF(OR([2]!RtDuet_Report[[#This Row],[Machine Centre ]]="Vessel Unloading 1 Unplanned Loss",[2]!RtDuet_Report[[#This Row],[Machine Centre ]]="Vessel Unloading 2 Unplanned Loss"),[2]!RtDuet_Report[[#This Row],[Duration3]],0)</f>
        <v>15</v>
      </c>
      <c r="U1077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78" spans="1:21" ht="188" thickBot="1" x14ac:dyDescent="0.4">
      <c r="A1078" s="139" t="s">
        <v>1537</v>
      </c>
      <c r="B1078" s="132">
        <v>45413</v>
      </c>
      <c r="C1078" s="99" t="s">
        <v>1824</v>
      </c>
      <c r="D1078" s="99"/>
      <c r="E1078" s="121">
        <v>45437.599999999999</v>
      </c>
      <c r="F1078" s="121">
        <v>45437.604166666664</v>
      </c>
      <c r="G1078" s="133" t="s">
        <v>59</v>
      </c>
      <c r="H1078" s="133" t="s">
        <v>696</v>
      </c>
      <c r="I1078" s="133" t="s">
        <v>696</v>
      </c>
      <c r="J1078" s="129" t="s">
        <v>34</v>
      </c>
      <c r="K1078" s="129" t="s">
        <v>1825</v>
      </c>
      <c r="L1078" s="129" t="s">
        <v>36</v>
      </c>
      <c r="M1078" s="129" t="s">
        <v>179</v>
      </c>
      <c r="N1078" s="129" t="s">
        <v>1453</v>
      </c>
      <c r="O1078" s="129" t="str">
        <f>IF([2]!RtDuet_Report[[#This Row],[Duration3]]&gt;=360,IF([2]!RtDuet_Report[[#This Row],[&gt; 12 Hrs EDT ]]=1,"Zero",1),"Zero")</f>
        <v>Zero</v>
      </c>
      <c r="P1078" s="129" t="str">
        <f>IF([2]!RtDuet_Report[[#This Row],[Duration3]]&gt;=720, 1,"Zero")</f>
        <v>Zero</v>
      </c>
      <c r="Q1078" s="134">
        <v>6</v>
      </c>
      <c r="R1078" s="135">
        <v>4.1666666666666666E-3</v>
      </c>
      <c r="S1078" s="129" t="s">
        <v>1826</v>
      </c>
      <c r="T107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78" s="105">
        <f>IF(OR([2]!RtDuet_Report[[#This Row],[Machine Centre ]]="Truck Loading 1 Unplanned Loss",[2]!RtDuet_Report[[#This Row],[Machine Centre ]]="Truck Loading 2 Unplanned Loss"),[2]!RtDuet_Report[[#This Row],[Duration3]],0)</f>
        <v>5</v>
      </c>
    </row>
    <row r="1079" spans="1:21" ht="188" thickBot="1" x14ac:dyDescent="0.4">
      <c r="A1079" s="138" t="s">
        <v>29</v>
      </c>
      <c r="B1079" s="130">
        <v>45444</v>
      </c>
      <c r="C1079" s="99"/>
      <c r="D1079" s="136" t="s">
        <v>1827</v>
      </c>
      <c r="E1079" s="100">
        <v>45452.456423611111</v>
      </c>
      <c r="F1079" s="100">
        <v>45452.458738425928</v>
      </c>
      <c r="G1079" s="131" t="s">
        <v>41</v>
      </c>
      <c r="H1079" s="131" t="s">
        <v>48</v>
      </c>
      <c r="I1079" s="131" t="s">
        <v>48</v>
      </c>
      <c r="J1079" s="107" t="s">
        <v>34</v>
      </c>
      <c r="K1079" s="107" t="s">
        <v>1828</v>
      </c>
      <c r="L1079" s="107" t="s">
        <v>78</v>
      </c>
      <c r="M1079" s="107" t="s">
        <v>55</v>
      </c>
      <c r="N1079" s="107" t="s">
        <v>476</v>
      </c>
      <c r="O1079" s="107" t="str">
        <f>IF([2]!RtDuet_Report[[#This Row],[Duration3]]&gt;=360,IF([2]!RtDuet_Report[[#This Row],[&gt; 12 Hrs EDT ]]=1,"Zero",1),"Zero")</f>
        <v>Zero</v>
      </c>
      <c r="P1079" s="107" t="str">
        <f>IF([2]!RtDuet_Report[[#This Row],[Duration3]]&gt;=720, 1,"Zero")</f>
        <v>Zero</v>
      </c>
      <c r="Q1079" s="113">
        <v>3</v>
      </c>
      <c r="R1079" s="114">
        <v>2.3148148148148151E-3</v>
      </c>
      <c r="S1079" s="107" t="s">
        <v>1829</v>
      </c>
      <c r="T1079" s="105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1079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80" spans="1:21" ht="200.5" thickBot="1" x14ac:dyDescent="0.4">
      <c r="A1080" s="138" t="s">
        <v>29</v>
      </c>
      <c r="B1080" s="130">
        <v>45444</v>
      </c>
      <c r="C1080" s="99" t="s">
        <v>1830</v>
      </c>
      <c r="D1080" s="136" t="s">
        <v>1831</v>
      </c>
      <c r="E1080" s="100">
        <v>45452.50277777778</v>
      </c>
      <c r="F1080" s="100">
        <v>45452.517361111109</v>
      </c>
      <c r="G1080" s="131" t="s">
        <v>69</v>
      </c>
      <c r="H1080" s="131" t="s">
        <v>1248</v>
      </c>
      <c r="I1080" s="131" t="s">
        <v>1832</v>
      </c>
      <c r="J1080" s="107" t="s">
        <v>62</v>
      </c>
      <c r="K1080" s="107" t="s">
        <v>532</v>
      </c>
      <c r="L1080" s="107" t="s">
        <v>54</v>
      </c>
      <c r="M1080" s="107" t="s">
        <v>83</v>
      </c>
      <c r="N1080" s="107" t="s">
        <v>84</v>
      </c>
      <c r="O1080" s="107" t="str">
        <f>IF([2]!RtDuet_Report[[#This Row],[Duration3]]&gt;=360,IF([2]!RtDuet_Report[[#This Row],[&gt; 12 Hrs EDT ]]=1,"Zero",1),"Zero")</f>
        <v>Zero</v>
      </c>
      <c r="P1080" s="107" t="str">
        <f>IF([2]!RtDuet_Report[[#This Row],[Duration3]]&gt;=720, 1,"Zero")</f>
        <v>Zero</v>
      </c>
      <c r="Q1080" s="113">
        <v>21</v>
      </c>
      <c r="R1080" s="114">
        <v>1.4583333333333332E-2</v>
      </c>
      <c r="S1080" s="107" t="s">
        <v>84</v>
      </c>
      <c r="T1080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80" s="105">
        <f>IF(OR([2]!RtDuet_Report[[#This Row],[Machine Centre ]]="Truck Loading 1 Unplanned Loss",[2]!RtDuet_Report[[#This Row],[Machine Centre ]]="Truck Loading 2 Unplanned Loss"),[2]!RtDuet_Report[[#This Row],[Duration3]],0)</f>
        <v>3</v>
      </c>
    </row>
    <row r="1081" spans="1:21" ht="200.5" thickBot="1" x14ac:dyDescent="0.4">
      <c r="A1081" s="138" t="s">
        <v>29</v>
      </c>
      <c r="B1081" s="130">
        <v>45444</v>
      </c>
      <c r="C1081" s="99" t="s">
        <v>1830</v>
      </c>
      <c r="D1081" s="136" t="s">
        <v>1831</v>
      </c>
      <c r="E1081" s="100">
        <v>45452.517361111109</v>
      </c>
      <c r="F1081" s="100">
        <v>45452.525000000001</v>
      </c>
      <c r="G1081" s="131" t="s">
        <v>69</v>
      </c>
      <c r="H1081" s="131" t="s">
        <v>1300</v>
      </c>
      <c r="I1081" s="131" t="s">
        <v>1300</v>
      </c>
      <c r="J1081" s="107" t="s">
        <v>34</v>
      </c>
      <c r="K1081" s="107" t="s">
        <v>532</v>
      </c>
      <c r="L1081" s="107" t="s">
        <v>54</v>
      </c>
      <c r="M1081" s="107" t="s">
        <v>83</v>
      </c>
      <c r="N1081" s="107" t="s">
        <v>84</v>
      </c>
      <c r="O1081" s="107" t="str">
        <f>IF([2]!RtDuet_Report[[#This Row],[Duration3]]&gt;=360,IF([2]!RtDuet_Report[[#This Row],[&gt; 12 Hrs EDT ]]=1,"Zero",1),"Zero")</f>
        <v>Zero</v>
      </c>
      <c r="P1081" s="107" t="str">
        <f>IF([2]!RtDuet_Report[[#This Row],[Duration3]]&gt;=720, 1,"Zero")</f>
        <v>Zero</v>
      </c>
      <c r="Q1081" s="113">
        <v>11</v>
      </c>
      <c r="R1081" s="114">
        <v>7.6388888888888886E-3</v>
      </c>
      <c r="S1081" s="107" t="s">
        <v>84</v>
      </c>
      <c r="T1081" s="105">
        <f>IF(OR([2]!RtDuet_Report[[#This Row],[Machine Centre ]]="Vessel Unloading 1 Unplanned Loss",[2]!RtDuet_Report[[#This Row],[Machine Centre ]]="Vessel Unloading 2 Unplanned Loss"),[2]!RtDuet_Report[[#This Row],[Duration3]],0)</f>
        <v>21</v>
      </c>
      <c r="U1081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82" spans="1:21" ht="200.5" thickBot="1" x14ac:dyDescent="0.4">
      <c r="A1082" s="138" t="s">
        <v>29</v>
      </c>
      <c r="B1082" s="130">
        <v>45444</v>
      </c>
      <c r="C1082" s="99" t="s">
        <v>1830</v>
      </c>
      <c r="D1082" s="136" t="s">
        <v>1831</v>
      </c>
      <c r="E1082" s="100">
        <v>45452.581944444442</v>
      </c>
      <c r="F1082" s="100">
        <v>45452.588194444441</v>
      </c>
      <c r="G1082" s="131" t="s">
        <v>69</v>
      </c>
      <c r="H1082" s="131" t="s">
        <v>98</v>
      </c>
      <c r="I1082" s="131" t="s">
        <v>1411</v>
      </c>
      <c r="J1082" s="107" t="s">
        <v>62</v>
      </c>
      <c r="K1082" s="107" t="s">
        <v>532</v>
      </c>
      <c r="L1082" s="107" t="s">
        <v>54</v>
      </c>
      <c r="M1082" s="107" t="s">
        <v>83</v>
      </c>
      <c r="N1082" s="107" t="s">
        <v>84</v>
      </c>
      <c r="O1082" s="107" t="str">
        <f>IF([2]!RtDuet_Report[[#This Row],[Duration3]]&gt;=360,IF([2]!RtDuet_Report[[#This Row],[&gt; 12 Hrs EDT ]]=1,"Zero",1),"Zero")</f>
        <v>Zero</v>
      </c>
      <c r="P1082" s="107" t="str">
        <f>IF([2]!RtDuet_Report[[#This Row],[Duration3]]&gt;=720, 1,"Zero")</f>
        <v>Zero</v>
      </c>
      <c r="Q1082" s="113">
        <v>9</v>
      </c>
      <c r="R1082" s="114">
        <v>6.2499999999999995E-3</v>
      </c>
      <c r="S1082" s="107" t="s">
        <v>84</v>
      </c>
      <c r="T1082" s="105">
        <f>IF(OR([2]!RtDuet_Report[[#This Row],[Machine Centre ]]="Vessel Unloading 1 Unplanned Loss",[2]!RtDuet_Report[[#This Row],[Machine Centre ]]="Vessel Unloading 2 Unplanned Loss"),[2]!RtDuet_Report[[#This Row],[Duration3]],0)</f>
        <v>11</v>
      </c>
      <c r="U1082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83" spans="1:21" ht="200.5" thickBot="1" x14ac:dyDescent="0.4">
      <c r="A1083" s="138" t="s">
        <v>29</v>
      </c>
      <c r="B1083" s="130">
        <v>45444</v>
      </c>
      <c r="C1083" s="99" t="s">
        <v>1830</v>
      </c>
      <c r="D1083" s="136" t="s">
        <v>1831</v>
      </c>
      <c r="E1083" s="100">
        <v>45452.588194444441</v>
      </c>
      <c r="F1083" s="100">
        <v>45452.707638888889</v>
      </c>
      <c r="G1083" s="131" t="s">
        <v>69</v>
      </c>
      <c r="H1083" s="131" t="s">
        <v>1833</v>
      </c>
      <c r="I1083" s="131" t="s">
        <v>1833</v>
      </c>
      <c r="J1083" s="107" t="s">
        <v>34</v>
      </c>
      <c r="K1083" s="107" t="s">
        <v>532</v>
      </c>
      <c r="L1083" s="107" t="s">
        <v>54</v>
      </c>
      <c r="M1083" s="107" t="s">
        <v>83</v>
      </c>
      <c r="N1083" s="107" t="s">
        <v>84</v>
      </c>
      <c r="O1083" s="107" t="str">
        <f>IF([2]!RtDuet_Report[[#This Row],[Duration3]]&gt;=360,IF([2]!RtDuet_Report[[#This Row],[&gt; 12 Hrs EDT ]]=1,"Zero",1),"Zero")</f>
        <v>Zero</v>
      </c>
      <c r="P1083" s="107" t="str">
        <f>IF([2]!RtDuet_Report[[#This Row],[Duration3]]&gt;=720, 1,"Zero")</f>
        <v>Zero</v>
      </c>
      <c r="Q1083" s="113">
        <v>172</v>
      </c>
      <c r="R1083" s="114">
        <v>0.11944444444444445</v>
      </c>
      <c r="S1083" s="107" t="s">
        <v>84</v>
      </c>
      <c r="T1083" s="105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1083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84" spans="1:21" ht="150.5" thickBot="1" x14ac:dyDescent="0.4">
      <c r="A1084" s="138" t="s">
        <v>29</v>
      </c>
      <c r="B1084" s="130">
        <v>45444</v>
      </c>
      <c r="C1084" s="99"/>
      <c r="D1084" s="136" t="s">
        <v>1827</v>
      </c>
      <c r="E1084" s="100">
        <v>45453.561979166669</v>
      </c>
      <c r="F1084" s="100">
        <v>45453.567766203705</v>
      </c>
      <c r="G1084" s="131" t="s">
        <v>32</v>
      </c>
      <c r="H1084" s="131" t="s">
        <v>768</v>
      </c>
      <c r="I1084" s="131" t="s">
        <v>768</v>
      </c>
      <c r="J1084" s="107" t="s">
        <v>34</v>
      </c>
      <c r="K1084" s="107" t="s">
        <v>1834</v>
      </c>
      <c r="L1084" s="107" t="s">
        <v>78</v>
      </c>
      <c r="M1084" s="107" t="s">
        <v>1177</v>
      </c>
      <c r="N1084" s="107" t="s">
        <v>1835</v>
      </c>
      <c r="O1084" s="107" t="str">
        <f>IF([2]!RtDuet_Report[[#This Row],[Duration3]]&gt;=360,IF([2]!RtDuet_Report[[#This Row],[&gt; 12 Hrs EDT ]]=1,"Zero",1),"Zero")</f>
        <v>Zero</v>
      </c>
      <c r="P1084" s="107" t="str">
        <f>IF([2]!RtDuet_Report[[#This Row],[Duration3]]&gt;=720, 1,"Zero")</f>
        <v>Zero</v>
      </c>
      <c r="Q1084" s="113">
        <v>8</v>
      </c>
      <c r="R1084" s="114">
        <v>5.7870370370370376E-3</v>
      </c>
      <c r="S1084" s="107" t="s">
        <v>1836</v>
      </c>
      <c r="T1084" s="105">
        <f>IF(OR([2]!RtDuet_Report[[#This Row],[Machine Centre ]]="Vessel Unloading 1 Unplanned Loss",[2]!RtDuet_Report[[#This Row],[Machine Centre ]]="Vessel Unloading 2 Unplanned Loss"),[2]!RtDuet_Report[[#This Row],[Duration3]],0)</f>
        <v>172</v>
      </c>
      <c r="U1084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85" spans="1:21" ht="150.5" thickBot="1" x14ac:dyDescent="0.4">
      <c r="A1085" s="138" t="s">
        <v>29</v>
      </c>
      <c r="B1085" s="130">
        <v>45444</v>
      </c>
      <c r="C1085" s="99"/>
      <c r="D1085" s="136" t="s">
        <v>1827</v>
      </c>
      <c r="E1085" s="100">
        <v>45453.604224537034</v>
      </c>
      <c r="F1085" s="100">
        <v>45453.60769675926</v>
      </c>
      <c r="G1085" s="131" t="s">
        <v>32</v>
      </c>
      <c r="H1085" s="131" t="s">
        <v>885</v>
      </c>
      <c r="I1085" s="131" t="s">
        <v>885</v>
      </c>
      <c r="J1085" s="107" t="s">
        <v>34</v>
      </c>
      <c r="K1085" s="107" t="s">
        <v>1834</v>
      </c>
      <c r="L1085" s="107" t="s">
        <v>78</v>
      </c>
      <c r="M1085" s="107" t="s">
        <v>1177</v>
      </c>
      <c r="N1085" s="107" t="s">
        <v>1835</v>
      </c>
      <c r="O1085" s="107" t="str">
        <f>IF([2]!RtDuet_Report[[#This Row],[Duration3]]&gt;=360,IF([2]!RtDuet_Report[[#This Row],[&gt; 12 Hrs EDT ]]=1,"Zero",1),"Zero")</f>
        <v>Zero</v>
      </c>
      <c r="P1085" s="107" t="str">
        <f>IF([2]!RtDuet_Report[[#This Row],[Duration3]]&gt;=720, 1,"Zero")</f>
        <v>Zero</v>
      </c>
      <c r="Q1085" s="113">
        <v>5</v>
      </c>
      <c r="R1085" s="114">
        <v>3.472222222222222E-3</v>
      </c>
      <c r="S1085" s="107" t="s">
        <v>1836</v>
      </c>
      <c r="T1085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85" s="105">
        <f>IF(OR([2]!RtDuet_Report[[#This Row],[Machine Centre ]]="Truck Loading 1 Unplanned Loss",[2]!RtDuet_Report[[#This Row],[Machine Centre ]]="Truck Loading 2 Unplanned Loss"),[2]!RtDuet_Report[[#This Row],[Duration3]],0)</f>
        <v>8</v>
      </c>
    </row>
    <row r="1086" spans="1:21" ht="150.5" thickBot="1" x14ac:dyDescent="0.4">
      <c r="A1086" s="138" t="s">
        <v>29</v>
      </c>
      <c r="B1086" s="130">
        <v>45444</v>
      </c>
      <c r="C1086" s="99"/>
      <c r="D1086" s="136" t="s">
        <v>1827</v>
      </c>
      <c r="E1086" s="100">
        <v>45453.614178240743</v>
      </c>
      <c r="F1086" s="100">
        <v>45453.614872685182</v>
      </c>
      <c r="G1086" s="131" t="s">
        <v>32</v>
      </c>
      <c r="H1086" s="131" t="s">
        <v>447</v>
      </c>
      <c r="I1086" s="131" t="s">
        <v>447</v>
      </c>
      <c r="J1086" s="107" t="s">
        <v>34</v>
      </c>
      <c r="K1086" s="107" t="s">
        <v>1834</v>
      </c>
      <c r="L1086" s="107" t="s">
        <v>78</v>
      </c>
      <c r="M1086" s="107" t="s">
        <v>1177</v>
      </c>
      <c r="N1086" s="107" t="s">
        <v>1835</v>
      </c>
      <c r="O1086" s="107" t="str">
        <f>IF([2]!RtDuet_Report[[#This Row],[Duration3]]&gt;=360,IF([2]!RtDuet_Report[[#This Row],[&gt; 12 Hrs EDT ]]=1,"Zero",1),"Zero")</f>
        <v>Zero</v>
      </c>
      <c r="P1086" s="107" t="str">
        <f>IF([2]!RtDuet_Report[[#This Row],[Duration3]]&gt;=720, 1,"Zero")</f>
        <v>Zero</v>
      </c>
      <c r="Q1086" s="113">
        <v>1</v>
      </c>
      <c r="R1086" s="114">
        <v>6.9444444444444447E-4</v>
      </c>
      <c r="S1086" s="107" t="s">
        <v>1836</v>
      </c>
      <c r="T1086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86" s="105">
        <f>IF(OR([2]!RtDuet_Report[[#This Row],[Machine Centre ]]="Truck Loading 1 Unplanned Loss",[2]!RtDuet_Report[[#This Row],[Machine Centre ]]="Truck Loading 2 Unplanned Loss"),[2]!RtDuet_Report[[#This Row],[Duration3]],0)</f>
        <v>5</v>
      </c>
    </row>
    <row r="1087" spans="1:21" ht="150.5" thickBot="1" x14ac:dyDescent="0.4">
      <c r="A1087" s="138" t="s">
        <v>29</v>
      </c>
      <c r="B1087" s="130">
        <v>45444</v>
      </c>
      <c r="C1087" s="99"/>
      <c r="D1087" s="136" t="s">
        <v>1827</v>
      </c>
      <c r="E1087" s="100">
        <v>45453.614988425928</v>
      </c>
      <c r="F1087" s="100">
        <v>45453.615567129629</v>
      </c>
      <c r="G1087" s="131" t="s">
        <v>32</v>
      </c>
      <c r="H1087" s="131" t="s">
        <v>446</v>
      </c>
      <c r="I1087" s="131" t="s">
        <v>446</v>
      </c>
      <c r="J1087" s="107" t="s">
        <v>34</v>
      </c>
      <c r="K1087" s="107" t="s">
        <v>1834</v>
      </c>
      <c r="L1087" s="107" t="s">
        <v>78</v>
      </c>
      <c r="M1087" s="107" t="s">
        <v>1177</v>
      </c>
      <c r="N1087" s="107" t="s">
        <v>1835</v>
      </c>
      <c r="O1087" s="107" t="str">
        <f>IF([2]!RtDuet_Report[[#This Row],[Duration3]]&gt;=360,IF([2]!RtDuet_Report[[#This Row],[&gt; 12 Hrs EDT ]]=1,"Zero",1),"Zero")</f>
        <v>Zero</v>
      </c>
      <c r="P1087" s="107" t="str">
        <f>IF([2]!RtDuet_Report[[#This Row],[Duration3]]&gt;=720, 1,"Zero")</f>
        <v>Zero</v>
      </c>
      <c r="Q1087" s="113">
        <v>0</v>
      </c>
      <c r="R1087" s="114">
        <v>5.7870370370370378E-4</v>
      </c>
      <c r="S1087" s="107" t="s">
        <v>1836</v>
      </c>
      <c r="T1087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87" s="105">
        <f>IF(OR([2]!RtDuet_Report[[#This Row],[Machine Centre ]]="Truck Loading 1 Unplanned Loss",[2]!RtDuet_Report[[#This Row],[Machine Centre ]]="Truck Loading 2 Unplanned Loss"),[2]!RtDuet_Report[[#This Row],[Duration3]],0)</f>
        <v>1</v>
      </c>
    </row>
    <row r="1088" spans="1:21" ht="150.5" thickBot="1" x14ac:dyDescent="0.4">
      <c r="A1088" s="138" t="s">
        <v>29</v>
      </c>
      <c r="B1088" s="130">
        <v>45444</v>
      </c>
      <c r="C1088" s="99"/>
      <c r="D1088" s="136" t="s">
        <v>1827</v>
      </c>
      <c r="E1088" s="100">
        <v>45453.617534722223</v>
      </c>
      <c r="F1088" s="100">
        <v>45453.618807870371</v>
      </c>
      <c r="G1088" s="131" t="s">
        <v>32</v>
      </c>
      <c r="H1088" s="131" t="s">
        <v>753</v>
      </c>
      <c r="I1088" s="131" t="s">
        <v>753</v>
      </c>
      <c r="J1088" s="107" t="s">
        <v>34</v>
      </c>
      <c r="K1088" s="107" t="s">
        <v>1834</v>
      </c>
      <c r="L1088" s="107" t="s">
        <v>78</v>
      </c>
      <c r="M1088" s="107" t="s">
        <v>1177</v>
      </c>
      <c r="N1088" s="107" t="s">
        <v>1835</v>
      </c>
      <c r="O1088" s="107" t="str">
        <f>IF([2]!RtDuet_Report[[#This Row],[Duration3]]&gt;=360,IF([2]!RtDuet_Report[[#This Row],[&gt; 12 Hrs EDT ]]=1,"Zero",1),"Zero")</f>
        <v>Zero</v>
      </c>
      <c r="P1088" s="107" t="str">
        <f>IF([2]!RtDuet_Report[[#This Row],[Duration3]]&gt;=720, 1,"Zero")</f>
        <v>Zero</v>
      </c>
      <c r="Q1088" s="113">
        <v>1</v>
      </c>
      <c r="R1088" s="114">
        <v>1.2731481481481483E-3</v>
      </c>
      <c r="S1088" s="107" t="s">
        <v>1836</v>
      </c>
      <c r="T1088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88" s="105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89" spans="1:21" ht="188" thickBot="1" x14ac:dyDescent="0.4">
      <c r="A1089" s="139" t="s">
        <v>29</v>
      </c>
      <c r="B1089" s="132">
        <v>45444</v>
      </c>
      <c r="C1089" s="99" t="s">
        <v>1837</v>
      </c>
      <c r="D1089" s="136" t="s">
        <v>64</v>
      </c>
      <c r="E1089" s="121">
        <v>45466.438194444447</v>
      </c>
      <c r="F1089" s="121">
        <v>45466.44027777778</v>
      </c>
      <c r="G1089" s="133" t="s">
        <v>69</v>
      </c>
      <c r="H1089" s="133" t="s">
        <v>1247</v>
      </c>
      <c r="I1089" s="133" t="s">
        <v>428</v>
      </c>
      <c r="J1089" s="129" t="s">
        <v>62</v>
      </c>
      <c r="K1089" s="129" t="s">
        <v>1372</v>
      </c>
      <c r="L1089" s="129" t="s">
        <v>78</v>
      </c>
      <c r="M1089" s="129" t="s">
        <v>64</v>
      </c>
      <c r="N1089" s="129" t="s">
        <v>73</v>
      </c>
      <c r="O1089" s="129" t="str">
        <f>IF([2]!RtDuet_Report[[#This Row],[Duration3]]&gt;=360,IF([2]!RtDuet_Report[[#This Row],[&gt; 12 Hrs EDT ]]=1,"Zero",1),"Zero")</f>
        <v>Zero</v>
      </c>
      <c r="P1089" s="129" t="str">
        <f>IF([2]!RtDuet_Report[[#This Row],[Duration3]]&gt;=720, 1,"Zero")</f>
        <v>Zero</v>
      </c>
      <c r="Q1089" s="134">
        <v>3</v>
      </c>
      <c r="R1089" s="135">
        <v>2.0833333333333333E-3</v>
      </c>
      <c r="S1089" s="129" t="s">
        <v>1838</v>
      </c>
      <c r="T1089" s="105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89" s="105">
        <f>IF(OR([2]!RtDuet_Report[[#This Row],[Machine Centre ]]="Truck Loading 1 Unplanned Loss",[2]!RtDuet_Report[[#This Row],[Machine Centre ]]="Truck Loading 2 Unplanned Loss"),[2]!RtDuet_Report[[#This Row],[Duration3]],0)</f>
        <v>1</v>
      </c>
    </row>
    <row r="1090" spans="1:21" ht="188" thickBot="1" x14ac:dyDescent="0.4">
      <c r="A1090" s="138" t="s">
        <v>29</v>
      </c>
      <c r="B1090" s="130">
        <v>45474</v>
      </c>
      <c r="C1090" s="99" t="s">
        <v>1839</v>
      </c>
      <c r="D1090" s="136" t="s">
        <v>64</v>
      </c>
      <c r="E1090" s="100">
        <v>45489.470833333333</v>
      </c>
      <c r="F1090" s="100">
        <v>45489.481944444444</v>
      </c>
      <c r="G1090" s="131" t="s">
        <v>59</v>
      </c>
      <c r="H1090" s="131" t="s">
        <v>634</v>
      </c>
      <c r="I1090" s="131" t="s">
        <v>817</v>
      </c>
      <c r="J1090" s="131" t="s">
        <v>62</v>
      </c>
      <c r="K1090" s="131" t="s">
        <v>162</v>
      </c>
      <c r="L1090" s="107" t="s">
        <v>54</v>
      </c>
      <c r="M1090" s="131" t="s">
        <v>64</v>
      </c>
      <c r="N1090" s="131" t="s">
        <v>65</v>
      </c>
      <c r="O1090" s="107" t="str">
        <f>IF([2]!RtDuet_Report[[#This Row],[Duration3]]&gt;=360,IF([2]!RtDuet_Report[[#This Row],[&gt; 12 Hrs EDT ]]=1,"Zero",1),"Zero")</f>
        <v>Zero</v>
      </c>
      <c r="P1090" s="107" t="str">
        <f>IF([2]!RtDuet_Report[[#This Row],[Duration3]]&gt;=720, 1,"Zero")</f>
        <v>Zero</v>
      </c>
      <c r="Q1090" s="113">
        <v>16</v>
      </c>
      <c r="R1090" s="114">
        <v>1.1111111111111112E-2</v>
      </c>
      <c r="S1090" s="131" t="s">
        <v>1840</v>
      </c>
      <c r="T1090" s="107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1090" s="107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91" spans="1:21" ht="150.5" thickBot="1" x14ac:dyDescent="0.4">
      <c r="A1091" s="138" t="s">
        <v>29</v>
      </c>
      <c r="B1091" s="130">
        <v>45474</v>
      </c>
      <c r="C1091" s="99" t="s">
        <v>1841</v>
      </c>
      <c r="D1091" s="136" t="s">
        <v>1842</v>
      </c>
      <c r="E1091" s="100">
        <v>45491.215277777781</v>
      </c>
      <c r="F1091" s="100">
        <v>45491.243750000001</v>
      </c>
      <c r="G1091" s="131" t="s">
        <v>69</v>
      </c>
      <c r="H1091" s="131" t="s">
        <v>1843</v>
      </c>
      <c r="I1091" s="131" t="s">
        <v>1843</v>
      </c>
      <c r="J1091" s="131" t="s">
        <v>34</v>
      </c>
      <c r="K1091" s="131" t="s">
        <v>114</v>
      </c>
      <c r="L1091" s="107" t="s">
        <v>78</v>
      </c>
      <c r="M1091" s="131" t="s">
        <v>188</v>
      </c>
      <c r="N1091" s="131" t="s">
        <v>223</v>
      </c>
      <c r="O1091" s="107" t="str">
        <f>IF([2]!RtDuet_Report[[#This Row],[Duration3]]&gt;=360,IF([2]!RtDuet_Report[[#This Row],[&gt; 12 Hrs EDT ]]=1,"Zero",1),"Zero")</f>
        <v>Zero</v>
      </c>
      <c r="P1091" s="107" t="str">
        <f>IF([2]!RtDuet_Report[[#This Row],[Duration3]]&gt;=720, 1,"Zero")</f>
        <v>Zero</v>
      </c>
      <c r="Q1091" s="113">
        <v>41</v>
      </c>
      <c r="R1091" s="114">
        <v>2.8472222222222222E-2</v>
      </c>
      <c r="S1091" s="131" t="s">
        <v>1844</v>
      </c>
      <c r="T1091" s="107">
        <f>IF(OR([2]!RtDuet_Report[[#This Row],[Machine Centre ]]="Vessel Unloading 1 Unplanned Loss",[2]!RtDuet_Report[[#This Row],[Machine Centre ]]="Vessel Unloading 2 Unplanned Loss"),[2]!RtDuet_Report[[#This Row],[Duration3]],0)</f>
        <v>16</v>
      </c>
      <c r="U1091" s="107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92" spans="1:21" ht="188" thickBot="1" x14ac:dyDescent="0.4">
      <c r="A1092" s="138" t="s">
        <v>29</v>
      </c>
      <c r="B1092" s="130">
        <v>45474</v>
      </c>
      <c r="C1092" s="99" t="s">
        <v>1841</v>
      </c>
      <c r="D1092" s="136" t="s">
        <v>1842</v>
      </c>
      <c r="E1092" s="100">
        <v>45491.222222222219</v>
      </c>
      <c r="F1092" s="100">
        <v>45491.313194444447</v>
      </c>
      <c r="G1092" s="131" t="s">
        <v>59</v>
      </c>
      <c r="H1092" s="131" t="s">
        <v>1845</v>
      </c>
      <c r="I1092" s="131" t="s">
        <v>1845</v>
      </c>
      <c r="J1092" s="131" t="s">
        <v>34</v>
      </c>
      <c r="K1092" s="131" t="s">
        <v>1133</v>
      </c>
      <c r="L1092" s="107" t="s">
        <v>36</v>
      </c>
      <c r="M1092" s="131" t="s">
        <v>179</v>
      </c>
      <c r="N1092" s="131" t="s">
        <v>180</v>
      </c>
      <c r="O1092" s="107" t="str">
        <f>IF([2]!RtDuet_Report[[#This Row],[Duration3]]&gt;=360,IF([2]!RtDuet_Report[[#This Row],[&gt; 12 Hrs EDT ]]=1,"Zero",1),"Zero")</f>
        <v>Zero</v>
      </c>
      <c r="P1092" s="107" t="str">
        <f>IF([2]!RtDuet_Report[[#This Row],[Duration3]]&gt;=720, 1,"Zero")</f>
        <v>Zero</v>
      </c>
      <c r="Q1092" s="113">
        <v>131</v>
      </c>
      <c r="R1092" s="114">
        <v>9.0972222222222218E-2</v>
      </c>
      <c r="S1092" s="131" t="s">
        <v>1846</v>
      </c>
      <c r="T1092" s="107">
        <f>IF(OR([2]!RtDuet_Report[[#This Row],[Machine Centre ]]="Vessel Unloading 1 Unplanned Loss",[2]!RtDuet_Report[[#This Row],[Machine Centre ]]="Vessel Unloading 2 Unplanned Loss"),[2]!RtDuet_Report[[#This Row],[Duration3]],0)</f>
        <v>41</v>
      </c>
      <c r="U1092" s="107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93" spans="1:21" ht="163" thickBot="1" x14ac:dyDescent="0.4">
      <c r="A1093" s="138" t="s">
        <v>29</v>
      </c>
      <c r="B1093" s="130">
        <v>45474</v>
      </c>
      <c r="C1093" s="99" t="s">
        <v>1841</v>
      </c>
      <c r="D1093" s="136" t="s">
        <v>1842</v>
      </c>
      <c r="E1093" s="100">
        <v>45491.313194444447</v>
      </c>
      <c r="F1093" s="100">
        <v>45491.331944444442</v>
      </c>
      <c r="G1093" s="131" t="s">
        <v>59</v>
      </c>
      <c r="H1093" s="131" t="s">
        <v>1551</v>
      </c>
      <c r="I1093" s="131" t="s">
        <v>1521</v>
      </c>
      <c r="J1093" s="131" t="s">
        <v>62</v>
      </c>
      <c r="K1093" s="131" t="s">
        <v>920</v>
      </c>
      <c r="L1093" s="107" t="s">
        <v>78</v>
      </c>
      <c r="M1093" s="131" t="s">
        <v>188</v>
      </c>
      <c r="N1093" s="131" t="s">
        <v>223</v>
      </c>
      <c r="O1093" s="107" t="str">
        <f>IF([2]!RtDuet_Report[[#This Row],[Duration3]]&gt;=360,IF([2]!RtDuet_Report[[#This Row],[&gt; 12 Hrs EDT ]]=1,"Zero",1),"Zero")</f>
        <v>Zero</v>
      </c>
      <c r="P1093" s="107" t="str">
        <f>IF([2]!RtDuet_Report[[#This Row],[Duration3]]&gt;=720, 1,"Zero")</f>
        <v>Zero</v>
      </c>
      <c r="Q1093" s="113">
        <v>27</v>
      </c>
      <c r="R1093" s="114">
        <v>1.8749999999999999E-2</v>
      </c>
      <c r="S1093" s="131" t="s">
        <v>1847</v>
      </c>
      <c r="T1093" s="107">
        <f>IF(OR([2]!RtDuet_Report[[#This Row],[Machine Centre ]]="Vessel Unloading 1 Unplanned Loss",[2]!RtDuet_Report[[#This Row],[Machine Centre ]]="Vessel Unloading 2 Unplanned Loss"),[2]!RtDuet_Report[[#This Row],[Duration3]],0)</f>
        <v>131</v>
      </c>
      <c r="U1093" s="107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94" spans="1:21" ht="188" thickBot="1" x14ac:dyDescent="0.4">
      <c r="A1094" s="138" t="s">
        <v>29</v>
      </c>
      <c r="B1094" s="130">
        <v>45474</v>
      </c>
      <c r="C1094" s="99" t="s">
        <v>1841</v>
      </c>
      <c r="D1094" s="136" t="s">
        <v>64</v>
      </c>
      <c r="E1094" s="100">
        <v>45492.442361111112</v>
      </c>
      <c r="F1094" s="100">
        <v>45492.455555555556</v>
      </c>
      <c r="G1094" s="131" t="s">
        <v>59</v>
      </c>
      <c r="H1094" s="131" t="s">
        <v>1254</v>
      </c>
      <c r="I1094" s="131" t="s">
        <v>1848</v>
      </c>
      <c r="J1094" s="131" t="s">
        <v>62</v>
      </c>
      <c r="K1094" s="131" t="s">
        <v>1849</v>
      </c>
      <c r="L1094" s="107" t="s">
        <v>36</v>
      </c>
      <c r="M1094" s="131" t="s">
        <v>64</v>
      </c>
      <c r="N1094" s="131" t="s">
        <v>65</v>
      </c>
      <c r="O1094" s="107" t="str">
        <f>IF([2]!RtDuet_Report[[#This Row],[Duration3]]&gt;=360,IF([2]!RtDuet_Report[[#This Row],[&gt; 12 Hrs EDT ]]=1,"Zero",1),"Zero")</f>
        <v>Zero</v>
      </c>
      <c r="P1094" s="107" t="str">
        <f>IF([2]!RtDuet_Report[[#This Row],[Duration3]]&gt;=720, 1,"Zero")</f>
        <v>Zero</v>
      </c>
      <c r="Q1094" s="113">
        <v>19</v>
      </c>
      <c r="R1094" s="114">
        <v>1.3194444444444444E-2</v>
      </c>
      <c r="S1094" s="131" t="s">
        <v>1850</v>
      </c>
      <c r="T1094" s="107">
        <f>IF(OR([2]!RtDuet_Report[[#This Row],[Machine Centre ]]="Vessel Unloading 1 Unplanned Loss",[2]!RtDuet_Report[[#This Row],[Machine Centre ]]="Vessel Unloading 2 Unplanned Loss"),[2]!RtDuet_Report[[#This Row],[Duration3]],0)</f>
        <v>27</v>
      </c>
      <c r="U1094" s="107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95" spans="1:21" ht="125.5" thickBot="1" x14ac:dyDescent="0.4">
      <c r="A1095" s="138" t="s">
        <v>29</v>
      </c>
      <c r="B1095" s="130">
        <v>45474</v>
      </c>
      <c r="C1095" s="99"/>
      <c r="D1095" s="136" t="s">
        <v>1827</v>
      </c>
      <c r="E1095" s="100">
        <v>45492.484120370369</v>
      </c>
      <c r="F1095" s="100">
        <v>45492.492569444446</v>
      </c>
      <c r="G1095" s="131" t="s">
        <v>32</v>
      </c>
      <c r="H1095" s="131" t="s">
        <v>1723</v>
      </c>
      <c r="I1095" s="131" t="s">
        <v>1723</v>
      </c>
      <c r="J1095" s="131" t="s">
        <v>34</v>
      </c>
      <c r="K1095" s="131" t="s">
        <v>1262</v>
      </c>
      <c r="L1095" s="107"/>
      <c r="M1095" s="131"/>
      <c r="N1095" s="131"/>
      <c r="O1095" s="107" t="str">
        <f>IF([2]!RtDuet_Report[[#This Row],[Duration3]]&gt;=360,IF([2]!RtDuet_Report[[#This Row],[&gt; 12 Hrs EDT ]]=1,"Zero",1),"Zero")</f>
        <v>Zero</v>
      </c>
      <c r="P1095" s="107" t="str">
        <f>IF([2]!RtDuet_Report[[#This Row],[Duration3]]&gt;=720, 1,"Zero")</f>
        <v>Zero</v>
      </c>
      <c r="Q1095" s="113">
        <v>12</v>
      </c>
      <c r="R1095" s="114">
        <v>8.4490740740740741E-3</v>
      </c>
      <c r="S1095" s="131"/>
      <c r="T1095" s="107">
        <f>IF(OR([2]!RtDuet_Report[[#This Row],[Machine Centre ]]="Vessel Unloading 1 Unplanned Loss",[2]!RtDuet_Report[[#This Row],[Machine Centre ]]="Vessel Unloading 2 Unplanned Loss"),[2]!RtDuet_Report[[#This Row],[Duration3]],0)</f>
        <v>19</v>
      </c>
      <c r="U1095" s="107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96" spans="1:21" ht="163" thickBot="1" x14ac:dyDescent="0.4">
      <c r="A1096" s="138" t="s">
        <v>29</v>
      </c>
      <c r="B1096" s="130">
        <v>45474</v>
      </c>
      <c r="C1096" s="99"/>
      <c r="D1096" s="136" t="s">
        <v>1827</v>
      </c>
      <c r="E1096" s="100">
        <v>45492.588750000003</v>
      </c>
      <c r="F1096" s="100">
        <v>45492.595462962963</v>
      </c>
      <c r="G1096" s="131" t="s">
        <v>41</v>
      </c>
      <c r="H1096" s="131" t="s">
        <v>1344</v>
      </c>
      <c r="I1096" s="131" t="s">
        <v>1344</v>
      </c>
      <c r="J1096" s="131" t="s">
        <v>34</v>
      </c>
      <c r="K1096" s="131" t="s">
        <v>1683</v>
      </c>
      <c r="L1096" s="107" t="s">
        <v>78</v>
      </c>
      <c r="M1096" s="131" t="s">
        <v>1506</v>
      </c>
      <c r="N1096" s="131" t="s">
        <v>1684</v>
      </c>
      <c r="O1096" s="107" t="str">
        <f>IF([2]!RtDuet_Report[[#This Row],[Duration3]]&gt;=360,IF([2]!RtDuet_Report[[#This Row],[&gt; 12 Hrs EDT ]]=1,"Zero",1),"Zero")</f>
        <v>Zero</v>
      </c>
      <c r="P1096" s="107" t="str">
        <f>IF([2]!RtDuet_Report[[#This Row],[Duration3]]&gt;=720, 1,"Zero")</f>
        <v>Zero</v>
      </c>
      <c r="Q1096" s="113">
        <v>9</v>
      </c>
      <c r="R1096" s="114">
        <v>6.7129629629629622E-3</v>
      </c>
      <c r="S1096" s="131"/>
      <c r="T1096" s="107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96" s="107">
        <f>IF(OR([2]!RtDuet_Report[[#This Row],[Machine Centre ]]="Truck Loading 1 Unplanned Loss",[2]!RtDuet_Report[[#This Row],[Machine Centre ]]="Truck Loading 2 Unplanned Loss"),[2]!RtDuet_Report[[#This Row],[Duration3]],0)</f>
        <v>12</v>
      </c>
    </row>
    <row r="1097" spans="1:21" ht="150.5" thickBot="1" x14ac:dyDescent="0.4">
      <c r="A1097" s="138" t="s">
        <v>29</v>
      </c>
      <c r="B1097" s="130">
        <v>45474</v>
      </c>
      <c r="C1097" s="99" t="s">
        <v>1841</v>
      </c>
      <c r="D1097" s="136" t="s">
        <v>1842</v>
      </c>
      <c r="E1097" s="100">
        <v>45493.370138888888</v>
      </c>
      <c r="F1097" s="100">
        <v>45493.385416666664</v>
      </c>
      <c r="G1097" s="131" t="s">
        <v>69</v>
      </c>
      <c r="H1097" s="131" t="s">
        <v>1353</v>
      </c>
      <c r="I1097" s="131" t="s">
        <v>1353</v>
      </c>
      <c r="J1097" s="131" t="s">
        <v>34</v>
      </c>
      <c r="K1097" s="131" t="s">
        <v>114</v>
      </c>
      <c r="L1097" s="107" t="s">
        <v>78</v>
      </c>
      <c r="M1097" s="131" t="s">
        <v>188</v>
      </c>
      <c r="N1097" s="131" t="s">
        <v>223</v>
      </c>
      <c r="O1097" s="107" t="str">
        <f>IF([2]!RtDuet_Report[[#This Row],[Duration3]]&gt;=360,IF([2]!RtDuet_Report[[#This Row],[&gt; 12 Hrs EDT ]]=1,"Zero",1),"Zero")</f>
        <v>Zero</v>
      </c>
      <c r="P1097" s="107" t="str">
        <f>IF([2]!RtDuet_Report[[#This Row],[Duration3]]&gt;=720, 1,"Zero")</f>
        <v>Zero</v>
      </c>
      <c r="Q1097" s="113">
        <v>22</v>
      </c>
      <c r="R1097" s="114">
        <v>1.5277777777777777E-2</v>
      </c>
      <c r="S1097" s="131" t="s">
        <v>1851</v>
      </c>
      <c r="T1097" s="107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097" s="107">
        <f>IF(OR([2]!RtDuet_Report[[#This Row],[Machine Centre ]]="Truck Loading 1 Unplanned Loss",[2]!RtDuet_Report[[#This Row],[Machine Centre ]]="Truck Loading 2 Unplanned Loss"),[2]!RtDuet_Report[[#This Row],[Duration3]],0)</f>
        <v>9</v>
      </c>
    </row>
    <row r="1098" spans="1:21" ht="188" thickBot="1" x14ac:dyDescent="0.4">
      <c r="A1098" s="138" t="s">
        <v>29</v>
      </c>
      <c r="B1098" s="130">
        <v>45474</v>
      </c>
      <c r="C1098" s="99" t="s">
        <v>1852</v>
      </c>
      <c r="D1098" s="136" t="s">
        <v>1842</v>
      </c>
      <c r="E1098" s="100">
        <v>45494.025000000001</v>
      </c>
      <c r="F1098" s="100">
        <v>45494.046527777777</v>
      </c>
      <c r="G1098" s="131" t="s">
        <v>69</v>
      </c>
      <c r="H1098" s="131" t="s">
        <v>1578</v>
      </c>
      <c r="I1098" s="131" t="s">
        <v>1578</v>
      </c>
      <c r="J1098" s="131" t="s">
        <v>34</v>
      </c>
      <c r="K1098" s="131" t="s">
        <v>1475</v>
      </c>
      <c r="L1098" s="107" t="s">
        <v>54</v>
      </c>
      <c r="M1098" s="131" t="s">
        <v>179</v>
      </c>
      <c r="N1098" s="131" t="s">
        <v>262</v>
      </c>
      <c r="O1098" s="107" t="str">
        <f>IF([2]!RtDuet_Report[[#This Row],[Duration3]]&gt;=360,IF([2]!RtDuet_Report[[#This Row],[&gt; 12 Hrs EDT ]]=1,"Zero",1),"Zero")</f>
        <v>Zero</v>
      </c>
      <c r="P1098" s="107" t="str">
        <f>IF([2]!RtDuet_Report[[#This Row],[Duration3]]&gt;=720, 1,"Zero")</f>
        <v>Zero</v>
      </c>
      <c r="Q1098" s="113">
        <v>31</v>
      </c>
      <c r="R1098" s="114">
        <v>2.1527777777777781E-2</v>
      </c>
      <c r="S1098" s="131" t="s">
        <v>1853</v>
      </c>
      <c r="T1098" s="107">
        <f>IF(OR([2]!RtDuet_Report[[#This Row],[Machine Centre ]]="Vessel Unloading 1 Unplanned Loss",[2]!RtDuet_Report[[#This Row],[Machine Centre ]]="Vessel Unloading 2 Unplanned Loss"),[2]!RtDuet_Report[[#This Row],[Duration3]],0)</f>
        <v>22</v>
      </c>
      <c r="U1098" s="107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099" spans="1:21" ht="88" thickBot="1" x14ac:dyDescent="0.4">
      <c r="A1099" s="138" t="s">
        <v>29</v>
      </c>
      <c r="B1099" s="130">
        <v>45474</v>
      </c>
      <c r="C1099" s="99"/>
      <c r="D1099" s="136" t="s">
        <v>1827</v>
      </c>
      <c r="E1099" s="100">
        <v>45500.505995370368</v>
      </c>
      <c r="F1099" s="100">
        <v>45500.507615740738</v>
      </c>
      <c r="G1099" s="131" t="s">
        <v>41</v>
      </c>
      <c r="H1099" s="131" t="s">
        <v>303</v>
      </c>
      <c r="I1099" s="131" t="s">
        <v>303</v>
      </c>
      <c r="J1099" s="131" t="s">
        <v>34</v>
      </c>
      <c r="K1099" s="131" t="s">
        <v>546</v>
      </c>
      <c r="L1099" s="107" t="s">
        <v>78</v>
      </c>
      <c r="M1099" s="131" t="s">
        <v>55</v>
      </c>
      <c r="N1099" s="131"/>
      <c r="O1099" s="107" t="str">
        <f>IF([2]!RtDuet_Report[[#This Row],[Duration3]]&gt;=360,IF([2]!RtDuet_Report[[#This Row],[&gt; 12 Hrs EDT ]]=1,"Zero",1),"Zero")</f>
        <v>Zero</v>
      </c>
      <c r="P1099" s="107" t="str">
        <f>IF([2]!RtDuet_Report[[#This Row],[Duration3]]&gt;=720, 1,"Zero")</f>
        <v>Zero</v>
      </c>
      <c r="Q1099" s="113">
        <v>2</v>
      </c>
      <c r="R1099" s="114">
        <v>1.6203703703703703E-3</v>
      </c>
      <c r="S1099" s="131" t="s">
        <v>1854</v>
      </c>
      <c r="T1099" s="107">
        <f>IF(OR([2]!RtDuet_Report[[#This Row],[Machine Centre ]]="Vessel Unloading 1 Unplanned Loss",[2]!RtDuet_Report[[#This Row],[Machine Centre ]]="Vessel Unloading 2 Unplanned Loss"),[2]!RtDuet_Report[[#This Row],[Duration3]],0)</f>
        <v>31</v>
      </c>
      <c r="U1099" s="107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00" spans="1:21" ht="88" thickBot="1" x14ac:dyDescent="0.4">
      <c r="A1100" s="139" t="s">
        <v>29</v>
      </c>
      <c r="B1100" s="132">
        <v>45474</v>
      </c>
      <c r="C1100" s="99"/>
      <c r="D1100" s="136" t="s">
        <v>1827</v>
      </c>
      <c r="E1100" s="121">
        <v>45500.532962962963</v>
      </c>
      <c r="F1100" s="121">
        <v>45500.546273148146</v>
      </c>
      <c r="G1100" s="133" t="s">
        <v>41</v>
      </c>
      <c r="H1100" s="133" t="s">
        <v>1855</v>
      </c>
      <c r="I1100" s="133" t="s">
        <v>1855</v>
      </c>
      <c r="J1100" s="133" t="s">
        <v>34</v>
      </c>
      <c r="K1100" s="133" t="s">
        <v>546</v>
      </c>
      <c r="L1100" s="129" t="s">
        <v>78</v>
      </c>
      <c r="M1100" s="133" t="s">
        <v>55</v>
      </c>
      <c r="N1100" s="133"/>
      <c r="O1100" s="129" t="str">
        <f>IF([2]!RtDuet_Report[[#This Row],[Duration3]]&gt;=360,IF([2]!RtDuet_Report[[#This Row],[&gt; 12 Hrs EDT ]]=1,"Zero",1),"Zero")</f>
        <v>Zero</v>
      </c>
      <c r="P1100" s="129" t="str">
        <f>IF([2]!RtDuet_Report[[#This Row],[Duration3]]&gt;=720, 1,"Zero")</f>
        <v>Zero</v>
      </c>
      <c r="Q1100" s="134">
        <v>19</v>
      </c>
      <c r="R1100" s="135">
        <v>1.3310185185185187E-2</v>
      </c>
      <c r="S1100" s="133" t="s">
        <v>1854</v>
      </c>
      <c r="T1100" s="129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100" s="129">
        <f>IF(OR([2]!RtDuet_Report[[#This Row],[Machine Centre ]]="Truck Loading 1 Unplanned Loss",[2]!RtDuet_Report[[#This Row],[Machine Centre ]]="Truck Loading 2 Unplanned Loss"),[2]!RtDuet_Report[[#This Row],[Duration3]],0)</f>
        <v>2</v>
      </c>
    </row>
    <row r="1101" spans="1:21" ht="150.5" thickBot="1" x14ac:dyDescent="0.4">
      <c r="A1101" s="138" t="s">
        <v>29</v>
      </c>
      <c r="B1101" s="130">
        <v>45505</v>
      </c>
      <c r="C1101" s="99"/>
      <c r="D1101" s="136" t="s">
        <v>1827</v>
      </c>
      <c r="E1101" s="100">
        <v>45511.8987037037</v>
      </c>
      <c r="F1101" s="100">
        <v>45511.900902777779</v>
      </c>
      <c r="G1101" s="131" t="s">
        <v>41</v>
      </c>
      <c r="H1101" s="131" t="s">
        <v>289</v>
      </c>
      <c r="I1101" s="131" t="s">
        <v>289</v>
      </c>
      <c r="J1101" s="131" t="s">
        <v>34</v>
      </c>
      <c r="K1101" s="131" t="s">
        <v>1856</v>
      </c>
      <c r="L1101" s="107" t="s">
        <v>78</v>
      </c>
      <c r="M1101" s="131" t="s">
        <v>1857</v>
      </c>
      <c r="N1101" s="131" t="s">
        <v>1858</v>
      </c>
      <c r="O1101" s="107" t="str">
        <f>IF([2]!RtDuet_Report[[#This Row],[Duration3]]&gt;=360,IF([2]!RtDuet_Report[[#This Row],[&gt; 12 Hrs EDT ]]=1,"Zero",1),"Zero")</f>
        <v>Zero</v>
      </c>
      <c r="P1101" s="107" t="str">
        <f>IF([2]!RtDuet_Report[[#This Row],[Duration3]]&gt;=720, 1,"Zero")</f>
        <v>Zero</v>
      </c>
      <c r="Q1101" s="113">
        <v>3</v>
      </c>
      <c r="R1101" s="114">
        <v>2.1990740740740742E-3</v>
      </c>
      <c r="S1101" s="107" t="s">
        <v>1859</v>
      </c>
      <c r="T1101" s="107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101" s="107">
        <f>IF(OR([2]!RtDuet_Report[[#This Row],[Machine Centre ]]="Truck Loading 1 Unplanned Loss",[2]!RtDuet_Report[[#This Row],[Machine Centre ]]="Truck Loading 2 Unplanned Loss"),[2]!RtDuet_Report[[#This Row],[Duration3]],0)</f>
        <v>19</v>
      </c>
    </row>
    <row r="1102" spans="1:21" ht="163" thickBot="1" x14ac:dyDescent="0.4">
      <c r="A1102" s="138" t="s">
        <v>29</v>
      </c>
      <c r="B1102" s="130">
        <v>45505</v>
      </c>
      <c r="C1102" s="99"/>
      <c r="D1102" s="136" t="s">
        <v>1827</v>
      </c>
      <c r="E1102" s="100">
        <v>45519.743148148147</v>
      </c>
      <c r="F1102" s="100">
        <v>45519.76421296296</v>
      </c>
      <c r="G1102" s="131" t="s">
        <v>41</v>
      </c>
      <c r="H1102" s="131" t="s">
        <v>1860</v>
      </c>
      <c r="I1102" s="131" t="s">
        <v>1860</v>
      </c>
      <c r="J1102" s="131" t="s">
        <v>34</v>
      </c>
      <c r="K1102" s="131" t="s">
        <v>1861</v>
      </c>
      <c r="L1102" s="107" t="s">
        <v>54</v>
      </c>
      <c r="M1102" s="131" t="s">
        <v>179</v>
      </c>
      <c r="N1102" s="131" t="s">
        <v>1862</v>
      </c>
      <c r="O1102" s="107" t="str">
        <f>IF([2]!RtDuet_Report[[#This Row],[Duration3]]&gt;=360,IF([2]!RtDuet_Report[[#This Row],[&gt; 12 Hrs EDT ]]=1,"Zero",1),"Zero")</f>
        <v>Zero</v>
      </c>
      <c r="P1102" s="107" t="str">
        <f>IF([2]!RtDuet_Report[[#This Row],[Duration3]]&gt;=720, 1,"Zero")</f>
        <v>Zero</v>
      </c>
      <c r="Q1102" s="113">
        <v>30</v>
      </c>
      <c r="R1102" s="114">
        <v>2.1064814814814814E-2</v>
      </c>
      <c r="S1102" s="107" t="s">
        <v>1863</v>
      </c>
      <c r="T1102" s="107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102" s="107">
        <f>IF(OR([2]!RtDuet_Report[[#This Row],[Machine Centre ]]="Truck Loading 1 Unplanned Loss",[2]!RtDuet_Report[[#This Row],[Machine Centre ]]="Truck Loading 2 Unplanned Loss"),[2]!RtDuet_Report[[#This Row],[Duration3]],0)</f>
        <v>3</v>
      </c>
    </row>
    <row r="1103" spans="1:21" ht="163" thickBot="1" x14ac:dyDescent="0.4">
      <c r="A1103" s="138" t="s">
        <v>29</v>
      </c>
      <c r="B1103" s="130">
        <v>45505</v>
      </c>
      <c r="C1103" s="99"/>
      <c r="D1103" s="136" t="s">
        <v>1827</v>
      </c>
      <c r="E1103" s="100">
        <v>45519.76421296296</v>
      </c>
      <c r="F1103" s="100">
        <v>45519.765833333331</v>
      </c>
      <c r="G1103" s="131" t="s">
        <v>41</v>
      </c>
      <c r="H1103" s="131" t="s">
        <v>303</v>
      </c>
      <c r="I1103" s="131" t="s">
        <v>303</v>
      </c>
      <c r="J1103" s="131" t="s">
        <v>34</v>
      </c>
      <c r="K1103" s="131" t="s">
        <v>1861</v>
      </c>
      <c r="L1103" s="107" t="s">
        <v>54</v>
      </c>
      <c r="M1103" s="131" t="s">
        <v>179</v>
      </c>
      <c r="N1103" s="131" t="s">
        <v>1862</v>
      </c>
      <c r="O1103" s="107" t="str">
        <f>IF([2]!RtDuet_Report[[#This Row],[Duration3]]&gt;=360,IF([2]!RtDuet_Report[[#This Row],[&gt; 12 Hrs EDT ]]=1,"Zero",1),"Zero")</f>
        <v>Zero</v>
      </c>
      <c r="P1103" s="107" t="str">
        <f>IF([2]!RtDuet_Report[[#This Row],[Duration3]]&gt;=720, 1,"Zero")</f>
        <v>Zero</v>
      </c>
      <c r="Q1103" s="113">
        <v>2</v>
      </c>
      <c r="R1103" s="114">
        <v>1.6203703703703703E-3</v>
      </c>
      <c r="S1103" s="107" t="s">
        <v>1863</v>
      </c>
      <c r="T1103" s="107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103" s="107">
        <f>IF(OR([2]!RtDuet_Report[[#This Row],[Machine Centre ]]="Truck Loading 1 Unplanned Loss",[2]!RtDuet_Report[[#This Row],[Machine Centre ]]="Truck Loading 2 Unplanned Loss"),[2]!RtDuet_Report[[#This Row],[Duration3]],0)</f>
        <v>30</v>
      </c>
    </row>
    <row r="1104" spans="1:21" ht="163" thickBot="1" x14ac:dyDescent="0.4">
      <c r="A1104" s="138" t="s">
        <v>29</v>
      </c>
      <c r="B1104" s="130">
        <v>45505</v>
      </c>
      <c r="C1104" s="99"/>
      <c r="D1104" s="136" t="s">
        <v>1827</v>
      </c>
      <c r="E1104" s="100">
        <v>45519.765833333331</v>
      </c>
      <c r="F1104" s="100">
        <v>45519.780069444445</v>
      </c>
      <c r="G1104" s="131" t="s">
        <v>41</v>
      </c>
      <c r="H1104" s="131" t="s">
        <v>1598</v>
      </c>
      <c r="I1104" s="131" t="s">
        <v>1598</v>
      </c>
      <c r="J1104" s="131" t="s">
        <v>34</v>
      </c>
      <c r="K1104" s="131" t="s">
        <v>1861</v>
      </c>
      <c r="L1104" s="107" t="s">
        <v>54</v>
      </c>
      <c r="M1104" s="131" t="s">
        <v>179</v>
      </c>
      <c r="N1104" s="131" t="s">
        <v>1862</v>
      </c>
      <c r="O1104" s="107" t="str">
        <f>IF([2]!RtDuet_Report[[#This Row],[Duration3]]&gt;=360,IF([2]!RtDuet_Report[[#This Row],[&gt; 12 Hrs EDT ]]=1,"Zero",1),"Zero")</f>
        <v>Zero</v>
      </c>
      <c r="P1104" s="107" t="str">
        <f>IF([2]!RtDuet_Report[[#This Row],[Duration3]]&gt;=720, 1,"Zero")</f>
        <v>Zero</v>
      </c>
      <c r="Q1104" s="113">
        <v>20</v>
      </c>
      <c r="R1104" s="114">
        <v>1.4236111111111111E-2</v>
      </c>
      <c r="S1104" s="107" t="s">
        <v>1863</v>
      </c>
      <c r="T1104" s="107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104" s="107">
        <f>IF(OR([2]!RtDuet_Report[[#This Row],[Machine Centre ]]="Truck Loading 1 Unplanned Loss",[2]!RtDuet_Report[[#This Row],[Machine Centre ]]="Truck Loading 2 Unplanned Loss"),[2]!RtDuet_Report[[#This Row],[Duration3]],0)</f>
        <v>2</v>
      </c>
    </row>
    <row r="1105" spans="1:21" ht="163" thickBot="1" x14ac:dyDescent="0.4">
      <c r="A1105" s="138" t="s">
        <v>29</v>
      </c>
      <c r="B1105" s="130">
        <v>45505</v>
      </c>
      <c r="C1105" s="99"/>
      <c r="D1105" s="136" t="s">
        <v>1827</v>
      </c>
      <c r="E1105" s="100">
        <v>45519.78701388889</v>
      </c>
      <c r="F1105" s="100">
        <v>45519.787708333337</v>
      </c>
      <c r="G1105" s="131" t="s">
        <v>41</v>
      </c>
      <c r="H1105" s="131" t="s">
        <v>447</v>
      </c>
      <c r="I1105" s="131" t="s">
        <v>447</v>
      </c>
      <c r="J1105" s="131" t="s">
        <v>34</v>
      </c>
      <c r="K1105" s="131" t="s">
        <v>1861</v>
      </c>
      <c r="L1105" s="107" t="s">
        <v>54</v>
      </c>
      <c r="M1105" s="131" t="s">
        <v>179</v>
      </c>
      <c r="N1105" s="131" t="s">
        <v>1862</v>
      </c>
      <c r="O1105" s="107" t="str">
        <f>IF([2]!RtDuet_Report[[#This Row],[Duration3]]&gt;=360,IF([2]!RtDuet_Report[[#This Row],[&gt; 12 Hrs EDT ]]=1,"Zero",1),"Zero")</f>
        <v>Zero</v>
      </c>
      <c r="P1105" s="107" t="str">
        <f>IF([2]!RtDuet_Report[[#This Row],[Duration3]]&gt;=720, 1,"Zero")</f>
        <v>Zero</v>
      </c>
      <c r="Q1105" s="113">
        <v>1</v>
      </c>
      <c r="R1105" s="114">
        <v>6.9444444444444447E-4</v>
      </c>
      <c r="S1105" s="107" t="s">
        <v>1863</v>
      </c>
      <c r="T1105" s="107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105" s="107">
        <f>IF(OR([2]!RtDuet_Report[[#This Row],[Machine Centre ]]="Truck Loading 1 Unplanned Loss",[2]!RtDuet_Report[[#This Row],[Machine Centre ]]="Truck Loading 2 Unplanned Loss"),[2]!RtDuet_Report[[#This Row],[Duration3]],0)</f>
        <v>20</v>
      </c>
    </row>
    <row r="1106" spans="1:21" ht="163" thickBot="1" x14ac:dyDescent="0.4">
      <c r="A1106" s="138" t="s">
        <v>29</v>
      </c>
      <c r="B1106" s="130">
        <v>45505</v>
      </c>
      <c r="C1106" s="99"/>
      <c r="D1106" s="136" t="s">
        <v>1827</v>
      </c>
      <c r="E1106" s="100">
        <v>45519.8049537037</v>
      </c>
      <c r="F1106" s="100">
        <v>45519.812361111108</v>
      </c>
      <c r="G1106" s="131" t="s">
        <v>41</v>
      </c>
      <c r="H1106" s="131" t="s">
        <v>1864</v>
      </c>
      <c r="I1106" s="131" t="s">
        <v>1864</v>
      </c>
      <c r="J1106" s="131" t="s">
        <v>34</v>
      </c>
      <c r="K1106" s="131" t="s">
        <v>1861</v>
      </c>
      <c r="L1106" s="107" t="s">
        <v>54</v>
      </c>
      <c r="M1106" s="131" t="s">
        <v>179</v>
      </c>
      <c r="N1106" s="131" t="s">
        <v>1862</v>
      </c>
      <c r="O1106" s="107" t="str">
        <f>IF([2]!RtDuet_Report[[#This Row],[Duration3]]&gt;=360,IF([2]!RtDuet_Report[[#This Row],[&gt; 12 Hrs EDT ]]=1,"Zero",1),"Zero")</f>
        <v>Zero</v>
      </c>
      <c r="P1106" s="107" t="str">
        <f>IF([2]!RtDuet_Report[[#This Row],[Duration3]]&gt;=720, 1,"Zero")</f>
        <v>Zero</v>
      </c>
      <c r="Q1106" s="113">
        <v>10</v>
      </c>
      <c r="R1106" s="114">
        <v>7.4074074074074068E-3</v>
      </c>
      <c r="S1106" s="107" t="s">
        <v>1863</v>
      </c>
      <c r="T1106" s="107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106" s="107">
        <f>IF(OR([2]!RtDuet_Report[[#This Row],[Machine Centre ]]="Truck Loading 1 Unplanned Loss",[2]!RtDuet_Report[[#This Row],[Machine Centre ]]="Truck Loading 2 Unplanned Loss"),[2]!RtDuet_Report[[#This Row],[Duration3]],0)</f>
        <v>1</v>
      </c>
    </row>
    <row r="1107" spans="1:21" ht="175.5" thickBot="1" x14ac:dyDescent="0.4">
      <c r="A1107" s="138" t="s">
        <v>29</v>
      </c>
      <c r="B1107" s="130">
        <v>45505</v>
      </c>
      <c r="C1107" s="99"/>
      <c r="D1107" s="136" t="s">
        <v>1827</v>
      </c>
      <c r="E1107" s="100">
        <v>45525.585046296299</v>
      </c>
      <c r="F1107" s="100">
        <v>45525.589907407404</v>
      </c>
      <c r="G1107" s="131" t="s">
        <v>32</v>
      </c>
      <c r="H1107" s="131" t="s">
        <v>848</v>
      </c>
      <c r="I1107" s="131" t="s">
        <v>848</v>
      </c>
      <c r="J1107" s="131" t="s">
        <v>34</v>
      </c>
      <c r="K1107" s="131" t="s">
        <v>1865</v>
      </c>
      <c r="L1107" s="107" t="s">
        <v>78</v>
      </c>
      <c r="M1107" s="107" t="s">
        <v>55</v>
      </c>
      <c r="N1107" s="107" t="s">
        <v>476</v>
      </c>
      <c r="O1107" s="107" t="str">
        <f>IF([2]!RtDuet_Report[[#This Row],[Duration3]]&gt;=360,IF([2]!RtDuet_Report[[#This Row],[&gt; 12 Hrs EDT ]]=1,"Zero",1),"Zero")</f>
        <v>Zero</v>
      </c>
      <c r="P1107" s="107" t="str">
        <f>IF([2]!RtDuet_Report[[#This Row],[Duration3]]&gt;=720, 1,"Zero")</f>
        <v>Zero</v>
      </c>
      <c r="Q1107" s="113">
        <v>7</v>
      </c>
      <c r="R1107" s="114">
        <v>4.8611111111111112E-3</v>
      </c>
      <c r="S1107" s="107" t="s">
        <v>1866</v>
      </c>
      <c r="T1107" s="107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107" s="107">
        <f>IF(OR([2]!RtDuet_Report[[#This Row],[Machine Centre ]]="Truck Loading 1 Unplanned Loss",[2]!RtDuet_Report[[#This Row],[Machine Centre ]]="Truck Loading 2 Unplanned Loss"),[2]!RtDuet_Report[[#This Row],[Duration3]],0)</f>
        <v>10</v>
      </c>
    </row>
    <row r="1108" spans="1:21" ht="163" thickBot="1" x14ac:dyDescent="0.4">
      <c r="A1108" s="138" t="s">
        <v>29</v>
      </c>
      <c r="B1108" s="130">
        <v>45505</v>
      </c>
      <c r="C1108" s="99"/>
      <c r="D1108" s="136" t="s">
        <v>1827</v>
      </c>
      <c r="E1108" s="100">
        <v>45527.788495370369</v>
      </c>
      <c r="F1108" s="100">
        <v>45527.792430555557</v>
      </c>
      <c r="G1108" s="131" t="s">
        <v>32</v>
      </c>
      <c r="H1108" s="131" t="s">
        <v>721</v>
      </c>
      <c r="I1108" s="131" t="s">
        <v>721</v>
      </c>
      <c r="J1108" s="131" t="s">
        <v>34</v>
      </c>
      <c r="K1108" s="131" t="s">
        <v>1347</v>
      </c>
      <c r="L1108" s="107" t="s">
        <v>78</v>
      </c>
      <c r="M1108" s="107" t="s">
        <v>179</v>
      </c>
      <c r="N1108" s="107" t="s">
        <v>536</v>
      </c>
      <c r="O1108" s="107" t="str">
        <f>IF([2]!RtDuet_Report[[#This Row],[Duration3]]&gt;=360,IF([2]!RtDuet_Report[[#This Row],[&gt; 12 Hrs EDT ]]=1,"Zero",1),"Zero")</f>
        <v>Zero</v>
      </c>
      <c r="P1108" s="107" t="str">
        <f>IF([2]!RtDuet_Report[[#This Row],[Duration3]]&gt;=720, 1,"Zero")</f>
        <v>Zero</v>
      </c>
      <c r="Q1108" s="113">
        <v>5</v>
      </c>
      <c r="R1108" s="114">
        <v>3.9351851851851857E-3</v>
      </c>
      <c r="S1108" s="107" t="s">
        <v>844</v>
      </c>
      <c r="T1108" s="107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108" s="107">
        <f>IF(OR([2]!RtDuet_Report[[#This Row],[Machine Centre ]]="Truck Loading 1 Unplanned Loss",[2]!RtDuet_Report[[#This Row],[Machine Centre ]]="Truck Loading 2 Unplanned Loss"),[2]!RtDuet_Report[[#This Row],[Duration3]],0)</f>
        <v>7</v>
      </c>
    </row>
    <row r="1109" spans="1:21" ht="175.5" thickBot="1" x14ac:dyDescent="0.4">
      <c r="A1109" s="138" t="s">
        <v>29</v>
      </c>
      <c r="B1109" s="130">
        <v>45505</v>
      </c>
      <c r="C1109" s="99"/>
      <c r="D1109" s="136" t="s">
        <v>1827</v>
      </c>
      <c r="E1109" s="100">
        <v>45527.804236111115</v>
      </c>
      <c r="F1109" s="100">
        <v>45527.806550925925</v>
      </c>
      <c r="G1109" s="131" t="s">
        <v>32</v>
      </c>
      <c r="H1109" s="131" t="s">
        <v>48</v>
      </c>
      <c r="I1109" s="131" t="s">
        <v>48</v>
      </c>
      <c r="J1109" s="131" t="s">
        <v>34</v>
      </c>
      <c r="K1109" s="131" t="s">
        <v>1865</v>
      </c>
      <c r="L1109" s="107" t="s">
        <v>78</v>
      </c>
      <c r="M1109" s="107" t="s">
        <v>55</v>
      </c>
      <c r="N1109" s="107" t="s">
        <v>476</v>
      </c>
      <c r="O1109" s="107" t="str">
        <f>IF([2]!RtDuet_Report[[#This Row],[Duration3]]&gt;=360,IF([2]!RtDuet_Report[[#This Row],[&gt; 12 Hrs EDT ]]=1,"Zero",1),"Zero")</f>
        <v>Zero</v>
      </c>
      <c r="P1109" s="107" t="str">
        <f>IF([2]!RtDuet_Report[[#This Row],[Duration3]]&gt;=720, 1,"Zero")</f>
        <v>Zero</v>
      </c>
      <c r="Q1109" s="113">
        <v>3</v>
      </c>
      <c r="R1109" s="114">
        <v>2.3148148148148151E-3</v>
      </c>
      <c r="S1109" s="107" t="s">
        <v>1867</v>
      </c>
      <c r="T1109" s="107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109" s="107">
        <f>IF(OR([2]!RtDuet_Report[[#This Row],[Machine Centre ]]="Truck Loading 1 Unplanned Loss",[2]!RtDuet_Report[[#This Row],[Machine Centre ]]="Truck Loading 2 Unplanned Loss"),[2]!RtDuet_Report[[#This Row],[Duration3]],0)</f>
        <v>5</v>
      </c>
    </row>
    <row r="1110" spans="1:21" ht="175.5" thickBot="1" x14ac:dyDescent="0.4">
      <c r="A1110" s="138" t="s">
        <v>29</v>
      </c>
      <c r="B1110" s="130">
        <v>45505</v>
      </c>
      <c r="C1110" s="99"/>
      <c r="D1110" s="136" t="s">
        <v>1827</v>
      </c>
      <c r="E1110" s="100">
        <v>45527.884444444448</v>
      </c>
      <c r="F1110" s="100">
        <v>45527.889537037037</v>
      </c>
      <c r="G1110" s="131" t="s">
        <v>32</v>
      </c>
      <c r="H1110" s="131" t="s">
        <v>1090</v>
      </c>
      <c r="I1110" s="131" t="s">
        <v>1090</v>
      </c>
      <c r="J1110" s="131" t="s">
        <v>34</v>
      </c>
      <c r="K1110" s="131" t="s">
        <v>1868</v>
      </c>
      <c r="L1110" s="107" t="s">
        <v>54</v>
      </c>
      <c r="M1110" s="107" t="s">
        <v>585</v>
      </c>
      <c r="N1110" s="107" t="s">
        <v>586</v>
      </c>
      <c r="O1110" s="107" t="str">
        <f>IF([2]!RtDuet_Report[[#This Row],[Duration3]]&gt;=360,IF([2]!RtDuet_Report[[#This Row],[&gt; 12 Hrs EDT ]]=1,"Zero",1),"Zero")</f>
        <v>Zero</v>
      </c>
      <c r="P1110" s="107" t="str">
        <f>IF([2]!RtDuet_Report[[#This Row],[Duration3]]&gt;=720, 1,"Zero")</f>
        <v>Zero</v>
      </c>
      <c r="Q1110" s="113">
        <v>7</v>
      </c>
      <c r="R1110" s="114">
        <v>5.0925925925925921E-3</v>
      </c>
      <c r="S1110" s="107" t="s">
        <v>1869</v>
      </c>
      <c r="T1110" s="107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110" s="107">
        <f>IF(OR([2]!RtDuet_Report[[#This Row],[Machine Centre ]]="Truck Loading 1 Unplanned Loss",[2]!RtDuet_Report[[#This Row],[Machine Centre ]]="Truck Loading 2 Unplanned Loss"),[2]!RtDuet_Report[[#This Row],[Duration3]],0)</f>
        <v>3</v>
      </c>
    </row>
    <row r="1111" spans="1:21" ht="175.5" thickBot="1" x14ac:dyDescent="0.4">
      <c r="A1111" s="138" t="s">
        <v>29</v>
      </c>
      <c r="B1111" s="130">
        <v>45505</v>
      </c>
      <c r="C1111" s="99"/>
      <c r="D1111" s="136" t="s">
        <v>1827</v>
      </c>
      <c r="E1111" s="100">
        <v>45527.889884259261</v>
      </c>
      <c r="F1111" s="100">
        <v>45527.89</v>
      </c>
      <c r="G1111" s="131" t="s">
        <v>32</v>
      </c>
      <c r="H1111" s="131" t="s">
        <v>1477</v>
      </c>
      <c r="I1111" s="131" t="s">
        <v>1477</v>
      </c>
      <c r="J1111" s="131" t="s">
        <v>34</v>
      </c>
      <c r="K1111" s="131" t="s">
        <v>1868</v>
      </c>
      <c r="L1111" s="107" t="s">
        <v>54</v>
      </c>
      <c r="M1111" s="107" t="s">
        <v>585</v>
      </c>
      <c r="N1111" s="107" t="s">
        <v>586</v>
      </c>
      <c r="O1111" s="107" t="str">
        <f>IF([2]!RtDuet_Report[[#This Row],[Duration3]]&gt;=360,IF([2]!RtDuet_Report[[#This Row],[&gt; 12 Hrs EDT ]]=1,"Zero",1),"Zero")</f>
        <v>Zero</v>
      </c>
      <c r="P1111" s="107" t="str">
        <f>IF([2]!RtDuet_Report[[#This Row],[Duration3]]&gt;=720, 1,"Zero")</f>
        <v>Zero</v>
      </c>
      <c r="Q1111" s="113">
        <v>0</v>
      </c>
      <c r="R1111" s="114">
        <v>1.1574074074074073E-4</v>
      </c>
      <c r="S1111" s="107" t="s">
        <v>1869</v>
      </c>
      <c r="T1111" s="107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111" s="107">
        <f>IF(OR([2]!RtDuet_Report[[#This Row],[Machine Centre ]]="Truck Loading 1 Unplanned Loss",[2]!RtDuet_Report[[#This Row],[Machine Centre ]]="Truck Loading 2 Unplanned Loss"),[2]!RtDuet_Report[[#This Row],[Duration3]],0)</f>
        <v>7</v>
      </c>
    </row>
    <row r="1112" spans="1:21" ht="175.5" thickBot="1" x14ac:dyDescent="0.4">
      <c r="A1112" s="138" t="s">
        <v>29</v>
      </c>
      <c r="B1112" s="130">
        <v>45505</v>
      </c>
      <c r="C1112" s="99"/>
      <c r="D1112" s="136" t="s">
        <v>1827</v>
      </c>
      <c r="E1112" s="100">
        <v>45527.890115740738</v>
      </c>
      <c r="F1112" s="100">
        <v>45527.890347222223</v>
      </c>
      <c r="G1112" s="131" t="s">
        <v>32</v>
      </c>
      <c r="H1112" s="131" t="s">
        <v>1870</v>
      </c>
      <c r="I1112" s="131" t="s">
        <v>1870</v>
      </c>
      <c r="J1112" s="131" t="s">
        <v>34</v>
      </c>
      <c r="K1112" s="131" t="s">
        <v>1868</v>
      </c>
      <c r="L1112" s="107" t="s">
        <v>54</v>
      </c>
      <c r="M1112" s="107" t="s">
        <v>585</v>
      </c>
      <c r="N1112" s="107" t="s">
        <v>586</v>
      </c>
      <c r="O1112" s="107" t="str">
        <f>IF([2]!RtDuet_Report[[#This Row],[Duration3]]&gt;=360,IF([2]!RtDuet_Report[[#This Row],[&gt; 12 Hrs EDT ]]=1,"Zero",1),"Zero")</f>
        <v>Zero</v>
      </c>
      <c r="P1112" s="107" t="str">
        <f>IF([2]!RtDuet_Report[[#This Row],[Duration3]]&gt;=720, 1,"Zero")</f>
        <v>Zero</v>
      </c>
      <c r="Q1112" s="113">
        <v>0</v>
      </c>
      <c r="R1112" s="114">
        <v>2.3148148148148146E-4</v>
      </c>
      <c r="S1112" s="107" t="s">
        <v>1869</v>
      </c>
      <c r="T1112" s="107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112" s="107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13" spans="1:21" ht="175.5" thickBot="1" x14ac:dyDescent="0.4">
      <c r="A1113" s="138" t="s">
        <v>29</v>
      </c>
      <c r="B1113" s="130">
        <v>45505</v>
      </c>
      <c r="C1113" s="99"/>
      <c r="D1113" s="136" t="s">
        <v>1827</v>
      </c>
      <c r="E1113" s="100">
        <v>45527.892199074071</v>
      </c>
      <c r="F1113" s="100">
        <v>45527.896134259259</v>
      </c>
      <c r="G1113" s="131" t="s">
        <v>32</v>
      </c>
      <c r="H1113" s="131" t="s">
        <v>721</v>
      </c>
      <c r="I1113" s="131" t="s">
        <v>721</v>
      </c>
      <c r="J1113" s="131" t="s">
        <v>34</v>
      </c>
      <c r="K1113" s="131" t="s">
        <v>1868</v>
      </c>
      <c r="L1113" s="107" t="s">
        <v>54</v>
      </c>
      <c r="M1113" s="107" t="s">
        <v>585</v>
      </c>
      <c r="N1113" s="107" t="s">
        <v>586</v>
      </c>
      <c r="O1113" s="107" t="str">
        <f>IF([2]!RtDuet_Report[[#This Row],[Duration3]]&gt;=360,IF([2]!RtDuet_Report[[#This Row],[&gt; 12 Hrs EDT ]]=1,"Zero",1),"Zero")</f>
        <v>Zero</v>
      </c>
      <c r="P1113" s="107" t="str">
        <f>IF([2]!RtDuet_Report[[#This Row],[Duration3]]&gt;=720, 1,"Zero")</f>
        <v>Zero</v>
      </c>
      <c r="Q1113" s="113">
        <v>5</v>
      </c>
      <c r="R1113" s="114">
        <v>3.9351851851851857E-3</v>
      </c>
      <c r="S1113" s="107" t="s">
        <v>1869</v>
      </c>
      <c r="T1113" s="107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113" s="107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14" spans="1:21" ht="175.5" thickBot="1" x14ac:dyDescent="0.4">
      <c r="A1114" s="138" t="s">
        <v>29</v>
      </c>
      <c r="B1114" s="130">
        <v>45505</v>
      </c>
      <c r="C1114" s="99"/>
      <c r="D1114" s="136" t="s">
        <v>1827</v>
      </c>
      <c r="E1114" s="100">
        <v>45527.928425925929</v>
      </c>
      <c r="F1114" s="100">
        <v>45527.92900462963</v>
      </c>
      <c r="G1114" s="131" t="s">
        <v>32</v>
      </c>
      <c r="H1114" s="131" t="s">
        <v>446</v>
      </c>
      <c r="I1114" s="131" t="s">
        <v>446</v>
      </c>
      <c r="J1114" s="131" t="s">
        <v>34</v>
      </c>
      <c r="K1114" s="131" t="s">
        <v>1868</v>
      </c>
      <c r="L1114" s="107" t="s">
        <v>54</v>
      </c>
      <c r="M1114" s="107" t="s">
        <v>585</v>
      </c>
      <c r="N1114" s="107" t="s">
        <v>586</v>
      </c>
      <c r="O1114" s="107" t="str">
        <f>IF([2]!RtDuet_Report[[#This Row],[Duration3]]&gt;=360,IF([2]!RtDuet_Report[[#This Row],[&gt; 12 Hrs EDT ]]=1,"Zero",1),"Zero")</f>
        <v>Zero</v>
      </c>
      <c r="P1114" s="107" t="str">
        <f>IF([2]!RtDuet_Report[[#This Row],[Duration3]]&gt;=720, 1,"Zero")</f>
        <v>Zero</v>
      </c>
      <c r="Q1114" s="113">
        <v>0</v>
      </c>
      <c r="R1114" s="114">
        <v>5.7870370370370378E-4</v>
      </c>
      <c r="S1114" s="107" t="s">
        <v>1869</v>
      </c>
      <c r="T1114" s="107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114" s="107">
        <f>IF(OR([2]!RtDuet_Report[[#This Row],[Machine Centre ]]="Truck Loading 1 Unplanned Loss",[2]!RtDuet_Report[[#This Row],[Machine Centre ]]="Truck Loading 2 Unplanned Loss"),[2]!RtDuet_Report[[#This Row],[Duration3]],0)</f>
        <v>5</v>
      </c>
    </row>
    <row r="1115" spans="1:21" ht="163" thickBot="1" x14ac:dyDescent="0.4">
      <c r="A1115" s="138" t="s">
        <v>29</v>
      </c>
      <c r="B1115" s="130">
        <v>45505</v>
      </c>
      <c r="C1115" s="99"/>
      <c r="D1115" s="136" t="s">
        <v>1827</v>
      </c>
      <c r="E1115" s="100">
        <v>45528.393703703703</v>
      </c>
      <c r="F1115" s="100">
        <v>45528.398217592592</v>
      </c>
      <c r="G1115" s="131" t="s">
        <v>32</v>
      </c>
      <c r="H1115" s="131" t="s">
        <v>448</v>
      </c>
      <c r="I1115" s="131" t="s">
        <v>448</v>
      </c>
      <c r="J1115" s="131" t="s">
        <v>34</v>
      </c>
      <c r="K1115" s="131" t="s">
        <v>1347</v>
      </c>
      <c r="L1115" s="107" t="s">
        <v>78</v>
      </c>
      <c r="M1115" s="107" t="s">
        <v>179</v>
      </c>
      <c r="N1115" s="107" t="s">
        <v>536</v>
      </c>
      <c r="O1115" s="107" t="str">
        <f>IF([2]!RtDuet_Report[[#This Row],[Duration3]]&gt;=360,IF([2]!RtDuet_Report[[#This Row],[&gt; 12 Hrs EDT ]]=1,"Zero",1),"Zero")</f>
        <v>Zero</v>
      </c>
      <c r="P1115" s="107" t="str">
        <f>IF([2]!RtDuet_Report[[#This Row],[Duration3]]&gt;=720, 1,"Zero")</f>
        <v>Zero</v>
      </c>
      <c r="Q1115" s="113">
        <v>6</v>
      </c>
      <c r="R1115" s="114">
        <v>4.5138888888888893E-3</v>
      </c>
      <c r="S1115" s="107" t="s">
        <v>1871</v>
      </c>
      <c r="T1115" s="107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115" s="107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16" spans="1:21" ht="88" thickBot="1" x14ac:dyDescent="0.4">
      <c r="A1116" s="138" t="s">
        <v>29</v>
      </c>
      <c r="B1116" s="130">
        <v>45505</v>
      </c>
      <c r="C1116" s="99"/>
      <c r="D1116" s="136" t="s">
        <v>1827</v>
      </c>
      <c r="E1116" s="100">
        <v>45528.62263888889</v>
      </c>
      <c r="F1116" s="100">
        <v>45528.627615740741</v>
      </c>
      <c r="G1116" s="131" t="s">
        <v>32</v>
      </c>
      <c r="H1116" s="131" t="s">
        <v>118</v>
      </c>
      <c r="I1116" s="131" t="s">
        <v>118</v>
      </c>
      <c r="J1116" s="131" t="s">
        <v>34</v>
      </c>
      <c r="K1116" s="131" t="s">
        <v>761</v>
      </c>
      <c r="L1116" s="107" t="s">
        <v>78</v>
      </c>
      <c r="M1116" s="107" t="s">
        <v>55</v>
      </c>
      <c r="N1116" s="107"/>
      <c r="O1116" s="107" t="str">
        <f>IF([2]!RtDuet_Report[[#This Row],[Duration3]]&gt;=360,IF([2]!RtDuet_Report[[#This Row],[&gt; 12 Hrs EDT ]]=1,"Zero",1),"Zero")</f>
        <v>Zero</v>
      </c>
      <c r="P1116" s="107" t="str">
        <f>IF([2]!RtDuet_Report[[#This Row],[Duration3]]&gt;=720, 1,"Zero")</f>
        <v>Zero</v>
      </c>
      <c r="Q1116" s="113">
        <v>7</v>
      </c>
      <c r="R1116" s="114">
        <v>4.9768518518518521E-3</v>
      </c>
      <c r="S1116" s="107" t="s">
        <v>1872</v>
      </c>
      <c r="T1116" s="107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116" s="107">
        <f>IF(OR([2]!RtDuet_Report[[#This Row],[Machine Centre ]]="Truck Loading 1 Unplanned Loss",[2]!RtDuet_Report[[#This Row],[Machine Centre ]]="Truck Loading 2 Unplanned Loss"),[2]!RtDuet_Report[[#This Row],[Duration3]],0)</f>
        <v>6</v>
      </c>
    </row>
    <row r="1117" spans="1:21" ht="213" thickBot="1" x14ac:dyDescent="0.4">
      <c r="A1117" s="138" t="s">
        <v>29</v>
      </c>
      <c r="B1117" s="130">
        <v>45505</v>
      </c>
      <c r="C1117" s="99" t="s">
        <v>1873</v>
      </c>
      <c r="D1117" s="136" t="s">
        <v>1842</v>
      </c>
      <c r="E1117" s="100">
        <v>45535.637499999997</v>
      </c>
      <c r="F1117" s="100">
        <v>45535.657638888886</v>
      </c>
      <c r="G1117" s="131" t="s">
        <v>69</v>
      </c>
      <c r="H1117" s="131" t="s">
        <v>1238</v>
      </c>
      <c r="I1117" s="131" t="s">
        <v>1874</v>
      </c>
      <c r="J1117" s="131" t="s">
        <v>62</v>
      </c>
      <c r="K1117" s="131" t="s">
        <v>82</v>
      </c>
      <c r="L1117" s="107" t="s">
        <v>54</v>
      </c>
      <c r="M1117" s="107" t="s">
        <v>83</v>
      </c>
      <c r="N1117" s="107" t="s">
        <v>84</v>
      </c>
      <c r="O1117" s="107" t="str">
        <f>IF([2]!RtDuet_Report[[#This Row],[Duration3]]&gt;=360,IF([2]!RtDuet_Report[[#This Row],[&gt; 12 Hrs EDT ]]=1,"Zero",1),"Zero")</f>
        <v>Zero</v>
      </c>
      <c r="P1117" s="107" t="str">
        <f>IF([2]!RtDuet_Report[[#This Row],[Duration3]]&gt;=720, 1,"Zero")</f>
        <v>Zero</v>
      </c>
      <c r="Q1117" s="113">
        <v>29</v>
      </c>
      <c r="R1117" s="114">
        <v>2.013888888888889E-2</v>
      </c>
      <c r="S1117" s="107" t="s">
        <v>1875</v>
      </c>
      <c r="T1117" s="107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117" s="107">
        <f>IF(OR([2]!RtDuet_Report[[#This Row],[Machine Centre ]]="Truck Loading 1 Unplanned Loss",[2]!RtDuet_Report[[#This Row],[Machine Centre ]]="Truck Loading 2 Unplanned Loss"),[2]!RtDuet_Report[[#This Row],[Duration3]],0)</f>
        <v>7</v>
      </c>
    </row>
    <row r="1118" spans="1:21" ht="213" thickBot="1" x14ac:dyDescent="0.4">
      <c r="A1118" s="138" t="s">
        <v>29</v>
      </c>
      <c r="B1118" s="130">
        <v>45505</v>
      </c>
      <c r="C1118" s="99" t="s">
        <v>1873</v>
      </c>
      <c r="D1118" s="136" t="s">
        <v>1842</v>
      </c>
      <c r="E1118" s="100">
        <v>45535.68472222222</v>
      </c>
      <c r="F1118" s="100">
        <v>45535.700694444444</v>
      </c>
      <c r="G1118" s="131" t="s">
        <v>69</v>
      </c>
      <c r="H1118" s="131" t="s">
        <v>1356</v>
      </c>
      <c r="I1118" s="131" t="s">
        <v>648</v>
      </c>
      <c r="J1118" s="131" t="s">
        <v>62</v>
      </c>
      <c r="K1118" s="131" t="s">
        <v>82</v>
      </c>
      <c r="L1118" s="107" t="s">
        <v>54</v>
      </c>
      <c r="M1118" s="107" t="s">
        <v>83</v>
      </c>
      <c r="N1118" s="107" t="s">
        <v>84</v>
      </c>
      <c r="O1118" s="107" t="str">
        <f>IF([2]!RtDuet_Report[[#This Row],[Duration3]]&gt;=360,IF([2]!RtDuet_Report[[#This Row],[&gt; 12 Hrs EDT ]]=1,"Zero",1),"Zero")</f>
        <v>Zero</v>
      </c>
      <c r="P1118" s="107" t="str">
        <f>IF([2]!RtDuet_Report[[#This Row],[Duration3]]&gt;=720, 1,"Zero")</f>
        <v>Zero</v>
      </c>
      <c r="Q1118" s="113">
        <v>23</v>
      </c>
      <c r="R1118" s="114">
        <v>1.5972222222222224E-2</v>
      </c>
      <c r="S1118" s="107" t="s">
        <v>1875</v>
      </c>
      <c r="T1118" s="107">
        <f>IF(OR([2]!RtDuet_Report[[#This Row],[Machine Centre ]]="Vessel Unloading 1 Unplanned Loss",[2]!RtDuet_Report[[#This Row],[Machine Centre ]]="Vessel Unloading 2 Unplanned Loss"),[2]!RtDuet_Report[[#This Row],[Duration3]],0)</f>
        <v>29</v>
      </c>
      <c r="U1118" s="107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19" spans="1:21" ht="188" thickBot="1" x14ac:dyDescent="0.4">
      <c r="A1119" s="139" t="s">
        <v>29</v>
      </c>
      <c r="B1119" s="132">
        <v>45505</v>
      </c>
      <c r="C1119" s="99" t="s">
        <v>1873</v>
      </c>
      <c r="D1119" s="136" t="s">
        <v>64</v>
      </c>
      <c r="E1119" s="121">
        <v>45535.728472222225</v>
      </c>
      <c r="F1119" s="121">
        <v>45535.756944444445</v>
      </c>
      <c r="G1119" s="133" t="s">
        <v>59</v>
      </c>
      <c r="H1119" s="133" t="s">
        <v>1843</v>
      </c>
      <c r="I1119" s="133" t="s">
        <v>1876</v>
      </c>
      <c r="J1119" s="133" t="s">
        <v>62</v>
      </c>
      <c r="K1119" s="133" t="s">
        <v>162</v>
      </c>
      <c r="L1119" s="129" t="s">
        <v>54</v>
      </c>
      <c r="M1119" s="129" t="s">
        <v>64</v>
      </c>
      <c r="N1119" s="129" t="s">
        <v>65</v>
      </c>
      <c r="O1119" s="129" t="str">
        <f>IF([2]!RtDuet_Report[[#This Row],[Duration3]]&gt;=360,IF([2]!RtDuet_Report[[#This Row],[&gt; 12 Hrs EDT ]]=1,"Zero",1),"Zero")</f>
        <v>Zero</v>
      </c>
      <c r="P1119" s="129" t="str">
        <f>IF([2]!RtDuet_Report[[#This Row],[Duration3]]&gt;=720, 1,"Zero")</f>
        <v>Zero</v>
      </c>
      <c r="Q1119" s="134">
        <v>41</v>
      </c>
      <c r="R1119" s="135">
        <v>2.8472222222222222E-2</v>
      </c>
      <c r="S1119" s="129" t="s">
        <v>1877</v>
      </c>
      <c r="T1119" s="129">
        <f>IF(OR([2]!RtDuet_Report[[#This Row],[Machine Centre ]]="Vessel Unloading 1 Unplanned Loss",[2]!RtDuet_Report[[#This Row],[Machine Centre ]]="Vessel Unloading 2 Unplanned Loss"),[2]!RtDuet_Report[[#This Row],[Duration3]],0)</f>
        <v>23</v>
      </c>
      <c r="U1119" s="129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20" spans="1:21" ht="200.5" thickBot="1" x14ac:dyDescent="0.4">
      <c r="A1120" s="138" t="s">
        <v>29</v>
      </c>
      <c r="B1120" s="130">
        <v>45536</v>
      </c>
      <c r="C1120" s="99" t="s">
        <v>1878</v>
      </c>
      <c r="D1120" s="136" t="s">
        <v>64</v>
      </c>
      <c r="E1120" s="100">
        <v>45536.347222222219</v>
      </c>
      <c r="F1120" s="100">
        <v>45536.356944444444</v>
      </c>
      <c r="G1120" s="131" t="s">
        <v>59</v>
      </c>
      <c r="H1120" s="131" t="s">
        <v>1175</v>
      </c>
      <c r="I1120" s="131" t="s">
        <v>1879</v>
      </c>
      <c r="J1120" s="131" t="s">
        <v>62</v>
      </c>
      <c r="K1120" s="131" t="s">
        <v>1880</v>
      </c>
      <c r="L1120" s="107" t="s">
        <v>36</v>
      </c>
      <c r="M1120" s="107" t="s">
        <v>64</v>
      </c>
      <c r="N1120" s="107" t="s">
        <v>65</v>
      </c>
      <c r="O1120" s="107" t="str">
        <f>IF([2]!RtDuet_Report[[#This Row],[Duration3]]&gt;=360,IF([2]!RtDuet_Report[[#This Row],[&gt; 12 Hrs EDT ]]=1,"Zero",1),"Zero")</f>
        <v>Zero</v>
      </c>
      <c r="P1120" s="107" t="str">
        <f>IF([2]!RtDuet_Report[[#This Row],[Duration3]]&gt;=720, 1,"Zero")</f>
        <v>Zero</v>
      </c>
      <c r="Q1120" s="113">
        <v>14</v>
      </c>
      <c r="R1120" s="114">
        <v>9.7222222222222224E-3</v>
      </c>
      <c r="S1120" s="131" t="s">
        <v>1881</v>
      </c>
      <c r="T1120" s="107">
        <f>IF(OR([2]!RtDuet_Report[[#This Row],[Machine Centre ]]="Vessel Unloading 1 Unplanned Loss",[2]!RtDuet_Report[[#This Row],[Machine Centre ]]="Vessel Unloading 2 Unplanned Loss"),[2]!RtDuet_Report[[#This Row],[Duration3]],0)</f>
        <v>41</v>
      </c>
      <c r="U1120" s="107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21" spans="1:21" ht="188" thickBot="1" x14ac:dyDescent="0.4">
      <c r="A1121" s="138" t="s">
        <v>29</v>
      </c>
      <c r="B1121" s="130">
        <v>45536</v>
      </c>
      <c r="C1121" s="99" t="s">
        <v>1878</v>
      </c>
      <c r="D1121" s="136" t="s">
        <v>1831</v>
      </c>
      <c r="E1121" s="100">
        <v>45536.808333333334</v>
      </c>
      <c r="F1121" s="100">
        <v>45536.847662037035</v>
      </c>
      <c r="G1121" s="131" t="s">
        <v>59</v>
      </c>
      <c r="H1121" s="131" t="s">
        <v>1882</v>
      </c>
      <c r="I1121" s="131" t="s">
        <v>1882</v>
      </c>
      <c r="J1121" s="131" t="s">
        <v>34</v>
      </c>
      <c r="K1121" s="131" t="s">
        <v>1883</v>
      </c>
      <c r="L1121" s="107" t="s">
        <v>36</v>
      </c>
      <c r="M1121" s="107" t="s">
        <v>188</v>
      </c>
      <c r="N1121" s="107" t="s">
        <v>603</v>
      </c>
      <c r="O1121" s="107" t="str">
        <f>IF([2]!RtDuet_Report[[#This Row],[Duration3]]&gt;=360,IF([2]!RtDuet_Report[[#This Row],[&gt; 12 Hrs EDT ]]=1,"Zero",1),"Zero")</f>
        <v>Zero</v>
      </c>
      <c r="P1121" s="107" t="str">
        <f>IF([2]!RtDuet_Report[[#This Row],[Duration3]]&gt;=720, 1,"Zero")</f>
        <v>Zero</v>
      </c>
      <c r="Q1121" s="113">
        <v>56</v>
      </c>
      <c r="R1121" s="114">
        <v>3.9328703703703706E-2</v>
      </c>
      <c r="S1121" s="131" t="s">
        <v>1884</v>
      </c>
      <c r="T1121" s="107">
        <f>IF(OR([2]!RtDuet_Report[[#This Row],[Machine Centre ]]="Vessel Unloading 1 Unplanned Loss",[2]!RtDuet_Report[[#This Row],[Machine Centre ]]="Vessel Unloading 2 Unplanned Loss"),[2]!RtDuet_Report[[#This Row],[Duration3]],0)</f>
        <v>14</v>
      </c>
      <c r="U1121" s="107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22" spans="1:21" ht="163" thickBot="1" x14ac:dyDescent="0.4">
      <c r="A1122" s="138" t="s">
        <v>29</v>
      </c>
      <c r="B1122" s="130">
        <v>45536</v>
      </c>
      <c r="C1122" s="99"/>
      <c r="D1122" s="136" t="s">
        <v>1827</v>
      </c>
      <c r="E1122" s="100">
        <v>45538.807708333334</v>
      </c>
      <c r="F1122" s="100">
        <v>45538.813958333332</v>
      </c>
      <c r="G1122" s="131" t="s">
        <v>41</v>
      </c>
      <c r="H1122" s="131" t="s">
        <v>98</v>
      </c>
      <c r="I1122" s="131" t="s">
        <v>98</v>
      </c>
      <c r="J1122" s="131" t="s">
        <v>34</v>
      </c>
      <c r="K1122" s="131" t="s">
        <v>1381</v>
      </c>
      <c r="L1122" s="107" t="s">
        <v>78</v>
      </c>
      <c r="M1122" s="107" t="s">
        <v>179</v>
      </c>
      <c r="N1122" s="107" t="s">
        <v>724</v>
      </c>
      <c r="O1122" s="107" t="str">
        <f>IF([2]!RtDuet_Report[[#This Row],[Duration3]]&gt;=360,IF([2]!RtDuet_Report[[#This Row],[&gt; 12 Hrs EDT ]]=1,"Zero",1),"Zero")</f>
        <v>Zero</v>
      </c>
      <c r="P1122" s="107" t="str">
        <f>IF([2]!RtDuet_Report[[#This Row],[Duration3]]&gt;=720, 1,"Zero")</f>
        <v>Zero</v>
      </c>
      <c r="Q1122" s="113">
        <v>9</v>
      </c>
      <c r="R1122" s="114">
        <v>6.2499999999999995E-3</v>
      </c>
      <c r="S1122" s="131" t="s">
        <v>1885</v>
      </c>
      <c r="T1122" s="107">
        <f>IF(OR([2]!RtDuet_Report[[#This Row],[Machine Centre ]]="Vessel Unloading 1 Unplanned Loss",[2]!RtDuet_Report[[#This Row],[Machine Centre ]]="Vessel Unloading 2 Unplanned Loss"),[2]!RtDuet_Report[[#This Row],[Duration3]],0)</f>
        <v>56</v>
      </c>
      <c r="U1122" s="107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23" spans="1:21" ht="163" thickBot="1" x14ac:dyDescent="0.4">
      <c r="A1123" s="138" t="s">
        <v>29</v>
      </c>
      <c r="B1123" s="130">
        <v>45536</v>
      </c>
      <c r="C1123" s="99"/>
      <c r="D1123" s="136" t="s">
        <v>1827</v>
      </c>
      <c r="E1123" s="100">
        <v>45545.014652777776</v>
      </c>
      <c r="F1123" s="100">
        <v>45545.017199074071</v>
      </c>
      <c r="G1123" s="131" t="s">
        <v>41</v>
      </c>
      <c r="H1123" s="131" t="s">
        <v>351</v>
      </c>
      <c r="I1123" s="131" t="s">
        <v>351</v>
      </c>
      <c r="J1123" s="131" t="s">
        <v>34</v>
      </c>
      <c r="K1123" s="131" t="s">
        <v>1886</v>
      </c>
      <c r="L1123" s="107" t="s">
        <v>36</v>
      </c>
      <c r="M1123" s="107" t="s">
        <v>188</v>
      </c>
      <c r="N1123" s="107" t="s">
        <v>1263</v>
      </c>
      <c r="O1123" s="107" t="str">
        <f>IF([2]!RtDuet_Report[[#This Row],[Duration3]]&gt;=360,IF([2]!RtDuet_Report[[#This Row],[&gt; 12 Hrs EDT ]]=1,"Zero",1),"Zero")</f>
        <v>Zero</v>
      </c>
      <c r="P1123" s="107" t="str">
        <f>IF([2]!RtDuet_Report[[#This Row],[Duration3]]&gt;=720, 1,"Zero")</f>
        <v>Zero</v>
      </c>
      <c r="Q1123" s="113">
        <v>3</v>
      </c>
      <c r="R1123" s="114">
        <v>2.5462962962962961E-3</v>
      </c>
      <c r="S1123" s="131" t="s">
        <v>1887</v>
      </c>
      <c r="T1123" s="107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123" s="107">
        <f>IF(OR([2]!RtDuet_Report[[#This Row],[Machine Centre ]]="Truck Loading 1 Unplanned Loss",[2]!RtDuet_Report[[#This Row],[Machine Centre ]]="Truck Loading 2 Unplanned Loss"),[2]!RtDuet_Report[[#This Row],[Duration3]],0)</f>
        <v>9</v>
      </c>
    </row>
    <row r="1124" spans="1:21" ht="188" thickBot="1" x14ac:dyDescent="0.4">
      <c r="A1124" s="138" t="s">
        <v>29</v>
      </c>
      <c r="B1124" s="130">
        <v>45536</v>
      </c>
      <c r="C1124" s="99" t="s">
        <v>1888</v>
      </c>
      <c r="D1124" s="136" t="s">
        <v>1831</v>
      </c>
      <c r="E1124" s="100">
        <v>45546.320138888892</v>
      </c>
      <c r="F1124" s="100">
        <v>45546.333333333336</v>
      </c>
      <c r="G1124" s="131" t="s">
        <v>59</v>
      </c>
      <c r="H1124" s="131" t="s">
        <v>1254</v>
      </c>
      <c r="I1124" s="131" t="s">
        <v>1889</v>
      </c>
      <c r="J1124" s="131" t="s">
        <v>34</v>
      </c>
      <c r="K1124" s="131" t="s">
        <v>1890</v>
      </c>
      <c r="L1124" s="107" t="s">
        <v>54</v>
      </c>
      <c r="M1124" s="107" t="s">
        <v>83</v>
      </c>
      <c r="N1124" s="107" t="s">
        <v>136</v>
      </c>
      <c r="O1124" s="107" t="str">
        <f>IF([2]!RtDuet_Report[[#This Row],[Duration3]]&gt;=360,IF([2]!RtDuet_Report[[#This Row],[&gt; 12 Hrs EDT ]]=1,"Zero",1),"Zero")</f>
        <v>Zero</v>
      </c>
      <c r="P1124" s="107" t="str">
        <f>IF([2]!RtDuet_Report[[#This Row],[Duration3]]&gt;=720, 1,"Zero")</f>
        <v>Zero</v>
      </c>
      <c r="Q1124" s="113">
        <v>19</v>
      </c>
      <c r="R1124" s="114">
        <v>1.3194444444444444E-2</v>
      </c>
      <c r="S1124" s="131" t="s">
        <v>1891</v>
      </c>
      <c r="T1124" s="107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124" s="107">
        <f>IF(OR([2]!RtDuet_Report[[#This Row],[Machine Centre ]]="Truck Loading 1 Unplanned Loss",[2]!RtDuet_Report[[#This Row],[Machine Centre ]]="Truck Loading 2 Unplanned Loss"),[2]!RtDuet_Report[[#This Row],[Duration3]],0)</f>
        <v>3</v>
      </c>
    </row>
    <row r="1125" spans="1:21" ht="188" thickBot="1" x14ac:dyDescent="0.4">
      <c r="A1125" s="138" t="s">
        <v>29</v>
      </c>
      <c r="B1125" s="130">
        <v>45536</v>
      </c>
      <c r="C1125" s="99" t="s">
        <v>1888</v>
      </c>
      <c r="D1125" s="136" t="s">
        <v>1831</v>
      </c>
      <c r="E1125" s="100">
        <v>45546.333333333336</v>
      </c>
      <c r="F1125" s="100">
        <v>45546.356249999997</v>
      </c>
      <c r="G1125" s="131" t="s">
        <v>59</v>
      </c>
      <c r="H1125" s="131" t="s">
        <v>1656</v>
      </c>
      <c r="I1125" s="131" t="s">
        <v>1892</v>
      </c>
      <c r="J1125" s="131" t="s">
        <v>34</v>
      </c>
      <c r="K1125" s="131" t="s">
        <v>1890</v>
      </c>
      <c r="L1125" s="107" t="s">
        <v>54</v>
      </c>
      <c r="M1125" s="107" t="s">
        <v>83</v>
      </c>
      <c r="N1125" s="107" t="s">
        <v>136</v>
      </c>
      <c r="O1125" s="107" t="str">
        <f>IF([2]!RtDuet_Report[[#This Row],[Duration3]]&gt;=360,IF([2]!RtDuet_Report[[#This Row],[&gt; 12 Hrs EDT ]]=1,"Zero",1),"Zero")</f>
        <v>Zero</v>
      </c>
      <c r="P1125" s="107" t="str">
        <f>IF([2]!RtDuet_Report[[#This Row],[Duration3]]&gt;=720, 1,"Zero")</f>
        <v>Zero</v>
      </c>
      <c r="Q1125" s="113">
        <v>33</v>
      </c>
      <c r="R1125" s="114">
        <v>2.2916666666666669E-2</v>
      </c>
      <c r="S1125" s="131" t="s">
        <v>1891</v>
      </c>
      <c r="T1125" s="107">
        <f>IF(OR([2]!RtDuet_Report[[#This Row],[Machine Centre ]]="Vessel Unloading 1 Unplanned Loss",[2]!RtDuet_Report[[#This Row],[Machine Centre ]]="Vessel Unloading 2 Unplanned Loss"),[2]!RtDuet_Report[[#This Row],[Duration3]],0)</f>
        <v>19</v>
      </c>
      <c r="U1125" s="107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26" spans="1:21" ht="188" thickBot="1" x14ac:dyDescent="0.4">
      <c r="A1126" s="138" t="s">
        <v>29</v>
      </c>
      <c r="B1126" s="130">
        <v>45536</v>
      </c>
      <c r="C1126" s="99" t="s">
        <v>1888</v>
      </c>
      <c r="D1126" s="136" t="s">
        <v>1831</v>
      </c>
      <c r="E1126" s="100">
        <v>45546.351388888892</v>
      </c>
      <c r="F1126" s="100">
        <v>45546.36041666667</v>
      </c>
      <c r="G1126" s="131" t="s">
        <v>69</v>
      </c>
      <c r="H1126" s="131" t="s">
        <v>1287</v>
      </c>
      <c r="I1126" s="131" t="s">
        <v>903</v>
      </c>
      <c r="J1126" s="131" t="s">
        <v>34</v>
      </c>
      <c r="K1126" s="131" t="s">
        <v>748</v>
      </c>
      <c r="L1126" s="107" t="s">
        <v>54</v>
      </c>
      <c r="M1126" s="107" t="s">
        <v>83</v>
      </c>
      <c r="N1126" s="107" t="s">
        <v>84</v>
      </c>
      <c r="O1126" s="107" t="str">
        <f>IF([2]!RtDuet_Report[[#This Row],[Duration3]]&gt;=360,IF([2]!RtDuet_Report[[#This Row],[&gt; 12 Hrs EDT ]]=1,"Zero",1),"Zero")</f>
        <v>Zero</v>
      </c>
      <c r="P1126" s="107" t="str">
        <f>IF([2]!RtDuet_Report[[#This Row],[Duration3]]&gt;=720, 1,"Zero")</f>
        <v>Zero</v>
      </c>
      <c r="Q1126" s="113">
        <v>13</v>
      </c>
      <c r="R1126" s="114">
        <v>9.0277777777777787E-3</v>
      </c>
      <c r="S1126" s="131" t="s">
        <v>1893</v>
      </c>
      <c r="T1126" s="107">
        <f>IF(OR([2]!RtDuet_Report[[#This Row],[Machine Centre ]]="Vessel Unloading 1 Unplanned Loss",[2]!RtDuet_Report[[#This Row],[Machine Centre ]]="Vessel Unloading 2 Unplanned Loss"),[2]!RtDuet_Report[[#This Row],[Duration3]],0)</f>
        <v>33</v>
      </c>
      <c r="U1126" s="107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27" spans="1:21" ht="188" thickBot="1" x14ac:dyDescent="0.4">
      <c r="A1127" s="138" t="s">
        <v>29</v>
      </c>
      <c r="B1127" s="130">
        <v>45536</v>
      </c>
      <c r="C1127" s="99" t="s">
        <v>1888</v>
      </c>
      <c r="D1127" s="136" t="s">
        <v>64</v>
      </c>
      <c r="E1127" s="100">
        <v>45546.551388888889</v>
      </c>
      <c r="F1127" s="100">
        <v>45546.590277777781</v>
      </c>
      <c r="G1127" s="131" t="s">
        <v>59</v>
      </c>
      <c r="H1127" s="131" t="s">
        <v>1694</v>
      </c>
      <c r="I1127" s="131" t="s">
        <v>433</v>
      </c>
      <c r="J1127" s="131" t="s">
        <v>62</v>
      </c>
      <c r="K1127" s="131" t="s">
        <v>87</v>
      </c>
      <c r="L1127" s="107" t="s">
        <v>36</v>
      </c>
      <c r="M1127" s="107" t="s">
        <v>64</v>
      </c>
      <c r="N1127" s="107" t="s">
        <v>65</v>
      </c>
      <c r="O1127" s="107" t="str">
        <f>IF([2]!RtDuet_Report[[#This Row],[Duration3]]&gt;=360,IF([2]!RtDuet_Report[[#This Row],[&gt; 12 Hrs EDT ]]=1,"Zero",1),"Zero")</f>
        <v>Zero</v>
      </c>
      <c r="P1127" s="107" t="str">
        <f>IF([2]!RtDuet_Report[[#This Row],[Duration3]]&gt;=720, 1,"Zero")</f>
        <v>Zero</v>
      </c>
      <c r="Q1127" s="113">
        <v>56</v>
      </c>
      <c r="R1127" s="114">
        <v>3.888888888888889E-2</v>
      </c>
      <c r="S1127" s="131" t="s">
        <v>1894</v>
      </c>
      <c r="T1127" s="107">
        <f>IF(OR([2]!RtDuet_Report[[#This Row],[Machine Centre ]]="Vessel Unloading 1 Unplanned Loss",[2]!RtDuet_Report[[#This Row],[Machine Centre ]]="Vessel Unloading 2 Unplanned Loss"),[2]!RtDuet_Report[[#This Row],[Duration3]],0)</f>
        <v>13</v>
      </c>
      <c r="U1127" s="107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28" spans="1:21" ht="88" thickBot="1" x14ac:dyDescent="0.4">
      <c r="A1128" s="138" t="s">
        <v>29</v>
      </c>
      <c r="B1128" s="130">
        <v>45536</v>
      </c>
      <c r="C1128" s="99"/>
      <c r="D1128" s="136" t="s">
        <v>1827</v>
      </c>
      <c r="E1128" s="100">
        <v>45546.705625000002</v>
      </c>
      <c r="F1128" s="100">
        <v>45546.707245370373</v>
      </c>
      <c r="G1128" s="131" t="s">
        <v>41</v>
      </c>
      <c r="H1128" s="131" t="s">
        <v>303</v>
      </c>
      <c r="I1128" s="131" t="s">
        <v>303</v>
      </c>
      <c r="J1128" s="131" t="s">
        <v>34</v>
      </c>
      <c r="K1128" s="131" t="s">
        <v>546</v>
      </c>
      <c r="L1128" s="107" t="s">
        <v>78</v>
      </c>
      <c r="M1128" s="107" t="s">
        <v>55</v>
      </c>
      <c r="N1128" s="107"/>
      <c r="O1128" s="107" t="str">
        <f>IF([2]!RtDuet_Report[[#This Row],[Duration3]]&gt;=360,IF([2]!RtDuet_Report[[#This Row],[&gt; 12 Hrs EDT ]]=1,"Zero",1),"Zero")</f>
        <v>Zero</v>
      </c>
      <c r="P1128" s="107" t="str">
        <f>IF([2]!RtDuet_Report[[#This Row],[Duration3]]&gt;=720, 1,"Zero")</f>
        <v>Zero</v>
      </c>
      <c r="Q1128" s="113">
        <v>2</v>
      </c>
      <c r="R1128" s="114">
        <v>1.6203703703703703E-3</v>
      </c>
      <c r="S1128" s="131" t="s">
        <v>1895</v>
      </c>
      <c r="T1128" s="107">
        <f>IF(OR([2]!RtDuet_Report[[#This Row],[Machine Centre ]]="Vessel Unloading 1 Unplanned Loss",[2]!RtDuet_Report[[#This Row],[Machine Centre ]]="Vessel Unloading 2 Unplanned Loss"),[2]!RtDuet_Report[[#This Row],[Duration3]],0)</f>
        <v>56</v>
      </c>
      <c r="U1128" s="107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29" spans="1:21" ht="100.5" thickBot="1" x14ac:dyDescent="0.4">
      <c r="A1129" s="138" t="s">
        <v>29</v>
      </c>
      <c r="B1129" s="130">
        <v>45536</v>
      </c>
      <c r="C1129" s="99" t="s">
        <v>1888</v>
      </c>
      <c r="D1129" s="136" t="s">
        <v>1842</v>
      </c>
      <c r="E1129" s="100">
        <v>45546.894444444442</v>
      </c>
      <c r="F1129" s="100">
        <v>45546.896527777775</v>
      </c>
      <c r="G1129" s="131" t="s">
        <v>69</v>
      </c>
      <c r="H1129" s="131" t="s">
        <v>1247</v>
      </c>
      <c r="I1129" s="131" t="s">
        <v>444</v>
      </c>
      <c r="J1129" s="131" t="s">
        <v>62</v>
      </c>
      <c r="K1129" s="131" t="s">
        <v>248</v>
      </c>
      <c r="L1129" s="107" t="s">
        <v>78</v>
      </c>
      <c r="M1129" s="107" t="s">
        <v>188</v>
      </c>
      <c r="N1129" s="107" t="s">
        <v>223</v>
      </c>
      <c r="O1129" s="107" t="str">
        <f>IF([2]!RtDuet_Report[[#This Row],[Duration3]]&gt;=360,IF([2]!RtDuet_Report[[#This Row],[&gt; 12 Hrs EDT ]]=1,"Zero",1),"Zero")</f>
        <v>Zero</v>
      </c>
      <c r="P1129" s="107" t="str">
        <f>IF([2]!RtDuet_Report[[#This Row],[Duration3]]&gt;=720, 1,"Zero")</f>
        <v>Zero</v>
      </c>
      <c r="Q1129" s="113">
        <v>3</v>
      </c>
      <c r="R1129" s="114">
        <v>2.0833333333333333E-3</v>
      </c>
      <c r="S1129" s="131" t="s">
        <v>1896</v>
      </c>
      <c r="T1129" s="107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129" s="107">
        <f>IF(OR([2]!RtDuet_Report[[#This Row],[Machine Centre ]]="Truck Loading 1 Unplanned Loss",[2]!RtDuet_Report[[#This Row],[Machine Centre ]]="Truck Loading 2 Unplanned Loss"),[2]!RtDuet_Report[[#This Row],[Duration3]],0)</f>
        <v>2</v>
      </c>
    </row>
    <row r="1130" spans="1:21" ht="100.5" thickBot="1" x14ac:dyDescent="0.4">
      <c r="A1130" s="138" t="s">
        <v>29</v>
      </c>
      <c r="B1130" s="130">
        <v>45536</v>
      </c>
      <c r="C1130" s="99" t="s">
        <v>1888</v>
      </c>
      <c r="D1130" s="136" t="s">
        <v>1842</v>
      </c>
      <c r="E1130" s="100">
        <v>45546.896527777775</v>
      </c>
      <c r="F1130" s="100">
        <v>45546.897916666669</v>
      </c>
      <c r="G1130" s="131" t="s">
        <v>69</v>
      </c>
      <c r="H1130" s="131" t="s">
        <v>111</v>
      </c>
      <c r="I1130" s="131" t="s">
        <v>111</v>
      </c>
      <c r="J1130" s="131" t="s">
        <v>34</v>
      </c>
      <c r="K1130" s="131" t="s">
        <v>248</v>
      </c>
      <c r="L1130" s="107" t="s">
        <v>78</v>
      </c>
      <c r="M1130" s="107" t="s">
        <v>188</v>
      </c>
      <c r="N1130" s="107" t="s">
        <v>223</v>
      </c>
      <c r="O1130" s="107" t="str">
        <f>IF([2]!RtDuet_Report[[#This Row],[Duration3]]&gt;=360,IF([2]!RtDuet_Report[[#This Row],[&gt; 12 Hrs EDT ]]=1,"Zero",1),"Zero")</f>
        <v>Zero</v>
      </c>
      <c r="P1130" s="107" t="str">
        <f>IF([2]!RtDuet_Report[[#This Row],[Duration3]]&gt;=720, 1,"Zero")</f>
        <v>Zero</v>
      </c>
      <c r="Q1130" s="113">
        <v>2</v>
      </c>
      <c r="R1130" s="114">
        <v>1.3888888888888889E-3</v>
      </c>
      <c r="S1130" s="131" t="s">
        <v>1896</v>
      </c>
      <c r="T1130" s="107">
        <f>IF(OR([2]!RtDuet_Report[[#This Row],[Machine Centre ]]="Vessel Unloading 1 Unplanned Loss",[2]!RtDuet_Report[[#This Row],[Machine Centre ]]="Vessel Unloading 2 Unplanned Loss"),[2]!RtDuet_Report[[#This Row],[Duration3]],0)</f>
        <v>3</v>
      </c>
      <c r="U1130" s="107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31" spans="1:21" ht="150.5" thickBot="1" x14ac:dyDescent="0.4">
      <c r="A1131" s="138" t="s">
        <v>29</v>
      </c>
      <c r="B1131" s="130">
        <v>45536</v>
      </c>
      <c r="C1131" s="99" t="s">
        <v>1888</v>
      </c>
      <c r="D1131" s="136" t="s">
        <v>1842</v>
      </c>
      <c r="E1131" s="100">
        <v>45546.897916666669</v>
      </c>
      <c r="F1131" s="100">
        <v>45546.902777777781</v>
      </c>
      <c r="G1131" s="131" t="s">
        <v>69</v>
      </c>
      <c r="H1131" s="131" t="s">
        <v>848</v>
      </c>
      <c r="I1131" s="131" t="s">
        <v>721</v>
      </c>
      <c r="J1131" s="131" t="s">
        <v>62</v>
      </c>
      <c r="K1131" s="131" t="s">
        <v>114</v>
      </c>
      <c r="L1131" s="107" t="s">
        <v>78</v>
      </c>
      <c r="M1131" s="107" t="s">
        <v>188</v>
      </c>
      <c r="N1131" s="107" t="s">
        <v>223</v>
      </c>
      <c r="O1131" s="107" t="str">
        <f>IF([2]!RtDuet_Report[[#This Row],[Duration3]]&gt;=360,IF([2]!RtDuet_Report[[#This Row],[&gt; 12 Hrs EDT ]]=1,"Zero",1),"Zero")</f>
        <v>Zero</v>
      </c>
      <c r="P1131" s="107" t="str">
        <f>IF([2]!RtDuet_Report[[#This Row],[Duration3]]&gt;=720, 1,"Zero")</f>
        <v>Zero</v>
      </c>
      <c r="Q1131" s="113">
        <v>7</v>
      </c>
      <c r="R1131" s="114">
        <v>4.8611111111111112E-3</v>
      </c>
      <c r="S1131" s="131" t="s">
        <v>1896</v>
      </c>
      <c r="T1131" s="107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1131" s="107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32" spans="1:21" ht="188" thickBot="1" x14ac:dyDescent="0.4">
      <c r="A1132" s="138" t="s">
        <v>29</v>
      </c>
      <c r="B1132" s="130">
        <v>45536</v>
      </c>
      <c r="C1132" s="99" t="s">
        <v>1888</v>
      </c>
      <c r="D1132" s="136" t="s">
        <v>1842</v>
      </c>
      <c r="E1132" s="100">
        <v>45546.970833333333</v>
      </c>
      <c r="F1132" s="100">
        <v>45546.972222222219</v>
      </c>
      <c r="G1132" s="131" t="s">
        <v>69</v>
      </c>
      <c r="H1132" s="131" t="s">
        <v>111</v>
      </c>
      <c r="I1132" s="131" t="s">
        <v>825</v>
      </c>
      <c r="J1132" s="131" t="s">
        <v>62</v>
      </c>
      <c r="K1132" s="131" t="s">
        <v>1897</v>
      </c>
      <c r="L1132" s="107" t="s">
        <v>54</v>
      </c>
      <c r="M1132" s="107" t="s">
        <v>179</v>
      </c>
      <c r="N1132" s="107" t="s">
        <v>1453</v>
      </c>
      <c r="O1132" s="107" t="str">
        <f>IF([2]!RtDuet_Report[[#This Row],[Duration3]]&gt;=360,IF([2]!RtDuet_Report[[#This Row],[&gt; 12 Hrs EDT ]]=1,"Zero",1),"Zero")</f>
        <v>Zero</v>
      </c>
      <c r="P1132" s="107" t="str">
        <f>IF([2]!RtDuet_Report[[#This Row],[Duration3]]&gt;=720, 1,"Zero")</f>
        <v>Zero</v>
      </c>
      <c r="Q1132" s="113">
        <v>2</v>
      </c>
      <c r="R1132" s="114">
        <v>1.3888888888888889E-3</v>
      </c>
      <c r="S1132" s="131" t="s">
        <v>1898</v>
      </c>
      <c r="T1132" s="107">
        <f>IF(OR([2]!RtDuet_Report[[#This Row],[Machine Centre ]]="Vessel Unloading 1 Unplanned Loss",[2]!RtDuet_Report[[#This Row],[Machine Centre ]]="Vessel Unloading 2 Unplanned Loss"),[2]!RtDuet_Report[[#This Row],[Duration3]],0)</f>
        <v>7</v>
      </c>
      <c r="U1132" s="107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33" spans="1:21" ht="188" thickBot="1" x14ac:dyDescent="0.4">
      <c r="A1133" s="138" t="s">
        <v>29</v>
      </c>
      <c r="B1133" s="130">
        <v>45536</v>
      </c>
      <c r="C1133" s="99" t="s">
        <v>1888</v>
      </c>
      <c r="D1133" s="136" t="s">
        <v>1842</v>
      </c>
      <c r="E1133" s="100">
        <v>45546.972222222219</v>
      </c>
      <c r="F1133" s="100">
        <v>45546.973611111112</v>
      </c>
      <c r="G1133" s="131" t="s">
        <v>69</v>
      </c>
      <c r="H1133" s="131" t="s">
        <v>111</v>
      </c>
      <c r="I1133" s="131" t="s">
        <v>111</v>
      </c>
      <c r="J1133" s="131" t="s">
        <v>34</v>
      </c>
      <c r="K1133" s="131" t="s">
        <v>1897</v>
      </c>
      <c r="L1133" s="107" t="s">
        <v>54</v>
      </c>
      <c r="M1133" s="107" t="s">
        <v>179</v>
      </c>
      <c r="N1133" s="107" t="s">
        <v>1453</v>
      </c>
      <c r="O1133" s="107" t="str">
        <f>IF([2]!RtDuet_Report[[#This Row],[Duration3]]&gt;=360,IF([2]!RtDuet_Report[[#This Row],[&gt; 12 Hrs EDT ]]=1,"Zero",1),"Zero")</f>
        <v>Zero</v>
      </c>
      <c r="P1133" s="107" t="str">
        <f>IF([2]!RtDuet_Report[[#This Row],[Duration3]]&gt;=720, 1,"Zero")</f>
        <v>Zero</v>
      </c>
      <c r="Q1133" s="113">
        <v>2</v>
      </c>
      <c r="R1133" s="114">
        <v>1.3888888888888889E-3</v>
      </c>
      <c r="S1133" s="131" t="s">
        <v>1898</v>
      </c>
      <c r="T1133" s="107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1133" s="107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34" spans="1:21" ht="188" thickBot="1" x14ac:dyDescent="0.4">
      <c r="A1134" s="138" t="s">
        <v>29</v>
      </c>
      <c r="B1134" s="130">
        <v>45536</v>
      </c>
      <c r="C1134" s="99" t="s">
        <v>1888</v>
      </c>
      <c r="D1134" s="136" t="s">
        <v>1842</v>
      </c>
      <c r="E1134" s="100">
        <v>45546.973611111112</v>
      </c>
      <c r="F1134" s="100">
        <v>45546.979861111111</v>
      </c>
      <c r="G1134" s="131" t="s">
        <v>69</v>
      </c>
      <c r="H1134" s="131" t="s">
        <v>98</v>
      </c>
      <c r="I1134" s="131" t="s">
        <v>883</v>
      </c>
      <c r="J1134" s="131" t="s">
        <v>62</v>
      </c>
      <c r="K1134" s="131" t="s">
        <v>1897</v>
      </c>
      <c r="L1134" s="107" t="s">
        <v>54</v>
      </c>
      <c r="M1134" s="107" t="s">
        <v>179</v>
      </c>
      <c r="N1134" s="107" t="s">
        <v>1453</v>
      </c>
      <c r="O1134" s="107" t="str">
        <f>IF([2]!RtDuet_Report[[#This Row],[Duration3]]&gt;=360,IF([2]!RtDuet_Report[[#This Row],[&gt; 12 Hrs EDT ]]=1,"Zero",1),"Zero")</f>
        <v>Zero</v>
      </c>
      <c r="P1134" s="107" t="str">
        <f>IF([2]!RtDuet_Report[[#This Row],[Duration3]]&gt;=720, 1,"Zero")</f>
        <v>Zero</v>
      </c>
      <c r="Q1134" s="113">
        <v>9</v>
      </c>
      <c r="R1134" s="114">
        <v>6.2499999999999995E-3</v>
      </c>
      <c r="S1134" s="131" t="s">
        <v>1898</v>
      </c>
      <c r="T1134" s="107">
        <f>IF(OR([2]!RtDuet_Report[[#This Row],[Machine Centre ]]="Vessel Unloading 1 Unplanned Loss",[2]!RtDuet_Report[[#This Row],[Machine Centre ]]="Vessel Unloading 2 Unplanned Loss"),[2]!RtDuet_Report[[#This Row],[Duration3]],0)</f>
        <v>2</v>
      </c>
      <c r="U1134" s="107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35" spans="1:21" ht="175.5" thickBot="1" x14ac:dyDescent="0.4">
      <c r="A1135" s="138" t="s">
        <v>29</v>
      </c>
      <c r="B1135" s="130">
        <v>45536</v>
      </c>
      <c r="C1135" s="99"/>
      <c r="D1135" s="136" t="s">
        <v>1827</v>
      </c>
      <c r="E1135" s="100">
        <v>45547.01835648148</v>
      </c>
      <c r="F1135" s="100">
        <v>45547.020555555559</v>
      </c>
      <c r="G1135" s="131" t="s">
        <v>41</v>
      </c>
      <c r="H1135" s="131" t="s">
        <v>289</v>
      </c>
      <c r="I1135" s="131" t="s">
        <v>289</v>
      </c>
      <c r="J1135" s="131" t="s">
        <v>34</v>
      </c>
      <c r="K1135" s="131" t="s">
        <v>1899</v>
      </c>
      <c r="L1135" s="107" t="s">
        <v>78</v>
      </c>
      <c r="M1135" s="107" t="s">
        <v>55</v>
      </c>
      <c r="N1135" s="107" t="s">
        <v>56</v>
      </c>
      <c r="O1135" s="107" t="str">
        <f>IF([2]!RtDuet_Report[[#This Row],[Duration3]]&gt;=360,IF([2]!RtDuet_Report[[#This Row],[&gt; 12 Hrs EDT ]]=1,"Zero",1),"Zero")</f>
        <v>Zero</v>
      </c>
      <c r="P1135" s="107" t="str">
        <f>IF([2]!RtDuet_Report[[#This Row],[Duration3]]&gt;=720, 1,"Zero")</f>
        <v>Zero</v>
      </c>
      <c r="Q1135" s="113">
        <v>3</v>
      </c>
      <c r="R1135" s="114">
        <v>2.1990740740740742E-3</v>
      </c>
      <c r="S1135" s="131" t="s">
        <v>1900</v>
      </c>
      <c r="T1135" s="107">
        <f>IF(OR([2]!RtDuet_Report[[#This Row],[Machine Centre ]]="Vessel Unloading 1 Unplanned Loss",[2]!RtDuet_Report[[#This Row],[Machine Centre ]]="Vessel Unloading 2 Unplanned Loss"),[2]!RtDuet_Report[[#This Row],[Duration3]],0)</f>
        <v>9</v>
      </c>
      <c r="U1135" s="107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36" spans="1:21" ht="200.5" thickBot="1" x14ac:dyDescent="0.4">
      <c r="A1136" s="138" t="s">
        <v>29</v>
      </c>
      <c r="B1136" s="130">
        <v>45536</v>
      </c>
      <c r="C1136" s="99" t="s">
        <v>1888</v>
      </c>
      <c r="D1136" s="136" t="s">
        <v>1831</v>
      </c>
      <c r="E1136" s="100">
        <v>45547.368506944447</v>
      </c>
      <c r="F1136" s="100">
        <v>45547.409826388888</v>
      </c>
      <c r="G1136" s="131" t="s">
        <v>69</v>
      </c>
      <c r="H1136" s="131" t="s">
        <v>1901</v>
      </c>
      <c r="I1136" s="131" t="s">
        <v>1902</v>
      </c>
      <c r="J1136" s="131" t="s">
        <v>34</v>
      </c>
      <c r="K1136" s="131" t="s">
        <v>532</v>
      </c>
      <c r="L1136" s="107" t="s">
        <v>54</v>
      </c>
      <c r="M1136" s="107" t="s">
        <v>83</v>
      </c>
      <c r="N1136" s="107" t="s">
        <v>84</v>
      </c>
      <c r="O1136" s="107" t="str">
        <f>IF([2]!RtDuet_Report[[#This Row],[Duration3]]&gt;=360,IF([2]!RtDuet_Report[[#This Row],[&gt; 12 Hrs EDT ]]=1,"Zero",1),"Zero")</f>
        <v>Zero</v>
      </c>
      <c r="P1136" s="107" t="str">
        <f>IF([2]!RtDuet_Report[[#This Row],[Duration3]]&gt;=720, 1,"Zero")</f>
        <v>Zero</v>
      </c>
      <c r="Q1136" s="113">
        <v>59</v>
      </c>
      <c r="R1136" s="114">
        <v>4.1319444444444443E-2</v>
      </c>
      <c r="S1136" s="131" t="s">
        <v>1903</v>
      </c>
      <c r="T1136" s="107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136" s="107">
        <f>IF(OR([2]!RtDuet_Report[[#This Row],[Machine Centre ]]="Truck Loading 1 Unplanned Loss",[2]!RtDuet_Report[[#This Row],[Machine Centre ]]="Truck Loading 2 Unplanned Loss"),[2]!RtDuet_Report[[#This Row],[Duration3]],0)</f>
        <v>3</v>
      </c>
    </row>
    <row r="1137" spans="1:21" ht="188" thickBot="1" x14ac:dyDescent="0.4">
      <c r="A1137" s="138" t="s">
        <v>29</v>
      </c>
      <c r="B1137" s="130">
        <v>45536</v>
      </c>
      <c r="C1137" s="99" t="s">
        <v>1888</v>
      </c>
      <c r="D1137" s="136" t="s">
        <v>64</v>
      </c>
      <c r="E1137" s="100">
        <v>45547.561805555553</v>
      </c>
      <c r="F1137" s="100">
        <v>45547.587500000001</v>
      </c>
      <c r="G1137" s="131" t="s">
        <v>69</v>
      </c>
      <c r="H1137" s="131" t="s">
        <v>1904</v>
      </c>
      <c r="I1137" s="131" t="s">
        <v>1905</v>
      </c>
      <c r="J1137" s="131" t="s">
        <v>34</v>
      </c>
      <c r="K1137" s="131" t="s">
        <v>1309</v>
      </c>
      <c r="L1137" s="107" t="s">
        <v>54</v>
      </c>
      <c r="M1137" s="107" t="s">
        <v>64</v>
      </c>
      <c r="N1137" s="107" t="s">
        <v>73</v>
      </c>
      <c r="O1137" s="107" t="str">
        <f>IF([2]!RtDuet_Report[[#This Row],[Duration3]]&gt;=360,IF([2]!RtDuet_Report[[#This Row],[&gt; 12 Hrs EDT ]]=1,"Zero",1),"Zero")</f>
        <v>Zero</v>
      </c>
      <c r="P1137" s="107" t="str">
        <f>IF([2]!RtDuet_Report[[#This Row],[Duration3]]&gt;=720, 1,"Zero")</f>
        <v>Zero</v>
      </c>
      <c r="Q1137" s="113">
        <v>37</v>
      </c>
      <c r="R1137" s="114">
        <v>2.5694444444444447E-2</v>
      </c>
      <c r="S1137" s="131" t="s">
        <v>1906</v>
      </c>
      <c r="T1137" s="107">
        <f>IF(OR([2]!RtDuet_Report[[#This Row],[Machine Centre ]]="Vessel Unloading 1 Unplanned Loss",[2]!RtDuet_Report[[#This Row],[Machine Centre ]]="Vessel Unloading 2 Unplanned Loss"),[2]!RtDuet_Report[[#This Row],[Duration3]],0)</f>
        <v>59</v>
      </c>
      <c r="U1137" s="107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38" spans="1:21" ht="163" thickBot="1" x14ac:dyDescent="0.4">
      <c r="A1138" s="138" t="s">
        <v>29</v>
      </c>
      <c r="B1138" s="130">
        <v>45536</v>
      </c>
      <c r="C1138" s="99" t="s">
        <v>1888</v>
      </c>
      <c r="D1138" s="136" t="s">
        <v>1842</v>
      </c>
      <c r="E1138" s="100">
        <v>45547.806250000001</v>
      </c>
      <c r="F1138" s="100">
        <v>45547.810416666667</v>
      </c>
      <c r="G1138" s="131" t="s">
        <v>69</v>
      </c>
      <c r="H1138" s="131" t="s">
        <v>696</v>
      </c>
      <c r="I1138" s="131" t="s">
        <v>696</v>
      </c>
      <c r="J1138" s="131" t="s">
        <v>34</v>
      </c>
      <c r="K1138" s="131" t="s">
        <v>1907</v>
      </c>
      <c r="L1138" s="107" t="s">
        <v>54</v>
      </c>
      <c r="M1138" s="107" t="s">
        <v>179</v>
      </c>
      <c r="N1138" s="107" t="s">
        <v>1453</v>
      </c>
      <c r="O1138" s="107" t="str">
        <f>IF([2]!RtDuet_Report[[#This Row],[Duration3]]&gt;=360,IF([2]!RtDuet_Report[[#This Row],[&gt; 12 Hrs EDT ]]=1,"Zero",1),"Zero")</f>
        <v>Zero</v>
      </c>
      <c r="P1138" s="107" t="str">
        <f>IF([2]!RtDuet_Report[[#This Row],[Duration3]]&gt;=720, 1,"Zero")</f>
        <v>Zero</v>
      </c>
      <c r="Q1138" s="113">
        <v>6</v>
      </c>
      <c r="R1138" s="114">
        <v>4.1666666666666666E-3</v>
      </c>
      <c r="S1138" s="131" t="s">
        <v>1908</v>
      </c>
      <c r="T1138" s="107">
        <f>IF(OR([2]!RtDuet_Report[[#This Row],[Machine Centre ]]="Vessel Unloading 1 Unplanned Loss",[2]!RtDuet_Report[[#This Row],[Machine Centre ]]="Vessel Unloading 2 Unplanned Loss"),[2]!RtDuet_Report[[#This Row],[Duration3]],0)</f>
        <v>37</v>
      </c>
      <c r="U1138" s="107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39" spans="1:21" ht="163" thickBot="1" x14ac:dyDescent="0.4">
      <c r="A1139" s="138" t="s">
        <v>29</v>
      </c>
      <c r="B1139" s="130">
        <v>45536</v>
      </c>
      <c r="C1139" s="99" t="s">
        <v>1888</v>
      </c>
      <c r="D1139" s="136" t="s">
        <v>1842</v>
      </c>
      <c r="E1139" s="100">
        <v>45547.807638888888</v>
      </c>
      <c r="F1139" s="100">
        <v>45547.814583333333</v>
      </c>
      <c r="G1139" s="131" t="s">
        <v>59</v>
      </c>
      <c r="H1139" s="131" t="s">
        <v>872</v>
      </c>
      <c r="I1139" s="131" t="s">
        <v>872</v>
      </c>
      <c r="J1139" s="131" t="s">
        <v>34</v>
      </c>
      <c r="K1139" s="131" t="s">
        <v>1909</v>
      </c>
      <c r="L1139" s="107" t="s">
        <v>54</v>
      </c>
      <c r="M1139" s="107" t="s">
        <v>179</v>
      </c>
      <c r="N1139" s="107" t="s">
        <v>1453</v>
      </c>
      <c r="O1139" s="107" t="str">
        <f>IF([2]!RtDuet_Report[[#This Row],[Duration3]]&gt;=360,IF([2]!RtDuet_Report[[#This Row],[&gt; 12 Hrs EDT ]]=1,"Zero",1),"Zero")</f>
        <v>Zero</v>
      </c>
      <c r="P1139" s="107" t="str">
        <f>IF([2]!RtDuet_Report[[#This Row],[Duration3]]&gt;=720, 1,"Zero")</f>
        <v>Zero</v>
      </c>
      <c r="Q1139" s="113">
        <v>10</v>
      </c>
      <c r="R1139" s="114">
        <v>6.9444444444444441E-3</v>
      </c>
      <c r="S1139" s="131" t="s">
        <v>1910</v>
      </c>
      <c r="T1139" s="107">
        <f>IF(OR([2]!RtDuet_Report[[#This Row],[Machine Centre ]]="Vessel Unloading 1 Unplanned Loss",[2]!RtDuet_Report[[#This Row],[Machine Centre ]]="Vessel Unloading 2 Unplanned Loss"),[2]!RtDuet_Report[[#This Row],[Duration3]],0)</f>
        <v>6</v>
      </c>
      <c r="U1139" s="107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40" spans="1:21" ht="175.5" thickBot="1" x14ac:dyDescent="0.4">
      <c r="A1140" s="138" t="s">
        <v>29</v>
      </c>
      <c r="B1140" s="130">
        <v>45536</v>
      </c>
      <c r="C1140" s="99" t="s">
        <v>1888</v>
      </c>
      <c r="D1140" s="136" t="s">
        <v>64</v>
      </c>
      <c r="E1140" s="100">
        <v>45548.489583333336</v>
      </c>
      <c r="F1140" s="100">
        <v>45548.497210648151</v>
      </c>
      <c r="G1140" s="131" t="s">
        <v>69</v>
      </c>
      <c r="H1140" s="131" t="s">
        <v>1911</v>
      </c>
      <c r="I1140" s="131" t="s">
        <v>270</v>
      </c>
      <c r="J1140" s="131" t="s">
        <v>34</v>
      </c>
      <c r="K1140" s="131" t="s">
        <v>1912</v>
      </c>
      <c r="L1140" s="107" t="s">
        <v>36</v>
      </c>
      <c r="M1140" s="107" t="s">
        <v>64</v>
      </c>
      <c r="N1140" s="107" t="s">
        <v>73</v>
      </c>
      <c r="O1140" s="107" t="str">
        <f>IF([2]!RtDuet_Report[[#This Row],[Duration3]]&gt;=360,IF([2]!RtDuet_Report[[#This Row],[&gt; 12 Hrs EDT ]]=1,"Zero",1),"Zero")</f>
        <v>Zero</v>
      </c>
      <c r="P1140" s="107" t="str">
        <f>IF([2]!RtDuet_Report[[#This Row],[Duration3]]&gt;=720, 1,"Zero")</f>
        <v>Zero</v>
      </c>
      <c r="Q1140" s="113">
        <v>10</v>
      </c>
      <c r="R1140" s="114">
        <v>7.6273148148148151E-3</v>
      </c>
      <c r="S1140" s="131" t="s">
        <v>1913</v>
      </c>
      <c r="T1140" s="107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1140" s="107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41" spans="1:21" ht="163" thickBot="1" x14ac:dyDescent="0.4">
      <c r="A1141" s="138" t="s">
        <v>29</v>
      </c>
      <c r="B1141" s="130">
        <v>45536</v>
      </c>
      <c r="C1141" s="99"/>
      <c r="D1141" s="136" t="s">
        <v>1827</v>
      </c>
      <c r="E1141" s="100">
        <v>45550.993587962963</v>
      </c>
      <c r="F1141" s="100">
        <v>45550.999374999999</v>
      </c>
      <c r="G1141" s="131" t="s">
        <v>32</v>
      </c>
      <c r="H1141" s="131" t="s">
        <v>768</v>
      </c>
      <c r="I1141" s="131" t="s">
        <v>768</v>
      </c>
      <c r="J1141" s="131" t="s">
        <v>34</v>
      </c>
      <c r="K1141" s="131" t="s">
        <v>1347</v>
      </c>
      <c r="L1141" s="107" t="s">
        <v>78</v>
      </c>
      <c r="M1141" s="107" t="s">
        <v>179</v>
      </c>
      <c r="N1141" s="107" t="s">
        <v>536</v>
      </c>
      <c r="O1141" s="107" t="str">
        <f>IF([2]!RtDuet_Report[[#This Row],[Duration3]]&gt;=360,IF([2]!RtDuet_Report[[#This Row],[&gt; 12 Hrs EDT ]]=1,"Zero",1),"Zero")</f>
        <v>Zero</v>
      </c>
      <c r="P1141" s="107" t="str">
        <f>IF([2]!RtDuet_Report[[#This Row],[Duration3]]&gt;=720, 1,"Zero")</f>
        <v>Zero</v>
      </c>
      <c r="Q1141" s="113">
        <v>8</v>
      </c>
      <c r="R1141" s="114">
        <v>5.7870370370370376E-3</v>
      </c>
      <c r="S1141" s="131" t="s">
        <v>1914</v>
      </c>
      <c r="T1141" s="107">
        <f>IF(OR([2]!RtDuet_Report[[#This Row],[Machine Centre ]]="Vessel Unloading 1 Unplanned Loss",[2]!RtDuet_Report[[#This Row],[Machine Centre ]]="Vessel Unloading 2 Unplanned Loss"),[2]!RtDuet_Report[[#This Row],[Duration3]],0)</f>
        <v>10</v>
      </c>
      <c r="U1141" s="107">
        <f>IF(OR([2]!RtDuet_Report[[#This Row],[Machine Centre ]]="Truck Loading 1 Unplanned Loss",[2]!RtDuet_Report[[#This Row],[Machine Centre ]]="Truck Loading 2 Unplanned Loss"),[2]!RtDuet_Report[[#This Row],[Duration3]],0)</f>
        <v>0</v>
      </c>
    </row>
    <row r="1142" spans="1:21" ht="163" thickBot="1" x14ac:dyDescent="0.4">
      <c r="A1142" s="138" t="s">
        <v>29</v>
      </c>
      <c r="B1142" s="130">
        <v>45536</v>
      </c>
      <c r="C1142" s="99"/>
      <c r="D1142" s="136" t="s">
        <v>1827</v>
      </c>
      <c r="E1142" s="100">
        <v>45559.639710648145</v>
      </c>
      <c r="F1142" s="100">
        <v>45559.643125000002</v>
      </c>
      <c r="G1142" s="131" t="s">
        <v>41</v>
      </c>
      <c r="H1142" s="131" t="s">
        <v>894</v>
      </c>
      <c r="I1142" s="131" t="s">
        <v>894</v>
      </c>
      <c r="J1142" s="131" t="s">
        <v>34</v>
      </c>
      <c r="K1142" s="131" t="s">
        <v>1683</v>
      </c>
      <c r="L1142" s="107" t="s">
        <v>78</v>
      </c>
      <c r="M1142" s="107" t="s">
        <v>1857</v>
      </c>
      <c r="N1142" s="107" t="s">
        <v>1684</v>
      </c>
      <c r="O1142" s="107" t="str">
        <f>IF([2]!RtDuet_Report[[#This Row],[Duration3]]&gt;=360,IF([2]!RtDuet_Report[[#This Row],[&gt; 12 Hrs EDT ]]=1,"Zero",1),"Zero")</f>
        <v>Zero</v>
      </c>
      <c r="P1142" s="107" t="str">
        <f>IF([2]!RtDuet_Report[[#This Row],[Duration3]]&gt;=720, 1,"Zero")</f>
        <v>Zero</v>
      </c>
      <c r="Q1142" s="113">
        <v>4</v>
      </c>
      <c r="R1142" s="114">
        <v>3.414351851851852E-3</v>
      </c>
      <c r="S1142" s="131" t="s">
        <v>1685</v>
      </c>
      <c r="T1142" s="107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142" s="107">
        <f>IF(OR([2]!RtDuet_Report[[#This Row],[Machine Centre ]]="Truck Loading 1 Unplanned Loss",[2]!RtDuet_Report[[#This Row],[Machine Centre ]]="Truck Loading 2 Unplanned Loss"),[2]!RtDuet_Report[[#This Row],[Duration3]],0)</f>
        <v>8</v>
      </c>
    </row>
    <row r="1143" spans="1:21" ht="163" thickBot="1" x14ac:dyDescent="0.4">
      <c r="A1143" s="138" t="s">
        <v>29</v>
      </c>
      <c r="B1143" s="130">
        <v>45536</v>
      </c>
      <c r="C1143" s="99"/>
      <c r="D1143" s="136" t="s">
        <v>1827</v>
      </c>
      <c r="E1143" s="100">
        <v>45561.983611111114</v>
      </c>
      <c r="F1143" s="100">
        <v>45561.988240740742</v>
      </c>
      <c r="G1143" s="131" t="s">
        <v>32</v>
      </c>
      <c r="H1143" s="131" t="s">
        <v>1634</v>
      </c>
      <c r="I1143" s="131" t="s">
        <v>1634</v>
      </c>
      <c r="J1143" s="131" t="s">
        <v>34</v>
      </c>
      <c r="K1143" s="131" t="s">
        <v>1347</v>
      </c>
      <c r="L1143" s="107" t="s">
        <v>78</v>
      </c>
      <c r="M1143" s="107" t="s">
        <v>179</v>
      </c>
      <c r="N1143" s="107" t="s">
        <v>536</v>
      </c>
      <c r="O1143" s="107" t="str">
        <f>IF([2]!RtDuet_Report[[#This Row],[Duration3]]&gt;=360,IF([2]!RtDuet_Report[[#This Row],[&gt; 12 Hrs EDT ]]=1,"Zero",1),"Zero")</f>
        <v>Zero</v>
      </c>
      <c r="P1143" s="107" t="str">
        <f>IF([2]!RtDuet_Report[[#This Row],[Duration3]]&gt;=720, 1,"Zero")</f>
        <v>Zero</v>
      </c>
      <c r="Q1143" s="113">
        <v>6</v>
      </c>
      <c r="R1143" s="114">
        <v>4.6296296296296302E-3</v>
      </c>
      <c r="S1143" s="131" t="s">
        <v>795</v>
      </c>
      <c r="T1143" s="107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143" s="107">
        <f>IF(OR([2]!RtDuet_Report[[#This Row],[Machine Centre ]]="Truck Loading 1 Unplanned Loss",[2]!RtDuet_Report[[#This Row],[Machine Centre ]]="Truck Loading 2 Unplanned Loss"),[2]!RtDuet_Report[[#This Row],[Duration3]],0)</f>
        <v>4</v>
      </c>
    </row>
    <row r="1144" spans="1:21" ht="138" thickBot="1" x14ac:dyDescent="0.4">
      <c r="A1144" s="138" t="s">
        <v>29</v>
      </c>
      <c r="B1144" s="130">
        <v>45536</v>
      </c>
      <c r="C1144" s="99"/>
      <c r="D1144" s="136" t="s">
        <v>1827</v>
      </c>
      <c r="E1144" s="100">
        <v>45562.195879629631</v>
      </c>
      <c r="F1144" s="100">
        <v>45562.199467592596</v>
      </c>
      <c r="G1144" s="131" t="s">
        <v>32</v>
      </c>
      <c r="H1144" s="131" t="s">
        <v>202</v>
      </c>
      <c r="I1144" s="131" t="s">
        <v>202</v>
      </c>
      <c r="J1144" s="131" t="s">
        <v>34</v>
      </c>
      <c r="K1144" s="131" t="s">
        <v>1347</v>
      </c>
      <c r="L1144" s="107" t="s">
        <v>78</v>
      </c>
      <c r="M1144" s="107" t="s">
        <v>179</v>
      </c>
      <c r="N1144" s="107">
        <v>34</v>
      </c>
      <c r="O1144" s="107" t="str">
        <f>IF([2]!RtDuet_Report[[#This Row],[Duration3]]&gt;=360,IF([2]!RtDuet_Report[[#This Row],[&gt; 12 Hrs EDT ]]=1,"Zero",1),"Zero")</f>
        <v>Zero</v>
      </c>
      <c r="P1144" s="107" t="str">
        <f>IF([2]!RtDuet_Report[[#This Row],[Duration3]]&gt;=720, 1,"Zero")</f>
        <v>Zero</v>
      </c>
      <c r="Q1144" s="113">
        <v>5</v>
      </c>
      <c r="R1144" s="114">
        <v>3.5879629629629629E-3</v>
      </c>
      <c r="S1144" s="131" t="s">
        <v>795</v>
      </c>
      <c r="T1144" s="107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144" s="107">
        <f>IF(OR([2]!RtDuet_Report[[#This Row],[Machine Centre ]]="Truck Loading 1 Unplanned Loss",[2]!RtDuet_Report[[#This Row],[Machine Centre ]]="Truck Loading 2 Unplanned Loss"),[2]!RtDuet_Report[[#This Row],[Duration3]],0)</f>
        <v>6</v>
      </c>
    </row>
    <row r="1145" spans="1:21" ht="62.5" x14ac:dyDescent="0.35">
      <c r="A1145" s="148" t="s">
        <v>29</v>
      </c>
      <c r="B1145" s="149">
        <v>45536</v>
      </c>
      <c r="C1145" s="150"/>
      <c r="D1145" s="151" t="s">
        <v>1827</v>
      </c>
      <c r="E1145" s="152">
        <v>45564.556180555555</v>
      </c>
      <c r="F1145" s="152">
        <v>45564.564166666663</v>
      </c>
      <c r="G1145" s="153" t="s">
        <v>41</v>
      </c>
      <c r="H1145" s="153" t="s">
        <v>760</v>
      </c>
      <c r="I1145" s="153" t="s">
        <v>760</v>
      </c>
      <c r="J1145" s="153" t="s">
        <v>34</v>
      </c>
      <c r="K1145" s="153" t="s">
        <v>546</v>
      </c>
      <c r="L1145" s="154" t="s">
        <v>78</v>
      </c>
      <c r="M1145" s="154" t="s">
        <v>188</v>
      </c>
      <c r="N1145" s="154" t="s">
        <v>1000</v>
      </c>
      <c r="O1145" s="154" t="str">
        <f>IF([2]!RtDuet_Report[[#This Row],[Duration3]]&gt;=360,IF([2]!RtDuet_Report[[#This Row],[&gt; 12 Hrs EDT ]]=1,"Zero",1),"Zero")</f>
        <v>Zero</v>
      </c>
      <c r="P1145" s="154" t="str">
        <f>IF([2]!RtDuet_Report[[#This Row],[Duration3]]&gt;=720, 1,"Zero")</f>
        <v>Zero</v>
      </c>
      <c r="Q1145" s="155">
        <v>11</v>
      </c>
      <c r="R1145" s="156">
        <v>7.9861111111111122E-3</v>
      </c>
      <c r="S1145" s="153" t="s">
        <v>1915</v>
      </c>
      <c r="T1145" s="154">
        <f>IF(OR([2]!RtDuet_Report[[#This Row],[Machine Centre ]]="Vessel Unloading 1 Unplanned Loss",[2]!RtDuet_Report[[#This Row],[Machine Centre ]]="Vessel Unloading 2 Unplanned Loss"),[2]!RtDuet_Report[[#This Row],[Duration3]],0)</f>
        <v>0</v>
      </c>
      <c r="U1145" s="154">
        <f>IF(OR([2]!RtDuet_Report[[#This Row],[Machine Centre ]]="Truck Loading 1 Unplanned Loss",[2]!RtDuet_Report[[#This Row],[Machine Centre ]]="Truck Loading 2 Unplanned Loss"),[2]!RtDuet_Report[[#This Row],[Duration3]],0)</f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742EFBA-972A-4DBC-9BFA-5AEF0B18AE37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Abanoub George</dc:creator>
  <cp:lastModifiedBy>Abanoub George</cp:lastModifiedBy>
  <dcterms:created xsi:type="dcterms:W3CDTF">2015-06-05T18:17:20Z</dcterms:created>
  <dcterms:modified xsi:type="dcterms:W3CDTF">2024-10-02T08:44:20Z</dcterms:modified>
</cp:coreProperties>
</file>